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chał - praca\do publikacji U87 migracja i inwazyjność\Naunyn Schmiedebergs Arch Pharmacol\Supplementary Materials\PLIKI\"/>
    </mc:Choice>
  </mc:AlternateContent>
  <bookViews>
    <workbookView xWindow="0" yWindow="0" windowWidth="19440" windowHeight="7380" activeTab="2"/>
  </bookViews>
  <sheets>
    <sheet name="transwell migration" sheetId="12" r:id="rId1"/>
    <sheet name="transwell invasion" sheetId="8" r:id="rId2"/>
    <sheet name="migration and invasion analysis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2" l="1"/>
  <c r="F44" i="12"/>
  <c r="F45" i="12"/>
  <c r="E46" i="12"/>
  <c r="F46" i="12"/>
  <c r="E47" i="12"/>
  <c r="F47" i="12"/>
  <c r="D46" i="12"/>
  <c r="D44" i="12"/>
  <c r="G44" i="12" s="1"/>
  <c r="H46" i="12"/>
  <c r="E45" i="8"/>
  <c r="E44" i="8"/>
  <c r="E43" i="8"/>
  <c r="F43" i="8"/>
  <c r="D43" i="8"/>
  <c r="E42" i="8"/>
  <c r="D42" i="8"/>
  <c r="G46" i="12" l="1"/>
  <c r="H44" i="12"/>
  <c r="E7" i="12" l="1"/>
  <c r="F7" i="12" s="1"/>
  <c r="E8" i="12"/>
  <c r="F8" i="12" s="1"/>
  <c r="E9" i="12"/>
  <c r="F9" i="12" s="1"/>
  <c r="E10" i="12"/>
  <c r="F10" i="12" s="1"/>
  <c r="E11" i="12"/>
  <c r="F11" i="12" s="1"/>
  <c r="E12" i="12"/>
  <c r="F12" i="12" s="1"/>
  <c r="E13" i="12"/>
  <c r="F13" i="12" s="1"/>
  <c r="E14" i="12"/>
  <c r="F14" i="12" s="1"/>
  <c r="E15" i="12"/>
  <c r="F15" i="12" s="1"/>
  <c r="E16" i="12"/>
  <c r="F16" i="12" s="1"/>
  <c r="E17" i="12"/>
  <c r="F17" i="12" s="1"/>
  <c r="E18" i="12"/>
  <c r="F18" i="12" s="1"/>
  <c r="S18" i="12"/>
  <c r="T18" i="12" s="1"/>
  <c r="L18" i="12"/>
  <c r="M18" i="12" s="1"/>
  <c r="S17" i="12"/>
  <c r="T17" i="12" s="1"/>
  <c r="L17" i="12"/>
  <c r="M17" i="12" s="1"/>
  <c r="S16" i="12"/>
  <c r="T16" i="12" s="1"/>
  <c r="L16" i="12"/>
  <c r="M16" i="12" s="1"/>
  <c r="S15" i="12"/>
  <c r="T15" i="12" s="1"/>
  <c r="L15" i="12"/>
  <c r="M15" i="12" s="1"/>
  <c r="S14" i="12"/>
  <c r="T14" i="12" s="1"/>
  <c r="L14" i="12"/>
  <c r="M14" i="12" s="1"/>
  <c r="S13" i="12"/>
  <c r="T13" i="12" s="1"/>
  <c r="L13" i="12"/>
  <c r="M13" i="12" s="1"/>
  <c r="S12" i="12"/>
  <c r="T12" i="12" s="1"/>
  <c r="L12" i="12"/>
  <c r="M12" i="12" s="1"/>
  <c r="S11" i="12"/>
  <c r="T11" i="12" s="1"/>
  <c r="L11" i="12"/>
  <c r="M11" i="12" s="1"/>
  <c r="S10" i="12"/>
  <c r="T10" i="12" s="1"/>
  <c r="L10" i="12"/>
  <c r="M10" i="12" s="1"/>
  <c r="S9" i="12"/>
  <c r="T9" i="12" s="1"/>
  <c r="L9" i="12"/>
  <c r="M9" i="12" s="1"/>
  <c r="S8" i="12"/>
  <c r="T8" i="12" s="1"/>
  <c r="L8" i="12"/>
  <c r="M8" i="12" s="1"/>
  <c r="S7" i="12"/>
  <c r="T7" i="12" s="1"/>
  <c r="L7" i="12"/>
  <c r="M7" i="12" s="1"/>
  <c r="G18" i="12" l="1"/>
  <c r="D37" i="12" s="1"/>
  <c r="G14" i="12"/>
  <c r="D33" i="12" s="1"/>
  <c r="D47" i="12" s="1"/>
  <c r="G16" i="12"/>
  <c r="D35" i="12" s="1"/>
  <c r="G12" i="12"/>
  <c r="D31" i="12" s="1"/>
  <c r="G8" i="12"/>
  <c r="D27" i="12" s="1"/>
  <c r="G15" i="12"/>
  <c r="D34" i="12" s="1"/>
  <c r="G11" i="12"/>
  <c r="D30" i="12" s="1"/>
  <c r="N7" i="12"/>
  <c r="E26" i="12" s="1"/>
  <c r="U7" i="12"/>
  <c r="F26" i="12" s="1"/>
  <c r="U11" i="12"/>
  <c r="F30" i="12" s="1"/>
  <c r="U15" i="12"/>
  <c r="F34" i="12" s="1"/>
  <c r="G10" i="12"/>
  <c r="D29" i="12" s="1"/>
  <c r="D45" i="12" s="1"/>
  <c r="N10" i="12"/>
  <c r="E29" i="12" s="1"/>
  <c r="N14" i="12"/>
  <c r="E33" i="12" s="1"/>
  <c r="N18" i="12"/>
  <c r="E37" i="12" s="1"/>
  <c r="G17" i="12"/>
  <c r="D36" i="12" s="1"/>
  <c r="G13" i="12"/>
  <c r="D32" i="12" s="1"/>
  <c r="G9" i="12"/>
  <c r="D28" i="12" s="1"/>
  <c r="U8" i="12"/>
  <c r="F27" i="12" s="1"/>
  <c r="U14" i="12"/>
  <c r="F33" i="12" s="1"/>
  <c r="N11" i="12"/>
  <c r="E30" i="12" s="1"/>
  <c r="N13" i="12"/>
  <c r="E32" i="12" s="1"/>
  <c r="N17" i="12"/>
  <c r="E36" i="12" s="1"/>
  <c r="N15" i="12"/>
  <c r="E34" i="12" s="1"/>
  <c r="U18" i="12"/>
  <c r="F37" i="12" s="1"/>
  <c r="U16" i="12"/>
  <c r="F35" i="12" s="1"/>
  <c r="U12" i="12"/>
  <c r="F31" i="12" s="1"/>
  <c r="U10" i="12"/>
  <c r="F29" i="12" s="1"/>
  <c r="N9" i="12"/>
  <c r="E28" i="12" s="1"/>
  <c r="G7" i="12"/>
  <c r="D26" i="12" s="1"/>
  <c r="N8" i="12"/>
  <c r="E27" i="12" s="1"/>
  <c r="U9" i="12"/>
  <c r="F28" i="12" s="1"/>
  <c r="N12" i="12"/>
  <c r="E31" i="12" s="1"/>
  <c r="U13" i="12"/>
  <c r="F32" i="12" s="1"/>
  <c r="N16" i="12"/>
  <c r="E35" i="12" s="1"/>
  <c r="U17" i="12"/>
  <c r="F36" i="12" s="1"/>
  <c r="E45" i="12" l="1"/>
  <c r="H45" i="12" s="1"/>
  <c r="H47" i="12"/>
  <c r="G47" i="12"/>
  <c r="H35" i="12"/>
  <c r="H29" i="12"/>
  <c r="G7" i="10" s="1"/>
  <c r="H37" i="12"/>
  <c r="G37" i="12"/>
  <c r="H28" i="12"/>
  <c r="G6" i="10" s="1"/>
  <c r="H32" i="12"/>
  <c r="O6" i="10" s="1"/>
  <c r="G29" i="12"/>
  <c r="F7" i="10" s="1"/>
  <c r="H36" i="12"/>
  <c r="H33" i="12"/>
  <c r="O7" i="10" s="1"/>
  <c r="G33" i="12"/>
  <c r="N7" i="10" s="1"/>
  <c r="G27" i="12"/>
  <c r="B7" i="10" s="1"/>
  <c r="G32" i="12"/>
  <c r="N6" i="10" s="1"/>
  <c r="H31" i="12"/>
  <c r="K7" i="10" s="1"/>
  <c r="H27" i="12"/>
  <c r="C7" i="10" s="1"/>
  <c r="G35" i="12"/>
  <c r="G31" i="12"/>
  <c r="J7" i="10" s="1"/>
  <c r="G26" i="12"/>
  <c r="B6" i="10" s="1"/>
  <c r="H26" i="12"/>
  <c r="C6" i="10" s="1"/>
  <c r="G36" i="12"/>
  <c r="G28" i="12"/>
  <c r="F6" i="10" s="1"/>
  <c r="G34" i="12"/>
  <c r="H34" i="12"/>
  <c r="G30" i="12"/>
  <c r="J6" i="10" s="1"/>
  <c r="H30" i="12"/>
  <c r="K6" i="10" s="1"/>
  <c r="G45" i="12" l="1"/>
  <c r="S8" i="8" l="1"/>
  <c r="T8" i="8" s="1"/>
  <c r="S9" i="8"/>
  <c r="T9" i="8" s="1"/>
  <c r="S10" i="8"/>
  <c r="T10" i="8" s="1"/>
  <c r="S11" i="8"/>
  <c r="T11" i="8" s="1"/>
  <c r="S12" i="8"/>
  <c r="T12" i="8" s="1"/>
  <c r="S13" i="8"/>
  <c r="T13" i="8" s="1"/>
  <c r="S14" i="8"/>
  <c r="T14" i="8" s="1"/>
  <c r="S15" i="8"/>
  <c r="T15" i="8" s="1"/>
  <c r="S16" i="8"/>
  <c r="T16" i="8" s="1"/>
  <c r="S17" i="8"/>
  <c r="T17" i="8" s="1"/>
  <c r="S18" i="8"/>
  <c r="T18" i="8" s="1"/>
  <c r="L8" i="8"/>
  <c r="M8" i="8" s="1"/>
  <c r="L9" i="8"/>
  <c r="M9" i="8" s="1"/>
  <c r="L10" i="8"/>
  <c r="M10" i="8" s="1"/>
  <c r="L11" i="8"/>
  <c r="M11" i="8" s="1"/>
  <c r="L12" i="8"/>
  <c r="M12" i="8" s="1"/>
  <c r="L13" i="8"/>
  <c r="M13" i="8" s="1"/>
  <c r="L14" i="8"/>
  <c r="M14" i="8" s="1"/>
  <c r="L15" i="8"/>
  <c r="M15" i="8" s="1"/>
  <c r="L16" i="8"/>
  <c r="M16" i="8" s="1"/>
  <c r="L17" i="8"/>
  <c r="M17" i="8" s="1"/>
  <c r="L18" i="8"/>
  <c r="M18" i="8" s="1"/>
  <c r="S7" i="8"/>
  <c r="T7" i="8" s="1"/>
  <c r="L7" i="8"/>
  <c r="M7" i="8" s="1"/>
  <c r="E8" i="8"/>
  <c r="F8" i="8" s="1"/>
  <c r="E9" i="8"/>
  <c r="F9" i="8" s="1"/>
  <c r="E10" i="8"/>
  <c r="F10" i="8" s="1"/>
  <c r="E11" i="8"/>
  <c r="F11" i="8" s="1"/>
  <c r="E12" i="8"/>
  <c r="F12" i="8" s="1"/>
  <c r="E13" i="8"/>
  <c r="F13" i="8" s="1"/>
  <c r="E14" i="8"/>
  <c r="F14" i="8" s="1"/>
  <c r="E15" i="8"/>
  <c r="F15" i="8" s="1"/>
  <c r="E16" i="8"/>
  <c r="F16" i="8" s="1"/>
  <c r="E17" i="8"/>
  <c r="F17" i="8" s="1"/>
  <c r="E18" i="8"/>
  <c r="F18" i="8" s="1"/>
  <c r="E7" i="8"/>
  <c r="F7" i="8" s="1"/>
  <c r="U15" i="8" l="1"/>
  <c r="F34" i="8" s="1"/>
  <c r="U12" i="8"/>
  <c r="F31" i="8" s="1"/>
  <c r="U18" i="8"/>
  <c r="F37" i="8" s="1"/>
  <c r="U14" i="8"/>
  <c r="F33" i="8" s="1"/>
  <c r="U10" i="8"/>
  <c r="F29" i="8" s="1"/>
  <c r="U16" i="8"/>
  <c r="F35" i="8" s="1"/>
  <c r="U17" i="8"/>
  <c r="F36" i="8" s="1"/>
  <c r="U13" i="8"/>
  <c r="F32" i="8" s="1"/>
  <c r="F45" i="8" s="1"/>
  <c r="U9" i="8"/>
  <c r="F28" i="8" s="1"/>
  <c r="G12" i="8"/>
  <c r="D31" i="8" s="1"/>
  <c r="G15" i="8"/>
  <c r="D34" i="8" s="1"/>
  <c r="G18" i="8"/>
  <c r="D37" i="8" s="1"/>
  <c r="G14" i="8"/>
  <c r="D33" i="8" s="1"/>
  <c r="G10" i="8"/>
  <c r="D29" i="8" s="1"/>
  <c r="G16" i="8"/>
  <c r="D35" i="8" s="1"/>
  <c r="G8" i="8"/>
  <c r="D27" i="8" s="1"/>
  <c r="G11" i="8"/>
  <c r="D30" i="8" s="1"/>
  <c r="D44" i="8" s="1"/>
  <c r="G17" i="8"/>
  <c r="D36" i="8" s="1"/>
  <c r="G13" i="8"/>
  <c r="D32" i="8" s="1"/>
  <c r="D45" i="8" s="1"/>
  <c r="G9" i="8"/>
  <c r="D28" i="8" s="1"/>
  <c r="U8" i="8"/>
  <c r="F27" i="8" s="1"/>
  <c r="F42" i="8" s="1"/>
  <c r="N8" i="8"/>
  <c r="E27" i="8" s="1"/>
  <c r="G7" i="8"/>
  <c r="D26" i="8" s="1"/>
  <c r="G42" i="8" s="1"/>
  <c r="U11" i="8"/>
  <c r="F30" i="8" s="1"/>
  <c r="F44" i="8" s="1"/>
  <c r="N12" i="8"/>
  <c r="E31" i="8" s="1"/>
  <c r="N13" i="8"/>
  <c r="E32" i="8" s="1"/>
  <c r="N15" i="8"/>
  <c r="E34" i="8" s="1"/>
  <c r="N16" i="8"/>
  <c r="E35" i="8" s="1"/>
  <c r="N17" i="8"/>
  <c r="E36" i="8" s="1"/>
  <c r="N18" i="8"/>
  <c r="E37" i="8" s="1"/>
  <c r="N14" i="8"/>
  <c r="E33" i="8" s="1"/>
  <c r="U7" i="8"/>
  <c r="F26" i="8" s="1"/>
  <c r="N11" i="8"/>
  <c r="E30" i="8" s="1"/>
  <c r="N10" i="8"/>
  <c r="E29" i="8" s="1"/>
  <c r="N9" i="8"/>
  <c r="E28" i="8" s="1"/>
  <c r="N7" i="8"/>
  <c r="E26" i="8" s="1"/>
  <c r="G44" i="8" l="1"/>
  <c r="H43" i="8"/>
  <c r="G43" i="8"/>
  <c r="H45" i="8"/>
  <c r="G45" i="8"/>
  <c r="H42" i="8"/>
  <c r="H44" i="8"/>
  <c r="H27" i="8"/>
  <c r="E7" i="10" s="1"/>
  <c r="G27" i="8"/>
  <c r="D7" i="10" s="1"/>
  <c r="H29" i="8"/>
  <c r="I7" i="10" s="1"/>
  <c r="G29" i="8"/>
  <c r="H7" i="10" s="1"/>
  <c r="H28" i="8"/>
  <c r="I6" i="10" s="1"/>
  <c r="G28" i="8"/>
  <c r="H6" i="10" s="1"/>
  <c r="H30" i="8"/>
  <c r="M6" i="10" s="1"/>
  <c r="G30" i="8"/>
  <c r="L6" i="10" s="1"/>
  <c r="G32" i="8"/>
  <c r="P6" i="10" s="1"/>
  <c r="H32" i="8"/>
  <c r="Q6" i="10" s="1"/>
  <c r="G37" i="8"/>
  <c r="H37" i="8"/>
  <c r="H36" i="8"/>
  <c r="G36" i="8"/>
  <c r="H35" i="8"/>
  <c r="G35" i="8"/>
  <c r="H34" i="8"/>
  <c r="G34" i="8"/>
  <c r="H33" i="8" l="1"/>
  <c r="Q7" i="10" s="1"/>
  <c r="G33" i="8"/>
  <c r="P7" i="10" s="1"/>
  <c r="H31" i="8"/>
  <c r="M7" i="10" s="1"/>
  <c r="G31" i="8"/>
  <c r="L7" i="10" s="1"/>
  <c r="G26" i="8"/>
  <c r="D6" i="10" s="1"/>
  <c r="H26" i="8"/>
  <c r="E6" i="10" s="1"/>
</calcChain>
</file>

<file path=xl/sharedStrings.xml><?xml version="1.0" encoding="utf-8"?>
<sst xmlns="http://schemas.openxmlformats.org/spreadsheetml/2006/main" count="218" uniqueCount="41">
  <si>
    <t>SD</t>
  </si>
  <si>
    <t>I</t>
  </si>
  <si>
    <t>II</t>
  </si>
  <si>
    <t>III</t>
  </si>
  <si>
    <t>insert</t>
  </si>
  <si>
    <t>SF</t>
  </si>
  <si>
    <t>N</t>
  </si>
  <si>
    <t>A</t>
  </si>
  <si>
    <t>A-blank</t>
  </si>
  <si>
    <t>BLANK</t>
  </si>
  <si>
    <t>multiplication factor</t>
  </si>
  <si>
    <t>% komórek</t>
  </si>
  <si>
    <t>control</t>
  </si>
  <si>
    <t>prochlorperazine</t>
  </si>
  <si>
    <t>perphenazine</t>
  </si>
  <si>
    <t>concentration</t>
  </si>
  <si>
    <t>0,5 M</t>
  </si>
  <si>
    <t>with geltrex</t>
  </si>
  <si>
    <t>without geltrex</t>
  </si>
  <si>
    <t>% invasion</t>
  </si>
  <si>
    <t>2,5 mM</t>
  </si>
  <si>
    <t>with FBS</t>
  </si>
  <si>
    <t>without FBS</t>
  </si>
  <si>
    <t>% migration</t>
  </si>
  <si>
    <t>Po odjęciu kontroli negatywnej SF do SF</t>
  </si>
  <si>
    <t>bacytracin</t>
  </si>
  <si>
    <t>% cells</t>
  </si>
  <si>
    <t>amount of cells</t>
  </si>
  <si>
    <t>for SF N used cal curve y=30081,94x-1839,97</t>
  </si>
  <si>
    <t>for SF SF used cal curve y=43899,28x-3071,53</t>
  </si>
  <si>
    <t>cells seeded</t>
  </si>
  <si>
    <t>mean</t>
  </si>
  <si>
    <t>SF (medium without serum)</t>
  </si>
  <si>
    <t>N (growth medium with serum)</t>
  </si>
  <si>
    <t xml:space="preserve"> Bacytracin 2,5mM  SF</t>
  </si>
  <si>
    <t>Perphenazine 0,5mM SF</t>
  </si>
  <si>
    <t>Prochlorperazine 0,5mM SF</t>
  </si>
  <si>
    <t>Prochlorperazine 0,5mM N</t>
  </si>
  <si>
    <t>Perphenazine 0,5mM N</t>
  </si>
  <si>
    <t>well</t>
  </si>
  <si>
    <t>after subtracting the negative control (SF to 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</si>
</sst>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3" borderId="0" xfId="0" applyFill="1" applyBorder="1"/>
    <xf numFmtId="2" fontId="0" fillId="2" borderId="0" xfId="0" applyNumberFormat="1" applyFill="1" applyBorder="1"/>
    <xf numFmtId="2" fontId="0" fillId="2" borderId="1" xfId="0" applyNumberFormat="1" applyFill="1" applyBorder="1"/>
    <xf numFmtId="0" fontId="0" fillId="2" borderId="0" xfId="0" applyFill="1" applyBorder="1"/>
    <xf numFmtId="2" fontId="0" fillId="0" borderId="0" xfId="0" applyNumberFormat="1" applyFill="1"/>
    <xf numFmtId="0" fontId="0" fillId="0" borderId="0" xfId="0" applyFill="1"/>
    <xf numFmtId="0" fontId="1" fillId="0" borderId="0" xfId="0" applyFont="1"/>
    <xf numFmtId="0" fontId="0" fillId="0" borderId="2" xfId="0" applyBorder="1"/>
    <xf numFmtId="0" fontId="0" fillId="0" borderId="6" xfId="0" applyBorder="1"/>
    <xf numFmtId="2" fontId="0" fillId="0" borderId="2" xfId="0" applyNumberFormat="1" applyBorder="1"/>
    <xf numFmtId="0" fontId="0" fillId="0" borderId="3" xfId="0" applyBorder="1" applyAlignment="1"/>
    <xf numFmtId="0" fontId="0" fillId="0" borderId="5" xfId="0" applyBorder="1" applyAlignment="1"/>
    <xf numFmtId="0" fontId="0" fillId="0" borderId="4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7"/>
  <sheetViews>
    <sheetView zoomScale="80" zoomScaleNormal="80" workbookViewId="0">
      <selection activeCell="C3" sqref="C3"/>
    </sheetView>
  </sheetViews>
  <sheetFormatPr defaultRowHeight="15" x14ac:dyDescent="0.25"/>
  <cols>
    <col min="2" max="2" width="28.140625" customWidth="1"/>
    <col min="3" max="3" width="25.85546875" bestFit="1" customWidth="1"/>
    <col min="6" max="6" width="11.28515625" bestFit="1" customWidth="1"/>
    <col min="7" max="7" width="11.28515625" customWidth="1"/>
    <col min="9" max="9" width="9.5703125" bestFit="1" customWidth="1"/>
    <col min="13" max="13" width="13.42578125" bestFit="1" customWidth="1"/>
    <col min="14" max="14" width="13.42578125" customWidth="1"/>
    <col min="20" max="20" width="13.42578125" bestFit="1" customWidth="1"/>
    <col min="21" max="21" width="13.42578125" customWidth="1"/>
  </cols>
  <sheetData>
    <row r="1" spans="2:23" x14ac:dyDescent="0.25">
      <c r="F1" s="12" t="s">
        <v>30</v>
      </c>
      <c r="J1">
        <v>25000</v>
      </c>
    </row>
    <row r="2" spans="2:23" x14ac:dyDescent="0.25">
      <c r="F2" s="12" t="s">
        <v>10</v>
      </c>
      <c r="J2">
        <v>1</v>
      </c>
    </row>
    <row r="3" spans="2:23" x14ac:dyDescent="0.25">
      <c r="F3" s="12" t="s">
        <v>28</v>
      </c>
    </row>
    <row r="4" spans="2:23" x14ac:dyDescent="0.25">
      <c r="F4" s="12" t="s">
        <v>29</v>
      </c>
    </row>
    <row r="5" spans="2:23" ht="15.75" thickBot="1" x14ac:dyDescent="0.3">
      <c r="F5" t="s">
        <v>27</v>
      </c>
      <c r="M5" t="s">
        <v>27</v>
      </c>
      <c r="T5" t="s">
        <v>27</v>
      </c>
    </row>
    <row r="6" spans="2:23" ht="15.75" thickBot="1" x14ac:dyDescent="0.3">
      <c r="B6" s="2" t="s">
        <v>4</v>
      </c>
      <c r="C6" s="2" t="s">
        <v>39</v>
      </c>
      <c r="D6" s="3" t="s">
        <v>7</v>
      </c>
      <c r="E6" s="3" t="s">
        <v>8</v>
      </c>
      <c r="F6" s="9"/>
      <c r="G6" t="s">
        <v>26</v>
      </c>
      <c r="H6" s="9"/>
      <c r="I6" s="9"/>
      <c r="K6" s="4" t="s">
        <v>7</v>
      </c>
      <c r="L6" s="4" t="s">
        <v>8</v>
      </c>
      <c r="M6" s="9"/>
      <c r="N6" t="s">
        <v>26</v>
      </c>
      <c r="O6" s="6"/>
      <c r="P6" s="9"/>
      <c r="R6" s="5" t="s">
        <v>7</v>
      </c>
      <c r="S6" s="5" t="s">
        <v>8</v>
      </c>
      <c r="T6" s="9"/>
      <c r="U6" t="s">
        <v>26</v>
      </c>
      <c r="W6" s="9"/>
    </row>
    <row r="7" spans="2:23" ht="15.75" thickBot="1" x14ac:dyDescent="0.3">
      <c r="B7" s="2" t="s">
        <v>32</v>
      </c>
      <c r="C7" s="2" t="s">
        <v>33</v>
      </c>
      <c r="D7" s="3">
        <v>0.38850000000000001</v>
      </c>
      <c r="E7" s="3">
        <f>D7-$D$19</f>
        <v>0.34650000000000003</v>
      </c>
      <c r="F7" s="1">
        <f>(E7*30081.94)-1839.97</f>
        <v>8583.4222100000006</v>
      </c>
      <c r="G7" s="7">
        <f>(F7/$J$1)*100*$J$2</f>
        <v>34.333688840000001</v>
      </c>
      <c r="H7" s="1"/>
      <c r="I7" s="7"/>
      <c r="K7" s="4">
        <v>0.3926</v>
      </c>
      <c r="L7" s="4">
        <f>K7-$K$19</f>
        <v>0.35089999999999999</v>
      </c>
      <c r="M7" s="1">
        <f>(L7*30081.94)-1839.97</f>
        <v>8715.7827460000008</v>
      </c>
      <c r="N7" s="7">
        <f>(M7/$J$1)*100*$J$2</f>
        <v>34.863130984000001</v>
      </c>
      <c r="O7" s="1"/>
      <c r="P7" s="7"/>
      <c r="R7" s="5">
        <v>0.39369999999999999</v>
      </c>
      <c r="S7" s="5">
        <f>R7-$R$19</f>
        <v>0.35299999999999998</v>
      </c>
      <c r="T7" s="1">
        <f>(S7*30081.94)-1839.97</f>
        <v>8778.954819999999</v>
      </c>
      <c r="U7" s="7">
        <f>(T7/$J$1)*100*$J$2</f>
        <v>35.115819279999997</v>
      </c>
      <c r="V7" s="1"/>
      <c r="W7" s="7"/>
    </row>
    <row r="8" spans="2:23" ht="15.75" thickBot="1" x14ac:dyDescent="0.3">
      <c r="B8" s="2" t="s">
        <v>5</v>
      </c>
      <c r="C8" s="2" t="s">
        <v>5</v>
      </c>
      <c r="D8" s="3">
        <v>0.12559999999999999</v>
      </c>
      <c r="E8" s="3">
        <f t="shared" ref="E8:E18" si="0">D8-$D$19</f>
        <v>8.359999999999998E-2</v>
      </c>
      <c r="F8" s="1">
        <f>(E8*43899.28)-3071.53</f>
        <v>598.44980799999894</v>
      </c>
      <c r="G8" s="7">
        <f t="shared" ref="G8:G18" si="1">(F8/$J$1)*100*$J$2</f>
        <v>2.3937992319999957</v>
      </c>
      <c r="H8" s="1"/>
      <c r="I8" s="7"/>
      <c r="K8" s="4">
        <v>0.1173</v>
      </c>
      <c r="L8" s="4">
        <f t="shared" ref="L8:L18" si="2">K8-$K$19</f>
        <v>7.5600000000000001E-2</v>
      </c>
      <c r="M8" s="1">
        <f>(L8*43899.28)-3071.53</f>
        <v>247.25556799999958</v>
      </c>
      <c r="N8" s="7">
        <f t="shared" ref="N8:N18" si="3">(M8/$J$1)*100*$J$2</f>
        <v>0.98902227199999837</v>
      </c>
      <c r="O8" s="1"/>
      <c r="P8" s="7"/>
      <c r="R8" s="5">
        <v>0.125</v>
      </c>
      <c r="S8" s="5">
        <f t="shared" ref="S8:S18" si="4">R8-$R$19</f>
        <v>8.43E-2</v>
      </c>
      <c r="T8" s="1">
        <f>(S8*43899.28)-3071.53</f>
        <v>629.17930399999977</v>
      </c>
      <c r="U8" s="7">
        <f t="shared" ref="U8:U18" si="5">(T8/$J$1)*100*$J$2</f>
        <v>2.5167172159999991</v>
      </c>
      <c r="V8" s="1"/>
      <c r="W8" s="7"/>
    </row>
    <row r="9" spans="2:23" ht="15.75" thickBot="1" x14ac:dyDescent="0.3">
      <c r="B9" s="2" t="s">
        <v>34</v>
      </c>
      <c r="C9" s="2" t="s">
        <v>6</v>
      </c>
      <c r="D9" s="3">
        <v>0.31919999999999998</v>
      </c>
      <c r="E9" s="3">
        <f t="shared" si="0"/>
        <v>0.2772</v>
      </c>
      <c r="F9" s="1">
        <f>(E9*30081.94)-1839.97</f>
        <v>6498.7437679999994</v>
      </c>
      <c r="G9" s="7">
        <f t="shared" si="1"/>
        <v>25.994975071999999</v>
      </c>
      <c r="H9" s="1"/>
      <c r="I9" s="7"/>
      <c r="K9" s="4">
        <v>0.31109999999999999</v>
      </c>
      <c r="L9" s="4">
        <f t="shared" si="2"/>
        <v>0.26939999999999997</v>
      </c>
      <c r="M9" s="1">
        <f>(L9*30081.94)-1839.97</f>
        <v>6264.1046359999982</v>
      </c>
      <c r="N9" s="7">
        <f t="shared" si="3"/>
        <v>25.056418543999992</v>
      </c>
      <c r="O9" s="1"/>
      <c r="P9" s="7"/>
      <c r="R9" s="5">
        <v>0.40450000000000003</v>
      </c>
      <c r="S9" s="5">
        <f t="shared" si="4"/>
        <v>0.36380000000000001</v>
      </c>
      <c r="T9" s="1">
        <f>(S9*30081.94)-1839.97</f>
        <v>9103.8397720000012</v>
      </c>
      <c r="U9" s="7">
        <f t="shared" si="5"/>
        <v>36.415359088000002</v>
      </c>
      <c r="V9" s="1"/>
      <c r="W9" s="7"/>
    </row>
    <row r="10" spans="2:23" ht="15.75" thickBot="1" x14ac:dyDescent="0.3">
      <c r="B10" s="2" t="s">
        <v>34</v>
      </c>
      <c r="C10" s="2" t="s">
        <v>5</v>
      </c>
      <c r="D10" s="3">
        <v>0.122</v>
      </c>
      <c r="E10" s="3">
        <f t="shared" si="0"/>
        <v>7.9999999999999988E-2</v>
      </c>
      <c r="F10" s="1">
        <f>(E10*43899.28)-3071.53</f>
        <v>440.41239999999925</v>
      </c>
      <c r="G10" s="7">
        <f t="shared" si="1"/>
        <v>1.761649599999997</v>
      </c>
      <c r="H10" s="1"/>
      <c r="I10" s="7"/>
      <c r="K10" s="4">
        <v>0.12139999999999999</v>
      </c>
      <c r="L10" s="4">
        <f t="shared" si="2"/>
        <v>7.9699999999999993E-2</v>
      </c>
      <c r="M10" s="1">
        <f>(L10*43899.28)-3071.53</f>
        <v>427.24261599999954</v>
      </c>
      <c r="N10" s="7">
        <f t="shared" si="3"/>
        <v>1.7089704639999981</v>
      </c>
      <c r="O10" s="1"/>
      <c r="P10" s="7"/>
      <c r="R10" s="5">
        <v>0.1363</v>
      </c>
      <c r="S10" s="5">
        <f t="shared" si="4"/>
        <v>9.5600000000000004E-2</v>
      </c>
      <c r="T10" s="1">
        <f>(S10*43899.28)-3071.53</f>
        <v>1125.241168</v>
      </c>
      <c r="U10" s="7">
        <f t="shared" si="5"/>
        <v>4.5009646719999994</v>
      </c>
      <c r="V10" s="1"/>
      <c r="W10" s="7"/>
    </row>
    <row r="11" spans="2:23" ht="15.75" thickBot="1" x14ac:dyDescent="0.3">
      <c r="B11" s="2" t="s">
        <v>35</v>
      </c>
      <c r="C11" s="2" t="s">
        <v>6</v>
      </c>
      <c r="D11" s="3">
        <v>0.29470000000000002</v>
      </c>
      <c r="E11" s="3">
        <f t="shared" si="0"/>
        <v>0.25270000000000004</v>
      </c>
      <c r="F11" s="1">
        <f>(E11*30081.94)-1839.97</f>
        <v>5761.7362380000004</v>
      </c>
      <c r="G11" s="7">
        <f t="shared" si="1"/>
        <v>23.046944952</v>
      </c>
      <c r="H11" s="1"/>
      <c r="I11" s="7"/>
      <c r="K11" s="4">
        <v>0.25800000000000001</v>
      </c>
      <c r="L11" s="4">
        <f t="shared" si="2"/>
        <v>0.21629999999999999</v>
      </c>
      <c r="M11" s="1">
        <f>(L11*30081.94)-1839.97</f>
        <v>4666.7536219999993</v>
      </c>
      <c r="N11" s="7">
        <f t="shared" si="3"/>
        <v>18.667014487999996</v>
      </c>
      <c r="O11" s="1"/>
      <c r="P11" s="7"/>
      <c r="R11" s="5">
        <v>0.29039999999999999</v>
      </c>
      <c r="S11" s="5">
        <f t="shared" si="4"/>
        <v>0.24969999999999998</v>
      </c>
      <c r="T11" s="1">
        <f>(S11*30081.94)-1839.97</f>
        <v>5671.4904179999985</v>
      </c>
      <c r="U11" s="7">
        <f t="shared" si="5"/>
        <v>22.685961671999994</v>
      </c>
      <c r="V11" s="1"/>
      <c r="W11" s="7"/>
    </row>
    <row r="12" spans="2:23" s="11" customFormat="1" ht="15.75" thickBot="1" x14ac:dyDescent="0.3">
      <c r="B12" s="2" t="s">
        <v>35</v>
      </c>
      <c r="C12" s="2" t="s">
        <v>5</v>
      </c>
      <c r="D12" s="3">
        <v>0.124</v>
      </c>
      <c r="E12" s="3">
        <f t="shared" si="0"/>
        <v>8.199999999999999E-2</v>
      </c>
      <c r="F12" s="1">
        <f>(E12*43899.28)-3071.53</f>
        <v>528.21095999999943</v>
      </c>
      <c r="G12" s="7">
        <f t="shared" si="1"/>
        <v>2.1128438399999978</v>
      </c>
      <c r="H12" s="10"/>
      <c r="I12" s="7"/>
      <c r="K12" s="4">
        <v>0.11260000000000001</v>
      </c>
      <c r="L12" s="4">
        <f t="shared" si="2"/>
        <v>7.0900000000000005E-2</v>
      </c>
      <c r="M12" s="1">
        <f>(L12*43899.28)-3071.53</f>
        <v>40.928951999999754</v>
      </c>
      <c r="N12" s="7">
        <f t="shared" si="3"/>
        <v>0.16371580799999902</v>
      </c>
      <c r="O12" s="10"/>
      <c r="P12" s="7"/>
      <c r="R12" s="5">
        <v>0.13450000000000001</v>
      </c>
      <c r="S12" s="5">
        <f t="shared" si="4"/>
        <v>9.3800000000000008E-2</v>
      </c>
      <c r="T12" s="1">
        <f>(S12*43899.28)-3071.53</f>
        <v>1046.2224639999999</v>
      </c>
      <c r="U12" s="7">
        <f t="shared" si="5"/>
        <v>4.1848898559999999</v>
      </c>
      <c r="V12" s="10"/>
      <c r="W12" s="7"/>
    </row>
    <row r="13" spans="2:23" s="11" customFormat="1" ht="15.75" thickBot="1" x14ac:dyDescent="0.3">
      <c r="B13" s="2" t="s">
        <v>36</v>
      </c>
      <c r="C13" s="2" t="s">
        <v>6</v>
      </c>
      <c r="D13" s="3">
        <v>0.3367</v>
      </c>
      <c r="E13" s="3">
        <f t="shared" si="0"/>
        <v>0.29470000000000002</v>
      </c>
      <c r="F13" s="1">
        <f>(E13*30081.94)-1839.97</f>
        <v>7025.1777179999999</v>
      </c>
      <c r="G13" s="7">
        <f t="shared" si="1"/>
        <v>28.100710872000001</v>
      </c>
      <c r="H13" s="10"/>
      <c r="I13" s="7"/>
      <c r="K13" s="4">
        <v>0.39910000000000001</v>
      </c>
      <c r="L13" s="4">
        <f t="shared" si="2"/>
        <v>0.3574</v>
      </c>
      <c r="M13" s="1">
        <f>(L13*30081.94)-1839.97</f>
        <v>8911.3153559999992</v>
      </c>
      <c r="N13" s="7">
        <f t="shared" si="3"/>
        <v>35.645261423999997</v>
      </c>
      <c r="O13" s="10"/>
      <c r="P13" s="7"/>
      <c r="R13" s="5">
        <v>0.38850000000000001</v>
      </c>
      <c r="S13" s="5">
        <f t="shared" si="4"/>
        <v>0.3478</v>
      </c>
      <c r="T13" s="1">
        <f>(S13*30081.94)-1839.97</f>
        <v>8622.5287320000007</v>
      </c>
      <c r="U13" s="7">
        <f t="shared" si="5"/>
        <v>34.490114928000004</v>
      </c>
      <c r="V13" s="10"/>
      <c r="W13" s="7"/>
    </row>
    <row r="14" spans="2:23" ht="15.75" thickBot="1" x14ac:dyDescent="0.3">
      <c r="B14" s="2" t="s">
        <v>36</v>
      </c>
      <c r="C14" s="2" t="s">
        <v>5</v>
      </c>
      <c r="D14" s="3">
        <v>0.15029999999999999</v>
      </c>
      <c r="E14" s="3">
        <f t="shared" si="0"/>
        <v>0.10829999999999998</v>
      </c>
      <c r="F14" s="1">
        <f>(E14*43899.28)-3071.53</f>
        <v>1682.7620239999992</v>
      </c>
      <c r="G14" s="7">
        <f t="shared" si="1"/>
        <v>6.7310480959999976</v>
      </c>
      <c r="H14" s="1"/>
      <c r="I14" s="7"/>
      <c r="K14" s="4">
        <v>0.15920000000000001</v>
      </c>
      <c r="L14" s="4">
        <f t="shared" si="2"/>
        <v>0.11750000000000001</v>
      </c>
      <c r="M14" s="1">
        <f>(L14*43899.28)-3071.53</f>
        <v>2086.6353999999997</v>
      </c>
      <c r="N14" s="7">
        <f t="shared" si="3"/>
        <v>8.3465415999999983</v>
      </c>
      <c r="O14" s="1"/>
      <c r="P14" s="7"/>
      <c r="R14" s="5">
        <v>0.16309999999999999</v>
      </c>
      <c r="S14" s="5">
        <f t="shared" si="4"/>
        <v>0.12239999999999999</v>
      </c>
      <c r="T14" s="1">
        <f>(S14*43899.28)-3071.53</f>
        <v>2301.7418719999991</v>
      </c>
      <c r="U14" s="7">
        <f t="shared" si="5"/>
        <v>9.2069674879999965</v>
      </c>
      <c r="V14" s="1"/>
      <c r="W14" s="7"/>
    </row>
    <row r="15" spans="2:23" ht="15.75" thickBot="1" x14ac:dyDescent="0.3">
      <c r="B15" s="2" t="s">
        <v>5</v>
      </c>
      <c r="C15" s="2" t="s">
        <v>37</v>
      </c>
      <c r="D15" s="3">
        <v>0.12809999999999999</v>
      </c>
      <c r="E15" s="3">
        <f t="shared" si="0"/>
        <v>8.6099999999999982E-2</v>
      </c>
      <c r="F15" s="1">
        <f>(E15*30081.94)-1839.97</f>
        <v>750.0850339999995</v>
      </c>
      <c r="G15" s="7">
        <f t="shared" si="1"/>
        <v>3.0003401359999979</v>
      </c>
      <c r="H15" s="1"/>
      <c r="I15" s="7"/>
      <c r="K15" s="4">
        <v>0.13220000000000001</v>
      </c>
      <c r="L15" s="4">
        <f t="shared" si="2"/>
        <v>9.0500000000000011E-2</v>
      </c>
      <c r="M15" s="1">
        <f>(L15*30081.94)-1839.97</f>
        <v>882.44557000000009</v>
      </c>
      <c r="N15" s="7">
        <f t="shared" si="3"/>
        <v>3.5297822800000005</v>
      </c>
      <c r="O15" s="1"/>
      <c r="P15" s="7"/>
      <c r="R15" s="5">
        <v>0.1207</v>
      </c>
      <c r="S15" s="5">
        <f t="shared" si="4"/>
        <v>0.08</v>
      </c>
      <c r="T15" s="1">
        <f>(S15*30081.94)-1839.97</f>
        <v>566.58519999999976</v>
      </c>
      <c r="U15" s="7">
        <f t="shared" si="5"/>
        <v>2.2663407999999987</v>
      </c>
      <c r="V15" s="1"/>
      <c r="W15" s="7"/>
    </row>
    <row r="16" spans="2:23" ht="15.75" thickBot="1" x14ac:dyDescent="0.3">
      <c r="B16" s="2" t="s">
        <v>5</v>
      </c>
      <c r="C16" s="2" t="s">
        <v>36</v>
      </c>
      <c r="D16" s="3">
        <v>0.17899999999999999</v>
      </c>
      <c r="E16" s="3">
        <f t="shared" si="0"/>
        <v>0.13699999999999998</v>
      </c>
      <c r="F16" s="1">
        <f>(E16*43899.28)-3071.53</f>
        <v>2942.6713599999989</v>
      </c>
      <c r="G16" s="7">
        <f t="shared" si="1"/>
        <v>11.770685439999996</v>
      </c>
      <c r="H16" s="1"/>
      <c r="I16" s="7"/>
      <c r="K16" s="4">
        <v>0.19220000000000001</v>
      </c>
      <c r="L16" s="4">
        <f t="shared" si="2"/>
        <v>0.15050000000000002</v>
      </c>
      <c r="M16" s="1">
        <f>(L16*43899.28)-3071.53</f>
        <v>3535.3116400000004</v>
      </c>
      <c r="N16" s="7">
        <f t="shared" si="3"/>
        <v>14.141246560000001</v>
      </c>
      <c r="O16" s="1"/>
      <c r="P16" s="7"/>
      <c r="R16" s="5">
        <v>0.17269999999999999</v>
      </c>
      <c r="S16" s="5">
        <f t="shared" si="4"/>
        <v>0.13200000000000001</v>
      </c>
      <c r="T16" s="1">
        <f>(S16*43899.28)-3071.53</f>
        <v>2723.1749599999998</v>
      </c>
      <c r="U16" s="7">
        <f t="shared" si="5"/>
        <v>10.892699839999999</v>
      </c>
      <c r="V16" s="1"/>
      <c r="W16" s="7"/>
    </row>
    <row r="17" spans="2:23" ht="15.75" thickBot="1" x14ac:dyDescent="0.3">
      <c r="B17" s="2" t="s">
        <v>5</v>
      </c>
      <c r="C17" s="2" t="s">
        <v>38</v>
      </c>
      <c r="D17" s="3">
        <v>0.1288</v>
      </c>
      <c r="E17" s="3">
        <f t="shared" si="0"/>
        <v>8.6799999999999988E-2</v>
      </c>
      <c r="F17" s="1">
        <f>(E17*30081.94)-1839.97</f>
        <v>771.14239199999952</v>
      </c>
      <c r="G17" s="7">
        <f t="shared" si="1"/>
        <v>3.0845695679999978</v>
      </c>
      <c r="H17" s="1"/>
      <c r="I17" s="7"/>
      <c r="K17" s="4">
        <v>0.1095</v>
      </c>
      <c r="L17" s="4">
        <f t="shared" si="2"/>
        <v>6.7799999999999999E-2</v>
      </c>
      <c r="M17" s="1">
        <f>(L17*30081.94)-1839.97</f>
        <v>199.58553199999983</v>
      </c>
      <c r="N17" s="7">
        <f t="shared" si="3"/>
        <v>0.79834212799999926</v>
      </c>
      <c r="O17" s="1"/>
      <c r="P17" s="7"/>
      <c r="R17" s="5">
        <v>0.12809999999999999</v>
      </c>
      <c r="S17" s="5">
        <f t="shared" si="4"/>
        <v>8.7399999999999992E-2</v>
      </c>
      <c r="T17" s="1">
        <f>(S17*30081.94)-1839.97</f>
        <v>789.19155599999954</v>
      </c>
      <c r="U17" s="7">
        <f t="shared" si="5"/>
        <v>3.1567662239999983</v>
      </c>
      <c r="V17" s="1"/>
      <c r="W17" s="7"/>
    </row>
    <row r="18" spans="2:23" ht="15.75" thickBot="1" x14ac:dyDescent="0.3">
      <c r="B18" s="2" t="s">
        <v>5</v>
      </c>
      <c r="C18" s="2" t="s">
        <v>35</v>
      </c>
      <c r="D18" s="3">
        <v>0.1507</v>
      </c>
      <c r="E18" s="3">
        <f t="shared" si="0"/>
        <v>0.10869999999999999</v>
      </c>
      <c r="F18" s="1">
        <f>(E18*43899.28)-3071.53</f>
        <v>1700.3217359999994</v>
      </c>
      <c r="G18" s="7">
        <f t="shared" si="1"/>
        <v>6.8012869439999974</v>
      </c>
      <c r="H18" s="1"/>
      <c r="I18" s="7"/>
      <c r="K18" s="4">
        <v>0.15559999999999999</v>
      </c>
      <c r="L18" s="4">
        <f t="shared" si="2"/>
        <v>0.11389999999999999</v>
      </c>
      <c r="M18" s="1">
        <f>(L18*43899.28)-3071.53</f>
        <v>1928.5979919999995</v>
      </c>
      <c r="N18" s="7">
        <f t="shared" si="3"/>
        <v>7.7143919679999975</v>
      </c>
      <c r="O18" s="1"/>
      <c r="P18" s="7"/>
      <c r="R18" s="5">
        <v>0.1779</v>
      </c>
      <c r="S18" s="5">
        <f t="shared" si="4"/>
        <v>0.13719999999999999</v>
      </c>
      <c r="T18" s="1">
        <f>(S18*43899.28)-3071.53</f>
        <v>2951.451215999999</v>
      </c>
      <c r="U18" s="7">
        <f t="shared" si="5"/>
        <v>11.805804863999995</v>
      </c>
      <c r="V18" s="1"/>
      <c r="W18" s="7"/>
    </row>
    <row r="19" spans="2:23" ht="15.75" thickBot="1" x14ac:dyDescent="0.3">
      <c r="C19" s="2" t="s">
        <v>9</v>
      </c>
      <c r="D19" s="3">
        <v>4.2000000000000003E-2</v>
      </c>
      <c r="E19" s="3"/>
      <c r="F19" s="9"/>
      <c r="G19" s="9"/>
      <c r="H19" s="9"/>
      <c r="I19" s="9"/>
      <c r="K19" s="4">
        <v>4.1700000000000001E-2</v>
      </c>
      <c r="L19" s="4"/>
      <c r="M19" s="6"/>
      <c r="N19" s="6"/>
      <c r="O19" s="6"/>
      <c r="P19" s="6"/>
      <c r="R19" s="5">
        <v>4.07E-2</v>
      </c>
      <c r="S19" s="5"/>
    </row>
    <row r="24" spans="2:23" ht="15.75" thickBot="1" x14ac:dyDescent="0.3">
      <c r="E24" t="s">
        <v>31</v>
      </c>
      <c r="G24" t="s">
        <v>31</v>
      </c>
      <c r="H24" t="s">
        <v>0</v>
      </c>
    </row>
    <row r="25" spans="2:23" ht="15.75" thickBot="1" x14ac:dyDescent="0.3">
      <c r="B25" s="2" t="s">
        <v>4</v>
      </c>
      <c r="C25" s="2" t="s">
        <v>39</v>
      </c>
      <c r="D25" s="3" t="s">
        <v>1</v>
      </c>
      <c r="E25" s="3" t="s">
        <v>2</v>
      </c>
      <c r="F25" s="3" t="s">
        <v>3</v>
      </c>
    </row>
    <row r="26" spans="2:23" ht="15.75" thickBot="1" x14ac:dyDescent="0.3">
      <c r="B26" s="2" t="s">
        <v>32</v>
      </c>
      <c r="C26" s="2" t="s">
        <v>33</v>
      </c>
      <c r="D26" s="8">
        <f>G7</f>
        <v>34.333688840000001</v>
      </c>
      <c r="E26" s="8">
        <f>N7</f>
        <v>34.863130984000001</v>
      </c>
      <c r="F26" s="8">
        <f>U7</f>
        <v>35.115819279999997</v>
      </c>
      <c r="G26" s="7">
        <f t="shared" ref="G26:G37" si="6">AVERAGE(D26:F26)</f>
        <v>34.770879701333335</v>
      </c>
      <c r="H26" s="7">
        <f t="shared" ref="H26:H37" si="7">STDEVA(D26:F26)</f>
        <v>0.39914249417830849</v>
      </c>
    </row>
    <row r="27" spans="2:23" ht="15.75" thickBot="1" x14ac:dyDescent="0.3">
      <c r="B27" s="2" t="s">
        <v>5</v>
      </c>
      <c r="C27" s="2" t="s">
        <v>5</v>
      </c>
      <c r="D27" s="8">
        <f t="shared" ref="D27:D37" si="8">G8</f>
        <v>2.3937992319999957</v>
      </c>
      <c r="E27" s="8">
        <f t="shared" ref="E27:E37" si="9">N8</f>
        <v>0.98902227199999837</v>
      </c>
      <c r="F27" s="8">
        <f t="shared" ref="F27:F37" si="10">U8</f>
        <v>2.5167172159999991</v>
      </c>
      <c r="G27" s="7">
        <f t="shared" si="6"/>
        <v>1.9665129066666645</v>
      </c>
      <c r="H27" s="7">
        <f t="shared" si="7"/>
        <v>0.84875977952742088</v>
      </c>
      <c r="I27" s="1"/>
    </row>
    <row r="28" spans="2:23" ht="15.75" thickBot="1" x14ac:dyDescent="0.3">
      <c r="B28" s="2" t="s">
        <v>34</v>
      </c>
      <c r="C28" s="2" t="s">
        <v>6</v>
      </c>
      <c r="D28" s="8">
        <f t="shared" si="8"/>
        <v>25.994975071999999</v>
      </c>
      <c r="E28" s="8">
        <f t="shared" si="9"/>
        <v>25.056418543999992</v>
      </c>
      <c r="F28" s="8">
        <f t="shared" si="10"/>
        <v>36.415359088000002</v>
      </c>
      <c r="G28" s="7">
        <f t="shared" si="6"/>
        <v>29.155584234666662</v>
      </c>
      <c r="H28" s="7">
        <f t="shared" si="7"/>
        <v>6.3046387905955035</v>
      </c>
      <c r="I28" s="1"/>
      <c r="J28" s="1"/>
      <c r="O28" s="1"/>
    </row>
    <row r="29" spans="2:23" ht="15.75" thickBot="1" x14ac:dyDescent="0.3">
      <c r="B29" s="2" t="s">
        <v>34</v>
      </c>
      <c r="C29" s="2" t="s">
        <v>5</v>
      </c>
      <c r="D29" s="8">
        <f t="shared" si="8"/>
        <v>1.761649599999997</v>
      </c>
      <c r="E29" s="8">
        <f t="shared" si="9"/>
        <v>1.7089704639999981</v>
      </c>
      <c r="F29" s="8">
        <f t="shared" si="10"/>
        <v>4.5009646719999994</v>
      </c>
      <c r="G29" s="7">
        <f t="shared" si="6"/>
        <v>2.6571949119999982</v>
      </c>
      <c r="H29" s="7">
        <f t="shared" si="7"/>
        <v>1.5969686812083301</v>
      </c>
      <c r="I29" s="1"/>
      <c r="J29" s="1"/>
      <c r="O29" s="1"/>
    </row>
    <row r="30" spans="2:23" ht="15.75" thickBot="1" x14ac:dyDescent="0.3">
      <c r="B30" s="2" t="s">
        <v>35</v>
      </c>
      <c r="C30" s="2" t="s">
        <v>6</v>
      </c>
      <c r="D30" s="8">
        <f t="shared" si="8"/>
        <v>23.046944952</v>
      </c>
      <c r="E30" s="8">
        <f t="shared" si="9"/>
        <v>18.667014487999996</v>
      </c>
      <c r="F30" s="8">
        <f t="shared" si="10"/>
        <v>22.685961671999994</v>
      </c>
      <c r="G30" s="7">
        <f t="shared" si="6"/>
        <v>21.466640370666664</v>
      </c>
      <c r="H30" s="7">
        <f t="shared" si="7"/>
        <v>2.4312560630840037</v>
      </c>
      <c r="I30" s="1"/>
      <c r="J30" s="1"/>
      <c r="O30" s="1"/>
    </row>
    <row r="31" spans="2:23" ht="15.75" thickBot="1" x14ac:dyDescent="0.3">
      <c r="B31" s="2" t="s">
        <v>35</v>
      </c>
      <c r="C31" s="2" t="s">
        <v>5</v>
      </c>
      <c r="D31" s="8">
        <f t="shared" si="8"/>
        <v>2.1128438399999978</v>
      </c>
      <c r="E31" s="8">
        <f t="shared" si="9"/>
        <v>0.16371580799999902</v>
      </c>
      <c r="F31" s="8">
        <f t="shared" si="10"/>
        <v>4.1848898559999999</v>
      </c>
      <c r="G31" s="7">
        <f t="shared" si="6"/>
        <v>2.1538165013333326</v>
      </c>
      <c r="H31" s="7">
        <f t="shared" si="7"/>
        <v>2.010900109480759</v>
      </c>
      <c r="I31" s="1"/>
      <c r="J31" s="1"/>
    </row>
    <row r="32" spans="2:23" ht="15.75" thickBot="1" x14ac:dyDescent="0.3">
      <c r="B32" s="2" t="s">
        <v>36</v>
      </c>
      <c r="C32" s="2" t="s">
        <v>6</v>
      </c>
      <c r="D32" s="8">
        <f t="shared" si="8"/>
        <v>28.100710872000001</v>
      </c>
      <c r="E32" s="8">
        <f t="shared" si="9"/>
        <v>35.645261423999997</v>
      </c>
      <c r="F32" s="8">
        <f t="shared" si="10"/>
        <v>34.490114928000004</v>
      </c>
      <c r="G32" s="7">
        <f t="shared" si="6"/>
        <v>32.745362407999998</v>
      </c>
      <c r="H32" s="7">
        <f t="shared" si="7"/>
        <v>4.0636414427156229</v>
      </c>
      <c r="I32" s="1"/>
      <c r="J32" s="1"/>
      <c r="P32" s="1"/>
    </row>
    <row r="33" spans="2:15" ht="15.75" thickBot="1" x14ac:dyDescent="0.3">
      <c r="B33" s="2" t="s">
        <v>36</v>
      </c>
      <c r="C33" s="2" t="s">
        <v>5</v>
      </c>
      <c r="D33" s="8">
        <f t="shared" si="8"/>
        <v>6.7310480959999976</v>
      </c>
      <c r="E33" s="8">
        <f t="shared" si="9"/>
        <v>8.3465415999999983</v>
      </c>
      <c r="F33" s="8">
        <f t="shared" si="10"/>
        <v>9.2069674879999965</v>
      </c>
      <c r="G33" s="7">
        <f t="shared" si="6"/>
        <v>8.0948523946666651</v>
      </c>
      <c r="H33" s="7">
        <f t="shared" si="7"/>
        <v>1.2570023074686063</v>
      </c>
      <c r="I33" s="1"/>
      <c r="J33" s="1"/>
    </row>
    <row r="34" spans="2:15" ht="15.75" thickBot="1" x14ac:dyDescent="0.3">
      <c r="B34" s="2" t="s">
        <v>5</v>
      </c>
      <c r="C34" s="2" t="s">
        <v>37</v>
      </c>
      <c r="D34" s="8">
        <f t="shared" si="8"/>
        <v>3.0003401359999979</v>
      </c>
      <c r="E34" s="8">
        <f t="shared" si="9"/>
        <v>3.5297822800000005</v>
      </c>
      <c r="F34" s="8">
        <f t="shared" si="10"/>
        <v>2.2663407999999987</v>
      </c>
      <c r="G34" s="7">
        <f t="shared" si="6"/>
        <v>2.9321544053333324</v>
      </c>
      <c r="H34" s="7">
        <f t="shared" si="7"/>
        <v>0.63447463601475829</v>
      </c>
      <c r="I34" s="1"/>
      <c r="J34" s="1"/>
    </row>
    <row r="35" spans="2:15" ht="15.75" thickBot="1" x14ac:dyDescent="0.3">
      <c r="B35" s="2" t="s">
        <v>5</v>
      </c>
      <c r="C35" s="2" t="s">
        <v>36</v>
      </c>
      <c r="D35" s="8">
        <f t="shared" si="8"/>
        <v>11.770685439999996</v>
      </c>
      <c r="E35" s="8">
        <f t="shared" si="9"/>
        <v>14.141246560000001</v>
      </c>
      <c r="F35" s="8">
        <f t="shared" si="10"/>
        <v>10.892699839999999</v>
      </c>
      <c r="G35" s="7">
        <f t="shared" si="6"/>
        <v>12.268210613333332</v>
      </c>
      <c r="H35" s="7">
        <f t="shared" si="7"/>
        <v>1.6804500651851957</v>
      </c>
      <c r="I35" s="1"/>
      <c r="J35" s="1"/>
      <c r="O35" s="1"/>
    </row>
    <row r="36" spans="2:15" ht="15.75" thickBot="1" x14ac:dyDescent="0.3">
      <c r="B36" s="2" t="s">
        <v>5</v>
      </c>
      <c r="C36" s="2" t="s">
        <v>38</v>
      </c>
      <c r="D36" s="8">
        <f t="shared" si="8"/>
        <v>3.0845695679999978</v>
      </c>
      <c r="E36" s="8">
        <f t="shared" si="9"/>
        <v>0.79834212799999926</v>
      </c>
      <c r="F36" s="8">
        <f t="shared" si="10"/>
        <v>3.1567662239999983</v>
      </c>
      <c r="G36" s="7">
        <f t="shared" si="6"/>
        <v>2.346559306666665</v>
      </c>
      <c r="H36" s="7">
        <f t="shared" si="7"/>
        <v>1.341281258171948</v>
      </c>
      <c r="I36" s="1"/>
      <c r="J36" s="1"/>
      <c r="O36" s="1"/>
    </row>
    <row r="37" spans="2:15" ht="15.75" thickBot="1" x14ac:dyDescent="0.3">
      <c r="B37" s="2" t="s">
        <v>5</v>
      </c>
      <c r="C37" s="2" t="s">
        <v>35</v>
      </c>
      <c r="D37" s="8">
        <f t="shared" si="8"/>
        <v>6.8012869439999974</v>
      </c>
      <c r="E37" s="8">
        <f t="shared" si="9"/>
        <v>7.7143919679999975</v>
      </c>
      <c r="F37" s="8">
        <f t="shared" si="10"/>
        <v>11.805804863999995</v>
      </c>
      <c r="G37" s="7">
        <f t="shared" si="6"/>
        <v>8.7738279253333307</v>
      </c>
      <c r="H37" s="7">
        <f t="shared" si="7"/>
        <v>2.6651647817101987</v>
      </c>
      <c r="I37" s="1"/>
      <c r="J37" s="1"/>
      <c r="O37" s="1"/>
    </row>
    <row r="40" spans="2:15" x14ac:dyDescent="0.25">
      <c r="B40" t="s">
        <v>24</v>
      </c>
    </row>
    <row r="42" spans="2:15" ht="15.75" thickBot="1" x14ac:dyDescent="0.3">
      <c r="E42" t="s">
        <v>31</v>
      </c>
      <c r="G42" t="s">
        <v>31</v>
      </c>
      <c r="H42" t="s">
        <v>0</v>
      </c>
    </row>
    <row r="43" spans="2:15" ht="15.75" thickBot="1" x14ac:dyDescent="0.3">
      <c r="B43" s="2" t="s">
        <v>4</v>
      </c>
      <c r="C43" s="2" t="s">
        <v>39</v>
      </c>
      <c r="D43" s="3" t="s">
        <v>1</v>
      </c>
      <c r="E43" s="3" t="s">
        <v>2</v>
      </c>
      <c r="F43" s="3" t="s">
        <v>3</v>
      </c>
    </row>
    <row r="44" spans="2:15" ht="15.75" thickBot="1" x14ac:dyDescent="0.3">
      <c r="B44" s="2" t="s">
        <v>32</v>
      </c>
      <c r="C44" s="2" t="s">
        <v>33</v>
      </c>
      <c r="D44" s="8">
        <f>D26-D27</f>
        <v>31.939889608000005</v>
      </c>
      <c r="E44" s="8">
        <f t="shared" ref="E44:F44" si="11">E26-E27</f>
        <v>33.874108712000002</v>
      </c>
      <c r="F44" s="8">
        <f t="shared" si="11"/>
        <v>32.599102064</v>
      </c>
      <c r="G44" s="7">
        <f t="shared" ref="G44:G47" si="12">AVERAGE(D44:F44)</f>
        <v>32.80436679466667</v>
      </c>
      <c r="H44" s="7">
        <f t="shared" ref="H44:H47" si="13">STDEVA(D44:F44)</f>
        <v>0.98331128988300687</v>
      </c>
    </row>
    <row r="45" spans="2:15" ht="15.75" thickBot="1" x14ac:dyDescent="0.3">
      <c r="B45" s="2" t="s">
        <v>34</v>
      </c>
      <c r="C45" s="2" t="s">
        <v>6</v>
      </c>
      <c r="D45" s="8">
        <f>D28-D29</f>
        <v>24.233325472000001</v>
      </c>
      <c r="E45" s="8">
        <f t="shared" ref="E45:F45" si="14">E28-E29</f>
        <v>23.347448079999996</v>
      </c>
      <c r="F45" s="8">
        <f t="shared" si="14"/>
        <v>31.914394416000004</v>
      </c>
      <c r="G45" s="7">
        <f t="shared" si="12"/>
        <v>26.498389322666668</v>
      </c>
      <c r="H45" s="7">
        <f t="shared" si="13"/>
        <v>4.7112660789509393</v>
      </c>
    </row>
    <row r="46" spans="2:15" ht="15.75" thickBot="1" x14ac:dyDescent="0.3">
      <c r="B46" s="2" t="s">
        <v>35</v>
      </c>
      <c r="C46" s="2" t="s">
        <v>6</v>
      </c>
      <c r="D46" s="8">
        <f>D30-D31</f>
        <v>20.934101112000004</v>
      </c>
      <c r="E46" s="8">
        <f t="shared" ref="E46:F46" si="15">E30-E31</f>
        <v>18.503298679999997</v>
      </c>
      <c r="F46" s="8">
        <f t="shared" si="15"/>
        <v>18.501071815999993</v>
      </c>
      <c r="G46" s="7">
        <f t="shared" si="12"/>
        <v>19.312823869333332</v>
      </c>
      <c r="H46" s="7">
        <f t="shared" si="13"/>
        <v>1.4040677202052811</v>
      </c>
    </row>
    <row r="47" spans="2:15" ht="15.75" thickBot="1" x14ac:dyDescent="0.3">
      <c r="B47" s="2" t="s">
        <v>36</v>
      </c>
      <c r="C47" s="2" t="s">
        <v>6</v>
      </c>
      <c r="D47" s="8">
        <f>D32-D33</f>
        <v>21.369662776000002</v>
      </c>
      <c r="E47" s="8">
        <f t="shared" ref="E47:F47" si="16">E32-E33</f>
        <v>27.298719823999999</v>
      </c>
      <c r="F47" s="8">
        <f t="shared" si="16"/>
        <v>25.283147440000008</v>
      </c>
      <c r="G47" s="7">
        <f t="shared" si="12"/>
        <v>24.650510013333335</v>
      </c>
      <c r="H47" s="7">
        <f t="shared" si="13"/>
        <v>3.0147308262636288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5"/>
  <sheetViews>
    <sheetView zoomScaleNormal="100" workbookViewId="0">
      <selection activeCell="F1" sqref="F1:F4"/>
    </sheetView>
  </sheetViews>
  <sheetFormatPr defaultRowHeight="15" x14ac:dyDescent="0.25"/>
  <cols>
    <col min="2" max="2" width="28.140625" customWidth="1"/>
    <col min="3" max="3" width="29.42578125" bestFit="1" customWidth="1"/>
    <col min="6" max="6" width="11.28515625" bestFit="1" customWidth="1"/>
    <col min="7" max="7" width="11.28515625" customWidth="1"/>
    <col min="9" max="9" width="9.5703125" bestFit="1" customWidth="1"/>
    <col min="13" max="13" width="13.42578125" bestFit="1" customWidth="1"/>
    <col min="14" max="14" width="13.42578125" customWidth="1"/>
    <col min="20" max="20" width="13.42578125" bestFit="1" customWidth="1"/>
    <col min="21" max="21" width="13.42578125" customWidth="1"/>
  </cols>
  <sheetData>
    <row r="1" spans="2:23" x14ac:dyDescent="0.25">
      <c r="F1" s="12" t="s">
        <v>30</v>
      </c>
      <c r="J1">
        <v>25000</v>
      </c>
    </row>
    <row r="2" spans="2:23" x14ac:dyDescent="0.25">
      <c r="F2" s="12" t="s">
        <v>10</v>
      </c>
      <c r="J2">
        <v>1</v>
      </c>
    </row>
    <row r="3" spans="2:23" x14ac:dyDescent="0.25">
      <c r="F3" s="12" t="s">
        <v>28</v>
      </c>
    </row>
    <row r="4" spans="2:23" x14ac:dyDescent="0.25">
      <c r="F4" s="12" t="s">
        <v>29</v>
      </c>
    </row>
    <row r="5" spans="2:23" ht="15.75" thickBot="1" x14ac:dyDescent="0.3">
      <c r="F5" t="s">
        <v>27</v>
      </c>
      <c r="M5" t="s">
        <v>27</v>
      </c>
      <c r="T5" t="s">
        <v>27</v>
      </c>
    </row>
    <row r="6" spans="2:23" ht="15.75" thickBot="1" x14ac:dyDescent="0.3">
      <c r="B6" s="2" t="s">
        <v>4</v>
      </c>
      <c r="C6" s="2" t="s">
        <v>39</v>
      </c>
      <c r="D6" s="3" t="s">
        <v>7</v>
      </c>
      <c r="E6" s="3" t="s">
        <v>8</v>
      </c>
      <c r="F6" s="9"/>
      <c r="G6" t="s">
        <v>26</v>
      </c>
      <c r="H6" s="9"/>
      <c r="I6" s="9"/>
      <c r="K6" s="4" t="s">
        <v>7</v>
      </c>
      <c r="L6" s="4" t="s">
        <v>8</v>
      </c>
      <c r="M6" s="6"/>
      <c r="N6" s="9" t="s">
        <v>11</v>
      </c>
      <c r="O6" s="6"/>
      <c r="P6" s="9"/>
      <c r="R6" s="5" t="s">
        <v>7</v>
      </c>
      <c r="S6" s="5" t="s">
        <v>8</v>
      </c>
      <c r="T6" s="6"/>
      <c r="U6" s="9" t="s">
        <v>11</v>
      </c>
      <c r="W6" s="9"/>
    </row>
    <row r="7" spans="2:23" ht="15.75" thickBot="1" x14ac:dyDescent="0.3">
      <c r="B7" s="2" t="s">
        <v>32</v>
      </c>
      <c r="C7" s="2" t="s">
        <v>33</v>
      </c>
      <c r="D7" s="3">
        <v>0.4178</v>
      </c>
      <c r="E7" s="3">
        <f>D7-$D$19</f>
        <v>0.37580000000000002</v>
      </c>
      <c r="F7" s="1">
        <f>(E7*30081.94)-1839.97</f>
        <v>9464.8230520000016</v>
      </c>
      <c r="G7" s="7">
        <f>(F7/$J$1)*100*$J$2</f>
        <v>37.859292208000006</v>
      </c>
      <c r="H7" s="1"/>
      <c r="I7" s="7"/>
      <c r="K7" s="4">
        <v>0.38390000000000002</v>
      </c>
      <c r="L7" s="4">
        <f>K7-$K$19</f>
        <v>0.3422</v>
      </c>
      <c r="M7" s="1">
        <f>(L7*30081.94)-1839.97</f>
        <v>8454.0698680000005</v>
      </c>
      <c r="N7" s="7">
        <f>(M7/$J$1)*100*$J$2</f>
        <v>33.816279471999998</v>
      </c>
      <c r="O7" s="1"/>
      <c r="P7" s="7"/>
      <c r="R7" s="5">
        <v>0.34699999999999998</v>
      </c>
      <c r="S7" s="5">
        <f>R7-$R$19</f>
        <v>0.30629999999999996</v>
      </c>
      <c r="T7" s="1">
        <f>(S7*30081.94)-1839.97</f>
        <v>7374.1282219999985</v>
      </c>
      <c r="U7" s="7">
        <f>(T7/$J$1)*100*$J$2</f>
        <v>29.496512887999991</v>
      </c>
      <c r="V7" s="1"/>
      <c r="W7" s="7"/>
    </row>
    <row r="8" spans="2:23" ht="15.75" thickBot="1" x14ac:dyDescent="0.3">
      <c r="B8" s="2" t="s">
        <v>5</v>
      </c>
      <c r="C8" s="2" t="s">
        <v>5</v>
      </c>
      <c r="D8" s="3">
        <v>0.12529999999999999</v>
      </c>
      <c r="E8" s="3">
        <f t="shared" ref="E8:E18" si="0">D8-$D$19</f>
        <v>8.3299999999999985E-2</v>
      </c>
      <c r="F8" s="1">
        <f>(E8*43899.28)-3071.53</f>
        <v>585.28002399999923</v>
      </c>
      <c r="G8" s="7">
        <f t="shared" ref="G8:G18" si="1">(F8/$J$1)*100*$J$2</f>
        <v>2.3411200959999969</v>
      </c>
      <c r="H8" s="1"/>
      <c r="I8" s="7"/>
      <c r="K8" s="4">
        <v>0.12859999999999999</v>
      </c>
      <c r="L8" s="4">
        <f t="shared" ref="L8:L18" si="2">K8-$K$19</f>
        <v>8.6899999999999991E-2</v>
      </c>
      <c r="M8" s="1">
        <f>(L8*43899.28)-3071.53</f>
        <v>743.31743199999937</v>
      </c>
      <c r="N8" s="7">
        <f t="shared" ref="N8:N18" si="3">(M8/$J$1)*100*$J$2</f>
        <v>2.9732697279999973</v>
      </c>
      <c r="O8" s="1"/>
      <c r="P8" s="7"/>
      <c r="R8" s="5">
        <v>0.1268</v>
      </c>
      <c r="S8" s="5">
        <f t="shared" ref="S8:S18" si="4">R8-$R$19</f>
        <v>8.6099999999999996E-2</v>
      </c>
      <c r="T8" s="1">
        <f>(S8*43899.28)-3071.53</f>
        <v>708.19800799999939</v>
      </c>
      <c r="U8" s="7">
        <f t="shared" ref="U8:U18" si="5">(T8/$J$1)*100*$J$2</f>
        <v>2.8327920319999973</v>
      </c>
      <c r="V8" s="1"/>
      <c r="W8" s="7"/>
    </row>
    <row r="9" spans="2:23" ht="15.75" thickBot="1" x14ac:dyDescent="0.3">
      <c r="B9" s="2" t="s">
        <v>34</v>
      </c>
      <c r="C9" s="2" t="s">
        <v>6</v>
      </c>
      <c r="D9" s="3">
        <v>0.26869999999999999</v>
      </c>
      <c r="E9" s="3">
        <f t="shared" si="0"/>
        <v>0.22669999999999998</v>
      </c>
      <c r="F9" s="1">
        <f>(E9*30081.94)-1839.97</f>
        <v>4979.6057979999987</v>
      </c>
      <c r="G9" s="7">
        <f t="shared" si="1"/>
        <v>19.918423191999995</v>
      </c>
      <c r="H9" s="1"/>
      <c r="I9" s="7"/>
      <c r="K9" s="4">
        <v>0.31090000000000001</v>
      </c>
      <c r="L9" s="4">
        <f t="shared" si="2"/>
        <v>0.26919999999999999</v>
      </c>
      <c r="M9" s="1">
        <f>(L9*30081.94)-1839.97</f>
        <v>6258.0882479999991</v>
      </c>
      <c r="N9" s="7">
        <f t="shared" si="3"/>
        <v>25.032352991999996</v>
      </c>
      <c r="O9" s="1"/>
      <c r="P9" s="7"/>
      <c r="R9" s="5">
        <v>0.31850000000000001</v>
      </c>
      <c r="S9" s="5">
        <f t="shared" si="4"/>
        <v>0.27779999999999999</v>
      </c>
      <c r="T9" s="1">
        <f>(S9*30081.94)-1839.97</f>
        <v>6516.7929319999994</v>
      </c>
      <c r="U9" s="7">
        <f t="shared" si="5"/>
        <v>26.067171727999998</v>
      </c>
      <c r="V9" s="1"/>
      <c r="W9" s="7"/>
    </row>
    <row r="10" spans="2:23" ht="15.75" thickBot="1" x14ac:dyDescent="0.3">
      <c r="B10" s="2" t="s">
        <v>34</v>
      </c>
      <c r="C10" s="2" t="s">
        <v>5</v>
      </c>
      <c r="D10" s="3">
        <v>0.2049</v>
      </c>
      <c r="E10" s="3">
        <f t="shared" si="0"/>
        <v>0.16289999999999999</v>
      </c>
      <c r="F10" s="1">
        <f>(E10*43899.28)-3071.53</f>
        <v>4079.6627119999989</v>
      </c>
      <c r="G10" s="7">
        <f t="shared" si="1"/>
        <v>16.318650847999997</v>
      </c>
      <c r="H10" s="1"/>
      <c r="I10" s="7"/>
      <c r="K10" s="4">
        <v>0.2077</v>
      </c>
      <c r="L10" s="4">
        <f t="shared" si="2"/>
        <v>0.16599999999999998</v>
      </c>
      <c r="M10" s="1">
        <f>(L10*43899.28)-3071.53</f>
        <v>4215.7504799999988</v>
      </c>
      <c r="N10" s="7">
        <f t="shared" si="3"/>
        <v>16.863001919999995</v>
      </c>
      <c r="O10" s="1"/>
      <c r="P10" s="7"/>
      <c r="R10" s="5">
        <v>0.18790000000000001</v>
      </c>
      <c r="S10" s="5">
        <f t="shared" si="4"/>
        <v>0.1472</v>
      </c>
      <c r="T10" s="1">
        <f>(S10*43899.28)-3071.53</f>
        <v>3390.4440159999999</v>
      </c>
      <c r="U10" s="7">
        <f t="shared" si="5"/>
        <v>13.561776064</v>
      </c>
      <c r="V10" s="1"/>
      <c r="W10" s="7"/>
    </row>
    <row r="11" spans="2:23" ht="15.75" thickBot="1" x14ac:dyDescent="0.3">
      <c r="B11" s="2" t="s">
        <v>35</v>
      </c>
      <c r="C11" s="2" t="s">
        <v>6</v>
      </c>
      <c r="D11" s="3">
        <v>0.3745</v>
      </c>
      <c r="E11" s="3">
        <f t="shared" si="0"/>
        <v>0.33250000000000002</v>
      </c>
      <c r="F11" s="1">
        <f>(E11*30081.94)-1839.97</f>
        <v>8162.2750499999993</v>
      </c>
      <c r="G11" s="7">
        <f t="shared" si="1"/>
        <v>32.649100199999999</v>
      </c>
      <c r="H11" s="1"/>
      <c r="I11" s="7"/>
      <c r="K11" s="4">
        <v>0.29820000000000002</v>
      </c>
      <c r="L11" s="4">
        <f t="shared" si="2"/>
        <v>0.25650000000000001</v>
      </c>
      <c r="M11" s="1">
        <f>(L11*30081.94)-1839.97</f>
        <v>5876.0476099999996</v>
      </c>
      <c r="N11" s="7">
        <f t="shared" si="3"/>
        <v>23.504190439999999</v>
      </c>
      <c r="O11" s="1"/>
      <c r="P11" s="7"/>
      <c r="R11" s="5">
        <v>0.3196</v>
      </c>
      <c r="S11" s="5">
        <f t="shared" si="4"/>
        <v>0.27889999999999998</v>
      </c>
      <c r="T11" s="1">
        <f>(S11*30081.94)-1839.97</f>
        <v>6549.8830659999994</v>
      </c>
      <c r="U11" s="7">
        <f t="shared" si="5"/>
        <v>26.199532263999998</v>
      </c>
      <c r="V11" s="1"/>
      <c r="W11" s="7"/>
    </row>
    <row r="12" spans="2:23" s="11" customFormat="1" ht="15.75" thickBot="1" x14ac:dyDescent="0.3">
      <c r="B12" s="2" t="s">
        <v>35</v>
      </c>
      <c r="C12" s="2" t="s">
        <v>5</v>
      </c>
      <c r="D12" s="3">
        <v>0.16120000000000001</v>
      </c>
      <c r="E12" s="3">
        <f t="shared" si="0"/>
        <v>0.1192</v>
      </c>
      <c r="F12" s="1">
        <f>(E12*43899.28)-3071.53</f>
        <v>2161.2641759999992</v>
      </c>
      <c r="G12" s="7">
        <f t="shared" si="1"/>
        <v>8.6450567039999964</v>
      </c>
      <c r="H12" s="10"/>
      <c r="I12" s="7"/>
      <c r="K12" s="4">
        <v>0.1479</v>
      </c>
      <c r="L12" s="4">
        <f t="shared" si="2"/>
        <v>0.1062</v>
      </c>
      <c r="M12" s="1">
        <f>(L12*43899.28)-3071.53</f>
        <v>1590.5735359999994</v>
      </c>
      <c r="N12" s="7">
        <f t="shared" si="3"/>
        <v>6.362294143999998</v>
      </c>
      <c r="O12" s="10"/>
      <c r="P12" s="7"/>
      <c r="R12" s="5">
        <v>0.15770000000000001</v>
      </c>
      <c r="S12" s="5">
        <f t="shared" si="4"/>
        <v>0.11700000000000001</v>
      </c>
      <c r="T12" s="1">
        <f>(S12*43899.28)-3071.53</f>
        <v>2064.6857599999998</v>
      </c>
      <c r="U12" s="7">
        <f t="shared" si="5"/>
        <v>8.2587430399999988</v>
      </c>
      <c r="V12" s="10"/>
      <c r="W12" s="7"/>
    </row>
    <row r="13" spans="2:23" s="11" customFormat="1" ht="15.75" thickBot="1" x14ac:dyDescent="0.3">
      <c r="B13" s="2" t="s">
        <v>36</v>
      </c>
      <c r="C13" s="2" t="s">
        <v>6</v>
      </c>
      <c r="D13" s="3">
        <v>0.316</v>
      </c>
      <c r="E13" s="3">
        <f t="shared" si="0"/>
        <v>0.27400000000000002</v>
      </c>
      <c r="F13" s="1">
        <f>(E13*30081.94)-1839.97</f>
        <v>6402.4815599999993</v>
      </c>
      <c r="G13" s="7">
        <f t="shared" si="1"/>
        <v>25.609926239999997</v>
      </c>
      <c r="H13" s="10"/>
      <c r="I13" s="7"/>
      <c r="K13" s="4">
        <v>0.26079999999999998</v>
      </c>
      <c r="L13" s="4">
        <f t="shared" si="2"/>
        <v>0.21909999999999996</v>
      </c>
      <c r="M13" s="1">
        <f>(L13*30081.94)-1839.97</f>
        <v>4750.9830539999984</v>
      </c>
      <c r="N13" s="7">
        <f t="shared" si="3"/>
        <v>19.003932215999995</v>
      </c>
      <c r="O13" s="10"/>
      <c r="P13" s="7"/>
      <c r="R13" s="5">
        <v>0.27600000000000002</v>
      </c>
      <c r="S13" s="5">
        <f t="shared" si="4"/>
        <v>0.23530000000000001</v>
      </c>
      <c r="T13" s="1">
        <f>(S13*30081.94)-1839.97</f>
        <v>5238.3104819999999</v>
      </c>
      <c r="U13" s="7">
        <f t="shared" si="5"/>
        <v>20.953241928000001</v>
      </c>
      <c r="V13" s="10"/>
      <c r="W13" s="7"/>
    </row>
    <row r="14" spans="2:23" ht="15.75" thickBot="1" x14ac:dyDescent="0.3">
      <c r="B14" s="2" t="s">
        <v>36</v>
      </c>
      <c r="C14" s="2" t="s">
        <v>5</v>
      </c>
      <c r="D14" s="3">
        <v>0.1293</v>
      </c>
      <c r="E14" s="3">
        <f t="shared" si="0"/>
        <v>8.7299999999999989E-2</v>
      </c>
      <c r="F14" s="1">
        <f>(E14*43899.28)-3071.53</f>
        <v>760.87714399999913</v>
      </c>
      <c r="G14" s="7">
        <f t="shared" si="1"/>
        <v>3.0435085759999967</v>
      </c>
      <c r="H14" s="1"/>
      <c r="I14" s="7"/>
      <c r="K14" s="4">
        <v>0.12809999999999999</v>
      </c>
      <c r="L14" s="4">
        <f t="shared" si="2"/>
        <v>8.6399999999999991E-2</v>
      </c>
      <c r="M14" s="1">
        <f>(L14*43899.28)-3071.53</f>
        <v>721.3677919999991</v>
      </c>
      <c r="N14" s="7">
        <f t="shared" si="3"/>
        <v>2.8854711679999965</v>
      </c>
      <c r="O14" s="1"/>
      <c r="P14" s="7"/>
      <c r="R14" s="5">
        <v>0.129</v>
      </c>
      <c r="S14" s="5">
        <f t="shared" si="4"/>
        <v>8.8300000000000003E-2</v>
      </c>
      <c r="T14" s="1">
        <f>(S14*43899.28)-3071.53</f>
        <v>804.77642399999968</v>
      </c>
      <c r="U14" s="7">
        <f t="shared" si="5"/>
        <v>3.2191056959999984</v>
      </c>
      <c r="V14" s="1"/>
      <c r="W14" s="7"/>
    </row>
    <row r="15" spans="2:23" ht="15.75" thickBot="1" x14ac:dyDescent="0.3">
      <c r="B15" s="2" t="s">
        <v>5</v>
      </c>
      <c r="C15" s="2" t="s">
        <v>37</v>
      </c>
      <c r="D15" s="3">
        <v>0.126</v>
      </c>
      <c r="E15" s="3">
        <f t="shared" si="0"/>
        <v>8.3999999999999991E-2</v>
      </c>
      <c r="F15" s="1">
        <f>(E15*30081.94)-1839.97</f>
        <v>686.91295999999943</v>
      </c>
      <c r="G15" s="7">
        <f t="shared" si="1"/>
        <v>2.7476518399999974</v>
      </c>
      <c r="H15" s="1"/>
      <c r="I15" s="7"/>
      <c r="K15" s="4">
        <v>0.1404</v>
      </c>
      <c r="L15" s="4">
        <f t="shared" si="2"/>
        <v>9.8699999999999996E-2</v>
      </c>
      <c r="M15" s="1">
        <f>(L15*30081.94)-1839.97</f>
        <v>1129.1174779999999</v>
      </c>
      <c r="N15" s="7">
        <f t="shared" si="3"/>
        <v>4.5164699119999998</v>
      </c>
      <c r="O15" s="1"/>
      <c r="P15" s="7"/>
      <c r="R15" s="5">
        <v>0.1278</v>
      </c>
      <c r="S15" s="5">
        <f t="shared" si="4"/>
        <v>8.7099999999999997E-2</v>
      </c>
      <c r="T15" s="1">
        <f>(S15*30081.94)-1839.97</f>
        <v>780.16697399999998</v>
      </c>
      <c r="U15" s="7">
        <f t="shared" si="5"/>
        <v>3.1206678959999996</v>
      </c>
      <c r="V15" s="1"/>
      <c r="W15" s="7"/>
    </row>
    <row r="16" spans="2:23" ht="15.75" thickBot="1" x14ac:dyDescent="0.3">
      <c r="B16" s="2" t="s">
        <v>5</v>
      </c>
      <c r="C16" s="2" t="s">
        <v>36</v>
      </c>
      <c r="D16" s="3">
        <v>0.15609999999999999</v>
      </c>
      <c r="E16" s="3">
        <f t="shared" si="0"/>
        <v>0.11409999999999998</v>
      </c>
      <c r="F16" s="1">
        <f>(E16*43899.28)-3071.53</f>
        <v>1937.3778479999987</v>
      </c>
      <c r="G16" s="7">
        <f t="shared" si="1"/>
        <v>7.7495113919999952</v>
      </c>
      <c r="H16" s="1"/>
      <c r="I16" s="7"/>
      <c r="K16" s="4">
        <v>0.1729</v>
      </c>
      <c r="L16" s="4">
        <f t="shared" si="2"/>
        <v>0.13119999999999998</v>
      </c>
      <c r="M16" s="1">
        <f>(L16*43899.28)-3071.53</f>
        <v>2688.0555359999985</v>
      </c>
      <c r="N16" s="7">
        <f t="shared" si="3"/>
        <v>10.752222143999994</v>
      </c>
      <c r="O16" s="1"/>
      <c r="P16" s="7"/>
      <c r="R16" s="5">
        <v>0.16869999999999999</v>
      </c>
      <c r="S16" s="5">
        <f t="shared" si="4"/>
        <v>0.128</v>
      </c>
      <c r="T16" s="1">
        <f>(S16*43899.28)-3071.53</f>
        <v>2547.5778399999995</v>
      </c>
      <c r="U16" s="7">
        <f t="shared" si="5"/>
        <v>10.190311359999999</v>
      </c>
      <c r="V16" s="1"/>
      <c r="W16" s="7"/>
    </row>
    <row r="17" spans="2:23" ht="15.75" thickBot="1" x14ac:dyDescent="0.3">
      <c r="B17" s="2" t="s">
        <v>5</v>
      </c>
      <c r="C17" s="2" t="s">
        <v>38</v>
      </c>
      <c r="D17" s="3">
        <v>0.1147</v>
      </c>
      <c r="E17" s="3">
        <f t="shared" si="0"/>
        <v>7.2699999999999987E-2</v>
      </c>
      <c r="F17" s="1">
        <f>(E17*30081.94)-1839.97</f>
        <v>346.98703799999953</v>
      </c>
      <c r="G17" s="7">
        <f t="shared" si="1"/>
        <v>1.3879481519999981</v>
      </c>
      <c r="H17" s="1"/>
      <c r="I17" s="7"/>
      <c r="K17" s="4">
        <v>0.12479999999999999</v>
      </c>
      <c r="L17" s="4">
        <f t="shared" si="2"/>
        <v>8.3099999999999993E-2</v>
      </c>
      <c r="M17" s="1">
        <f>(L17*30081.94)-1839.97</f>
        <v>659.83921399999986</v>
      </c>
      <c r="N17" s="7">
        <f t="shared" si="3"/>
        <v>2.6393568559999991</v>
      </c>
      <c r="O17" s="1"/>
      <c r="P17" s="7"/>
      <c r="R17" s="5">
        <v>0.12470000000000001</v>
      </c>
      <c r="S17" s="5">
        <f t="shared" si="4"/>
        <v>8.4000000000000005E-2</v>
      </c>
      <c r="T17" s="1">
        <f>(S17*30081.94)-1839.97</f>
        <v>686.91295999999988</v>
      </c>
      <c r="U17" s="7">
        <f t="shared" si="5"/>
        <v>2.7476518399999996</v>
      </c>
      <c r="V17" s="1"/>
      <c r="W17" s="7"/>
    </row>
    <row r="18" spans="2:23" ht="15.75" thickBot="1" x14ac:dyDescent="0.3">
      <c r="B18" s="2" t="s">
        <v>5</v>
      </c>
      <c r="C18" s="2" t="s">
        <v>35</v>
      </c>
      <c r="D18" s="3">
        <v>0.15759999999999999</v>
      </c>
      <c r="E18" s="3">
        <f t="shared" si="0"/>
        <v>0.11559999999999998</v>
      </c>
      <c r="F18" s="1">
        <f>(E18*43899.28)-3071.53</f>
        <v>2003.2267679999991</v>
      </c>
      <c r="G18" s="7">
        <f t="shared" si="1"/>
        <v>8.0129070719999955</v>
      </c>
      <c r="H18" s="1"/>
      <c r="I18" s="7"/>
      <c r="K18" s="4">
        <v>0.14899999999999999</v>
      </c>
      <c r="L18" s="4">
        <f t="shared" si="2"/>
        <v>0.10729999999999999</v>
      </c>
      <c r="M18" s="1">
        <f>(L18*43899.28)-3071.53</f>
        <v>1638.8627439999996</v>
      </c>
      <c r="N18" s="7">
        <f t="shared" si="3"/>
        <v>6.5554509759999977</v>
      </c>
      <c r="O18" s="1"/>
      <c r="P18" s="7"/>
      <c r="R18" s="5">
        <v>0.17050000000000001</v>
      </c>
      <c r="S18" s="5">
        <f t="shared" si="4"/>
        <v>0.12980000000000003</v>
      </c>
      <c r="T18" s="1">
        <f>(S18*43899.28)-3071.53</f>
        <v>2626.5965440000004</v>
      </c>
      <c r="U18" s="7">
        <f t="shared" si="5"/>
        <v>10.506386176000001</v>
      </c>
      <c r="V18" s="1"/>
      <c r="W18" s="7"/>
    </row>
    <row r="19" spans="2:23" ht="15.75" thickBot="1" x14ac:dyDescent="0.3">
      <c r="C19" s="2" t="s">
        <v>9</v>
      </c>
      <c r="D19" s="3">
        <v>4.2000000000000003E-2</v>
      </c>
      <c r="E19" s="3"/>
      <c r="F19" s="9"/>
      <c r="G19" s="9"/>
      <c r="H19" s="9"/>
      <c r="I19" s="9"/>
      <c r="K19" s="4">
        <v>4.1700000000000001E-2</v>
      </c>
      <c r="L19" s="4"/>
      <c r="M19" s="6"/>
      <c r="N19" s="6"/>
      <c r="O19" s="6"/>
      <c r="P19" s="6"/>
      <c r="R19" s="5">
        <v>4.07E-2</v>
      </c>
      <c r="S19" s="5"/>
    </row>
    <row r="24" spans="2:23" ht="15.75" thickBot="1" x14ac:dyDescent="0.3">
      <c r="E24" t="s">
        <v>31</v>
      </c>
      <c r="G24" t="s">
        <v>31</v>
      </c>
      <c r="H24" t="s">
        <v>0</v>
      </c>
    </row>
    <row r="25" spans="2:23" ht="15.75" thickBot="1" x14ac:dyDescent="0.3">
      <c r="B25" s="2" t="s">
        <v>4</v>
      </c>
      <c r="C25" s="2" t="s">
        <v>39</v>
      </c>
      <c r="D25" s="3" t="s">
        <v>1</v>
      </c>
      <c r="E25" s="3" t="s">
        <v>2</v>
      </c>
      <c r="F25" s="3" t="s">
        <v>3</v>
      </c>
    </row>
    <row r="26" spans="2:23" ht="15.75" thickBot="1" x14ac:dyDescent="0.3">
      <c r="B26" s="2" t="s">
        <v>32</v>
      </c>
      <c r="C26" s="2" t="s">
        <v>33</v>
      </c>
      <c r="D26" s="8">
        <f>G7</f>
        <v>37.859292208000006</v>
      </c>
      <c r="E26" s="8">
        <f>N7</f>
        <v>33.816279471999998</v>
      </c>
      <c r="F26" s="8">
        <f>U7</f>
        <v>29.496512887999991</v>
      </c>
      <c r="G26" s="7">
        <f t="shared" ref="G26:G37" si="6">AVERAGE(D26:F26)</f>
        <v>33.724028189333332</v>
      </c>
      <c r="H26" s="7">
        <f t="shared" ref="H26:H37" si="7">STDEVA(D26:F26)</f>
        <v>4.1821528203928358</v>
      </c>
    </row>
    <row r="27" spans="2:23" ht="15.75" thickBot="1" x14ac:dyDescent="0.3">
      <c r="B27" s="2" t="s">
        <v>5</v>
      </c>
      <c r="C27" s="2" t="s">
        <v>5</v>
      </c>
      <c r="D27" s="8">
        <f t="shared" ref="D27:D37" si="8">G8</f>
        <v>2.3411200959999969</v>
      </c>
      <c r="E27" s="8">
        <f t="shared" ref="E27:E37" si="9">N8</f>
        <v>2.9732697279999973</v>
      </c>
      <c r="F27" s="8">
        <f t="shared" ref="F27:F37" si="10">U8</f>
        <v>2.8327920319999973</v>
      </c>
      <c r="G27" s="7">
        <f t="shared" si="6"/>
        <v>2.7157272853333301</v>
      </c>
      <c r="H27" s="7">
        <f t="shared" si="7"/>
        <v>0.33193584544838201</v>
      </c>
      <c r="I27" s="1"/>
    </row>
    <row r="28" spans="2:23" ht="15.75" thickBot="1" x14ac:dyDescent="0.3">
      <c r="B28" s="2" t="s">
        <v>34</v>
      </c>
      <c r="C28" s="2" t="s">
        <v>6</v>
      </c>
      <c r="D28" s="8">
        <f t="shared" si="8"/>
        <v>19.918423191999995</v>
      </c>
      <c r="E28" s="8">
        <f t="shared" si="9"/>
        <v>25.032352991999996</v>
      </c>
      <c r="F28" s="8">
        <f t="shared" si="10"/>
        <v>26.067171727999998</v>
      </c>
      <c r="G28" s="7">
        <f t="shared" si="6"/>
        <v>23.672649303999993</v>
      </c>
      <c r="H28" s="7">
        <f t="shared" si="7"/>
        <v>3.2921683931888066</v>
      </c>
      <c r="I28" s="1"/>
      <c r="J28" s="1"/>
      <c r="O28" s="1"/>
    </row>
    <row r="29" spans="2:23" ht="15.75" thickBot="1" x14ac:dyDescent="0.3">
      <c r="B29" s="2" t="s">
        <v>34</v>
      </c>
      <c r="C29" s="2" t="s">
        <v>5</v>
      </c>
      <c r="D29" s="8">
        <f t="shared" si="8"/>
        <v>16.318650847999997</v>
      </c>
      <c r="E29" s="8">
        <f t="shared" si="9"/>
        <v>16.863001919999995</v>
      </c>
      <c r="F29" s="8">
        <f t="shared" si="10"/>
        <v>13.561776064</v>
      </c>
      <c r="G29" s="7">
        <f t="shared" si="6"/>
        <v>15.581142943999998</v>
      </c>
      <c r="H29" s="7">
        <f t="shared" si="7"/>
        <v>1.7698761169719139</v>
      </c>
      <c r="I29" s="1"/>
      <c r="J29" s="1"/>
      <c r="O29" s="1"/>
    </row>
    <row r="30" spans="2:23" ht="15.75" thickBot="1" x14ac:dyDescent="0.3">
      <c r="B30" s="2" t="s">
        <v>35</v>
      </c>
      <c r="C30" s="2" t="s">
        <v>6</v>
      </c>
      <c r="D30" s="8">
        <f t="shared" si="8"/>
        <v>32.649100199999999</v>
      </c>
      <c r="E30" s="8">
        <f t="shared" si="9"/>
        <v>23.504190439999999</v>
      </c>
      <c r="F30" s="8">
        <f t="shared" si="10"/>
        <v>26.199532263999998</v>
      </c>
      <c r="G30" s="7">
        <f t="shared" si="6"/>
        <v>27.450940967999998</v>
      </c>
      <c r="H30" s="7">
        <f t="shared" si="7"/>
        <v>4.699134115767623</v>
      </c>
      <c r="I30" s="1"/>
      <c r="J30" s="1"/>
      <c r="O30" s="1"/>
    </row>
    <row r="31" spans="2:23" ht="15.75" thickBot="1" x14ac:dyDescent="0.3">
      <c r="B31" s="2" t="s">
        <v>35</v>
      </c>
      <c r="C31" s="2" t="s">
        <v>5</v>
      </c>
      <c r="D31" s="8">
        <f t="shared" si="8"/>
        <v>8.6450567039999964</v>
      </c>
      <c r="E31" s="8">
        <f t="shared" si="9"/>
        <v>6.362294143999998</v>
      </c>
      <c r="F31" s="8">
        <f t="shared" si="10"/>
        <v>8.2587430399999988</v>
      </c>
      <c r="G31" s="7">
        <f t="shared" si="6"/>
        <v>7.7553646293333314</v>
      </c>
      <c r="H31" s="7">
        <f t="shared" si="7"/>
        <v>1.2217993266401874</v>
      </c>
      <c r="I31" s="1"/>
      <c r="J31" s="1"/>
    </row>
    <row r="32" spans="2:23" ht="15.75" thickBot="1" x14ac:dyDescent="0.3">
      <c r="B32" s="2" t="s">
        <v>36</v>
      </c>
      <c r="C32" s="2" t="s">
        <v>6</v>
      </c>
      <c r="D32" s="8">
        <f t="shared" si="8"/>
        <v>25.609926239999997</v>
      </c>
      <c r="E32" s="8">
        <f t="shared" si="9"/>
        <v>19.003932215999995</v>
      </c>
      <c r="F32" s="8">
        <f t="shared" si="10"/>
        <v>20.953241928000001</v>
      </c>
      <c r="G32" s="7">
        <f t="shared" si="6"/>
        <v>21.855700127999995</v>
      </c>
      <c r="H32" s="7">
        <f t="shared" si="7"/>
        <v>3.3942027581365215</v>
      </c>
      <c r="I32" s="1"/>
      <c r="J32" s="1"/>
      <c r="P32" s="1"/>
    </row>
    <row r="33" spans="2:15" ht="15.75" thickBot="1" x14ac:dyDescent="0.3">
      <c r="B33" s="2" t="s">
        <v>36</v>
      </c>
      <c r="C33" s="2" t="s">
        <v>5</v>
      </c>
      <c r="D33" s="8">
        <f t="shared" si="8"/>
        <v>3.0435085759999967</v>
      </c>
      <c r="E33" s="8">
        <f t="shared" si="9"/>
        <v>2.8854711679999965</v>
      </c>
      <c r="F33" s="8">
        <f t="shared" si="10"/>
        <v>3.2191056959999984</v>
      </c>
      <c r="G33" s="7">
        <f t="shared" si="6"/>
        <v>3.0493618133333307</v>
      </c>
      <c r="H33" s="7">
        <f t="shared" si="7"/>
        <v>0.16689426251044781</v>
      </c>
      <c r="I33" s="1"/>
      <c r="J33" s="1"/>
    </row>
    <row r="34" spans="2:15" ht="15.75" thickBot="1" x14ac:dyDescent="0.3">
      <c r="B34" s="2" t="s">
        <v>5</v>
      </c>
      <c r="C34" s="2" t="s">
        <v>37</v>
      </c>
      <c r="D34" s="8">
        <f t="shared" si="8"/>
        <v>2.7476518399999974</v>
      </c>
      <c r="E34" s="8">
        <f t="shared" si="9"/>
        <v>4.5164699119999998</v>
      </c>
      <c r="F34" s="8">
        <f t="shared" si="10"/>
        <v>3.1206678959999996</v>
      </c>
      <c r="G34" s="7">
        <f t="shared" si="6"/>
        <v>3.4615965493333327</v>
      </c>
      <c r="H34" s="7">
        <f t="shared" si="7"/>
        <v>0.93239133573634525</v>
      </c>
      <c r="I34" s="1"/>
      <c r="J34" s="1"/>
    </row>
    <row r="35" spans="2:15" ht="15.75" thickBot="1" x14ac:dyDescent="0.3">
      <c r="B35" s="2" t="s">
        <v>5</v>
      </c>
      <c r="C35" s="2" t="s">
        <v>36</v>
      </c>
      <c r="D35" s="8">
        <f t="shared" si="8"/>
        <v>7.7495113919999952</v>
      </c>
      <c r="E35" s="8">
        <f t="shared" si="9"/>
        <v>10.752222143999994</v>
      </c>
      <c r="F35" s="8">
        <f t="shared" si="10"/>
        <v>10.190311359999999</v>
      </c>
      <c r="G35" s="7">
        <f t="shared" si="6"/>
        <v>9.56401496533333</v>
      </c>
      <c r="H35" s="7">
        <f t="shared" si="7"/>
        <v>1.5963249498530834</v>
      </c>
      <c r="I35" s="1"/>
      <c r="J35" s="1"/>
      <c r="O35" s="1"/>
    </row>
    <row r="36" spans="2:15" ht="15.75" thickBot="1" x14ac:dyDescent="0.3">
      <c r="B36" s="2" t="s">
        <v>5</v>
      </c>
      <c r="C36" s="2" t="s">
        <v>38</v>
      </c>
      <c r="D36" s="8">
        <f t="shared" si="8"/>
        <v>1.3879481519999981</v>
      </c>
      <c r="E36" s="8">
        <f t="shared" si="9"/>
        <v>2.6393568559999991</v>
      </c>
      <c r="F36" s="8">
        <f t="shared" si="10"/>
        <v>2.7476518399999996</v>
      </c>
      <c r="G36" s="7">
        <f t="shared" si="6"/>
        <v>2.2583189493333324</v>
      </c>
      <c r="H36" s="7">
        <f t="shared" si="7"/>
        <v>0.75570559381804747</v>
      </c>
      <c r="I36" s="1"/>
      <c r="J36" s="1"/>
      <c r="O36" s="1"/>
    </row>
    <row r="37" spans="2:15" ht="15.75" thickBot="1" x14ac:dyDescent="0.3">
      <c r="B37" s="2" t="s">
        <v>5</v>
      </c>
      <c r="C37" s="2" t="s">
        <v>35</v>
      </c>
      <c r="D37" s="8">
        <f t="shared" si="8"/>
        <v>8.0129070719999955</v>
      </c>
      <c r="E37" s="8">
        <f t="shared" si="9"/>
        <v>6.5554509759999977</v>
      </c>
      <c r="F37" s="8">
        <f t="shared" si="10"/>
        <v>10.506386176000001</v>
      </c>
      <c r="G37" s="7">
        <f t="shared" si="6"/>
        <v>8.3582480746666636</v>
      </c>
      <c r="H37" s="7">
        <f t="shared" si="7"/>
        <v>1.9979783644328821</v>
      </c>
      <c r="I37" s="1"/>
      <c r="J37" s="1"/>
      <c r="O37" s="1"/>
    </row>
    <row r="39" spans="2:15" x14ac:dyDescent="0.25">
      <c r="B39" t="s">
        <v>40</v>
      </c>
    </row>
    <row r="40" spans="2:15" ht="15.75" thickBot="1" x14ac:dyDescent="0.3">
      <c r="E40" t="s">
        <v>31</v>
      </c>
      <c r="G40" t="s">
        <v>31</v>
      </c>
      <c r="H40" t="s">
        <v>0</v>
      </c>
    </row>
    <row r="41" spans="2:15" ht="15.75" thickBot="1" x14ac:dyDescent="0.3">
      <c r="B41" s="2" t="s">
        <v>4</v>
      </c>
      <c r="C41" s="2" t="s">
        <v>39</v>
      </c>
      <c r="D41" s="3" t="s">
        <v>1</v>
      </c>
      <c r="E41" s="3" t="s">
        <v>2</v>
      </c>
      <c r="F41" s="3" t="s">
        <v>3</v>
      </c>
    </row>
    <row r="42" spans="2:15" ht="15.75" thickBot="1" x14ac:dyDescent="0.3">
      <c r="B42" s="2" t="s">
        <v>32</v>
      </c>
      <c r="C42" s="2" t="s">
        <v>33</v>
      </c>
      <c r="D42" s="8">
        <f>D26-D27</f>
        <v>35.518172112000009</v>
      </c>
      <c r="E42" s="8">
        <f t="shared" ref="E42:F42" si="11">E26-E27</f>
        <v>30.843009744</v>
      </c>
      <c r="F42" s="8">
        <f t="shared" si="11"/>
        <v>26.663720855999994</v>
      </c>
      <c r="G42" s="7">
        <f t="shared" ref="G42:G45" si="12">AVERAGE(D42:F42)</f>
        <v>31.008300903999999</v>
      </c>
      <c r="H42" s="7">
        <f t="shared" ref="H42:H45" si="13">STDEVA(D42:F42)</f>
        <v>4.4295392127060955</v>
      </c>
    </row>
    <row r="43" spans="2:15" ht="15.75" thickBot="1" x14ac:dyDescent="0.3">
      <c r="B43" s="2" t="s">
        <v>34</v>
      </c>
      <c r="C43" s="2" t="s">
        <v>6</v>
      </c>
      <c r="D43" s="8">
        <f>D28-D29</f>
        <v>3.599772343999998</v>
      </c>
      <c r="E43" s="8">
        <f t="shared" ref="E43:F43" si="14">E28-E29</f>
        <v>8.1693510720000013</v>
      </c>
      <c r="F43" s="8">
        <f t="shared" si="14"/>
        <v>12.505395663999998</v>
      </c>
      <c r="G43" s="7">
        <f t="shared" si="12"/>
        <v>8.0915063599999986</v>
      </c>
      <c r="H43" s="7">
        <f t="shared" si="13"/>
        <v>4.453321965546813</v>
      </c>
    </row>
    <row r="44" spans="2:15" ht="15.75" thickBot="1" x14ac:dyDescent="0.3">
      <c r="B44" s="2" t="s">
        <v>35</v>
      </c>
      <c r="C44" s="2" t="s">
        <v>6</v>
      </c>
      <c r="D44" s="8">
        <f>D30-D31</f>
        <v>24.004043496000001</v>
      </c>
      <c r="E44" s="8">
        <f t="shared" ref="E44:F44" si="15">E30-E31</f>
        <v>17.141896295999999</v>
      </c>
      <c r="F44" s="8">
        <f t="shared" si="15"/>
        <v>17.940789224</v>
      </c>
      <c r="G44" s="7">
        <f t="shared" si="12"/>
        <v>19.695576338666665</v>
      </c>
      <c r="H44" s="7">
        <f t="shared" si="13"/>
        <v>3.7525623794904619</v>
      </c>
    </row>
    <row r="45" spans="2:15" ht="15.75" thickBot="1" x14ac:dyDescent="0.3">
      <c r="B45" s="2" t="s">
        <v>36</v>
      </c>
      <c r="C45" s="2" t="s">
        <v>6</v>
      </c>
      <c r="D45" s="8">
        <f>D32-D33</f>
        <v>22.566417663999999</v>
      </c>
      <c r="E45" s="8">
        <f t="shared" ref="E45:F45" si="16">E32-E33</f>
        <v>16.118461048</v>
      </c>
      <c r="F45" s="8">
        <f t="shared" si="16"/>
        <v>17.734136232000001</v>
      </c>
      <c r="G45" s="7">
        <f t="shared" si="12"/>
        <v>18.806338314666665</v>
      </c>
      <c r="H45" s="7">
        <f t="shared" si="13"/>
        <v>3.3550333992392045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"/>
  <sheetViews>
    <sheetView tabSelected="1" workbookViewId="0">
      <selection activeCell="B14" sqref="B14"/>
    </sheetView>
  </sheetViews>
  <sheetFormatPr defaultRowHeight="15" x14ac:dyDescent="0.25"/>
  <cols>
    <col min="1" max="1" width="13.42578125" bestFit="1" customWidth="1"/>
    <col min="2" max="2" width="14.85546875" bestFit="1" customWidth="1"/>
    <col min="3" max="3" width="14.85546875" customWidth="1"/>
    <col min="4" max="4" width="11.7109375" bestFit="1" customWidth="1"/>
    <col min="5" max="5" width="11.7109375" customWidth="1"/>
    <col min="6" max="6" width="14.85546875" bestFit="1" customWidth="1"/>
    <col min="8" max="8" width="11.7109375" bestFit="1" customWidth="1"/>
    <col min="10" max="10" width="14.85546875" bestFit="1" customWidth="1"/>
    <col min="12" max="12" width="11.7109375" bestFit="1" customWidth="1"/>
    <col min="14" max="14" width="16.28515625" bestFit="1" customWidth="1"/>
    <col min="16" max="16" width="11.7109375" bestFit="1" customWidth="1"/>
  </cols>
  <sheetData>
    <row r="2" spans="1:17" x14ac:dyDescent="0.25">
      <c r="A2" s="13"/>
      <c r="B2" s="16" t="s">
        <v>12</v>
      </c>
      <c r="C2" s="18"/>
      <c r="D2" s="18"/>
      <c r="E2" s="17"/>
      <c r="F2" s="16" t="s">
        <v>25</v>
      </c>
      <c r="G2" s="18"/>
      <c r="H2" s="18"/>
      <c r="I2" s="17"/>
      <c r="J2" s="16" t="s">
        <v>14</v>
      </c>
      <c r="K2" s="18"/>
      <c r="L2" s="18"/>
      <c r="M2" s="17"/>
      <c r="N2" s="16" t="s">
        <v>13</v>
      </c>
      <c r="O2" s="18"/>
      <c r="P2" s="18"/>
      <c r="Q2" s="17"/>
    </row>
    <row r="3" spans="1:17" x14ac:dyDescent="0.25">
      <c r="A3" s="13" t="s">
        <v>15</v>
      </c>
      <c r="B3" s="16"/>
      <c r="C3" s="18"/>
      <c r="D3" s="18"/>
      <c r="E3" s="17"/>
      <c r="F3" s="16" t="s">
        <v>20</v>
      </c>
      <c r="G3" s="18"/>
      <c r="H3" s="18"/>
      <c r="I3" s="17"/>
      <c r="J3" s="16" t="s">
        <v>16</v>
      </c>
      <c r="K3" s="18"/>
      <c r="L3" s="18"/>
      <c r="M3" s="17"/>
      <c r="N3" s="16" t="s">
        <v>16</v>
      </c>
      <c r="O3" s="18"/>
      <c r="P3" s="18"/>
      <c r="Q3" s="17"/>
    </row>
    <row r="4" spans="1:17" x14ac:dyDescent="0.25">
      <c r="A4" s="13"/>
      <c r="B4" s="16" t="s">
        <v>18</v>
      </c>
      <c r="C4" s="17"/>
      <c r="D4" s="16" t="s">
        <v>17</v>
      </c>
      <c r="E4" s="17"/>
      <c r="F4" s="16" t="s">
        <v>18</v>
      </c>
      <c r="G4" s="17"/>
      <c r="H4" s="16" t="s">
        <v>17</v>
      </c>
      <c r="I4" s="17"/>
      <c r="J4" s="16" t="s">
        <v>18</v>
      </c>
      <c r="K4" s="17"/>
      <c r="L4" s="16" t="s">
        <v>17</v>
      </c>
      <c r="M4" s="17"/>
      <c r="N4" s="16" t="s">
        <v>18</v>
      </c>
      <c r="O4" s="17"/>
      <c r="P4" s="16" t="s">
        <v>17</v>
      </c>
      <c r="Q4" s="17"/>
    </row>
    <row r="5" spans="1:17" x14ac:dyDescent="0.25">
      <c r="A5" s="14"/>
      <c r="B5" s="14" t="s">
        <v>23</v>
      </c>
      <c r="C5" s="14" t="s">
        <v>0</v>
      </c>
      <c r="D5" s="14" t="s">
        <v>19</v>
      </c>
      <c r="E5" s="14" t="s">
        <v>0</v>
      </c>
      <c r="F5" s="14" t="s">
        <v>23</v>
      </c>
      <c r="G5" s="14" t="s">
        <v>0</v>
      </c>
      <c r="H5" s="14" t="s">
        <v>19</v>
      </c>
      <c r="I5" s="14" t="s">
        <v>0</v>
      </c>
      <c r="J5" s="14" t="s">
        <v>23</v>
      </c>
      <c r="K5" s="14" t="s">
        <v>0</v>
      </c>
      <c r="L5" s="14" t="s">
        <v>19</v>
      </c>
      <c r="M5" s="14" t="s">
        <v>0</v>
      </c>
      <c r="N5" s="14" t="s">
        <v>23</v>
      </c>
      <c r="O5" s="14" t="s">
        <v>0</v>
      </c>
      <c r="P5" s="14" t="s">
        <v>19</v>
      </c>
      <c r="Q5" s="14" t="s">
        <v>0</v>
      </c>
    </row>
    <row r="6" spans="1:17" s="13" customFormat="1" x14ac:dyDescent="0.25">
      <c r="A6" s="13" t="s">
        <v>21</v>
      </c>
      <c r="B6" s="15">
        <f>'transwell migration'!G26</f>
        <v>34.770879701333335</v>
      </c>
      <c r="C6" s="15">
        <f>'transwell migration'!H26</f>
        <v>0.39914249417830849</v>
      </c>
      <c r="D6" s="15">
        <f>'transwell invasion'!G26</f>
        <v>33.724028189333332</v>
      </c>
      <c r="E6" s="15">
        <f>'transwell invasion'!H26</f>
        <v>4.1821528203928358</v>
      </c>
      <c r="F6" s="15">
        <f>'transwell migration'!G28</f>
        <v>29.155584234666662</v>
      </c>
      <c r="G6" s="15">
        <f>'transwell migration'!H28</f>
        <v>6.3046387905955035</v>
      </c>
      <c r="H6" s="15">
        <f>'transwell invasion'!G28</f>
        <v>23.672649303999993</v>
      </c>
      <c r="I6" s="15">
        <f>'transwell invasion'!H28</f>
        <v>3.2921683931888066</v>
      </c>
      <c r="J6" s="15">
        <f>'transwell migration'!G30</f>
        <v>21.466640370666664</v>
      </c>
      <c r="K6" s="15">
        <f>'transwell migration'!H30</f>
        <v>2.4312560630840037</v>
      </c>
      <c r="L6" s="15">
        <f>'transwell invasion'!G30</f>
        <v>27.450940967999998</v>
      </c>
      <c r="M6" s="15">
        <f>'transwell invasion'!H30</f>
        <v>4.699134115767623</v>
      </c>
      <c r="N6" s="15">
        <f>'transwell migration'!G32</f>
        <v>32.745362407999998</v>
      </c>
      <c r="O6" s="15">
        <f>'transwell migration'!H32</f>
        <v>4.0636414427156229</v>
      </c>
      <c r="P6" s="15">
        <f>'transwell invasion'!G32</f>
        <v>21.855700127999995</v>
      </c>
      <c r="Q6" s="15">
        <f>'transwell invasion'!H32</f>
        <v>3.3942027581365215</v>
      </c>
    </row>
    <row r="7" spans="1:17" s="13" customFormat="1" x14ac:dyDescent="0.25">
      <c r="A7" s="13" t="s">
        <v>22</v>
      </c>
      <c r="B7" s="15">
        <f>'transwell migration'!G27</f>
        <v>1.9665129066666645</v>
      </c>
      <c r="C7" s="15">
        <f>'transwell migration'!H27</f>
        <v>0.84875977952742088</v>
      </c>
      <c r="D7" s="15">
        <f>'transwell invasion'!G27</f>
        <v>2.7157272853333301</v>
      </c>
      <c r="E7" s="15">
        <f>'transwell invasion'!H27</f>
        <v>0.33193584544838201</v>
      </c>
      <c r="F7" s="15">
        <f>'transwell migration'!G29</f>
        <v>2.6571949119999982</v>
      </c>
      <c r="G7" s="15">
        <f>'transwell migration'!H29</f>
        <v>1.5969686812083301</v>
      </c>
      <c r="H7" s="15">
        <f>'transwell invasion'!G29</f>
        <v>15.581142943999998</v>
      </c>
      <c r="I7" s="15">
        <f>'transwell invasion'!H29</f>
        <v>1.7698761169719139</v>
      </c>
      <c r="J7" s="15">
        <f>'transwell migration'!G31</f>
        <v>2.1538165013333326</v>
      </c>
      <c r="K7" s="15">
        <f>'transwell migration'!H31</f>
        <v>2.010900109480759</v>
      </c>
      <c r="L7" s="15">
        <f>'transwell invasion'!G31</f>
        <v>7.7553646293333314</v>
      </c>
      <c r="M7" s="15">
        <f>'transwell invasion'!H31</f>
        <v>1.2217993266401874</v>
      </c>
      <c r="N7" s="15">
        <f>'transwell migration'!G33</f>
        <v>8.0948523946666651</v>
      </c>
      <c r="O7" s="15">
        <f>'transwell migration'!H33</f>
        <v>1.2570023074686063</v>
      </c>
      <c r="P7" s="15">
        <f>'transwell invasion'!G33</f>
        <v>3.0493618133333307</v>
      </c>
      <c r="Q7" s="15">
        <f>'transwell invasion'!H33</f>
        <v>0.16689426251044781</v>
      </c>
    </row>
  </sheetData>
  <mergeCells count="16">
    <mergeCell ref="N3:Q3"/>
    <mergeCell ref="N2:Q2"/>
    <mergeCell ref="J4:K4"/>
    <mergeCell ref="L4:M4"/>
    <mergeCell ref="N4:O4"/>
    <mergeCell ref="P4:Q4"/>
    <mergeCell ref="F2:I2"/>
    <mergeCell ref="B2:E2"/>
    <mergeCell ref="B3:E3"/>
    <mergeCell ref="J2:M2"/>
    <mergeCell ref="J3:M3"/>
    <mergeCell ref="F4:G4"/>
    <mergeCell ref="H4:I4"/>
    <mergeCell ref="B4:C4"/>
    <mergeCell ref="D4:E4"/>
    <mergeCell ref="F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transwell migration</vt:lpstr>
      <vt:lpstr>transwell invasion</vt:lpstr>
      <vt:lpstr>migration and invasion 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MichalO</dc:creator>
  <cp:lastModifiedBy>Michał Otręba</cp:lastModifiedBy>
  <dcterms:created xsi:type="dcterms:W3CDTF">2017-11-27T17:43:49Z</dcterms:created>
  <dcterms:modified xsi:type="dcterms:W3CDTF">2021-09-03T15:08:39Z</dcterms:modified>
</cp:coreProperties>
</file>