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721"/>
  <workbookPr autoCompressPictures="0"/>
  <bookViews>
    <workbookView xWindow="0" yWindow="0" windowWidth="28240" windowHeight="18440" activeTab="3"/>
  </bookViews>
  <sheets>
    <sheet name="rpoB_FROGS" sheetId="1" r:id="rId1"/>
    <sheet name="rpoB_DADA2" sheetId="2" r:id="rId2"/>
    <sheet name="16S_FROGS" sheetId="3" r:id="rId3"/>
    <sheet name="16S_DADA2" sheetId="4" r:id="rId4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2063" i="4" l="1"/>
  <c r="AC2063" i="4"/>
  <c r="AB2063" i="4"/>
  <c r="AA2063" i="4"/>
  <c r="Z2063" i="4"/>
  <c r="K2063" i="4"/>
  <c r="AD2062" i="4"/>
  <c r="AC2062" i="4"/>
  <c r="AB2062" i="4"/>
  <c r="AA2062" i="4"/>
  <c r="Z2062" i="4"/>
  <c r="K2062" i="4"/>
  <c r="AD2061" i="4"/>
  <c r="AC2061" i="4"/>
  <c r="AB2061" i="4"/>
  <c r="AA2061" i="4"/>
  <c r="Z2061" i="4"/>
  <c r="K2061" i="4"/>
  <c r="AO2060" i="4"/>
  <c r="AN2060" i="4"/>
  <c r="AM2060" i="4"/>
  <c r="AL2060" i="4"/>
  <c r="AK2060" i="4"/>
  <c r="AJ2060" i="4"/>
  <c r="AI2060" i="4"/>
  <c r="AH2060" i="4"/>
  <c r="AG2060" i="4"/>
  <c r="AF2060" i="4"/>
  <c r="AE2060" i="4"/>
  <c r="AD2060" i="4"/>
  <c r="AC2060" i="4"/>
  <c r="AB2060" i="4"/>
  <c r="AA2060" i="4"/>
  <c r="Z2060" i="4"/>
  <c r="Y2060" i="4"/>
  <c r="X2060" i="4"/>
  <c r="W2060" i="4"/>
  <c r="V2060" i="4"/>
  <c r="U2060" i="4"/>
  <c r="T2060" i="4"/>
  <c r="S2060" i="4"/>
  <c r="R2060" i="4"/>
  <c r="Q2060" i="4"/>
  <c r="P2060" i="4"/>
  <c r="O2060" i="4"/>
  <c r="N2060" i="4"/>
  <c r="M2060" i="4"/>
  <c r="L2060" i="4"/>
  <c r="K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2060" i="4"/>
  <c r="AN420" i="3"/>
  <c r="AM420" i="3"/>
  <c r="AL420" i="3"/>
  <c r="AK420" i="3"/>
  <c r="AJ420" i="3"/>
  <c r="AI420" i="3"/>
  <c r="AH420" i="3"/>
  <c r="AG420" i="3"/>
  <c r="AF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AB420" i="3"/>
  <c r="AE420" i="3"/>
  <c r="AD420" i="3"/>
  <c r="AC420" i="3"/>
  <c r="AN419" i="3"/>
  <c r="AM419" i="3"/>
  <c r="AL419" i="3"/>
  <c r="AK419" i="3"/>
  <c r="AJ419" i="3"/>
  <c r="AI419" i="3"/>
  <c r="AH419" i="3"/>
  <c r="AG419" i="3"/>
  <c r="AF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AB419" i="3"/>
  <c r="AE419" i="3"/>
  <c r="AD419" i="3"/>
  <c r="AC419" i="3"/>
  <c r="AN418" i="3"/>
  <c r="AM418" i="3"/>
  <c r="AL418" i="3"/>
  <c r="AK418" i="3"/>
  <c r="AJ418" i="3"/>
  <c r="AI418" i="3"/>
  <c r="AH418" i="3"/>
  <c r="AG418" i="3"/>
  <c r="AF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AB418" i="3"/>
  <c r="AE418" i="3"/>
  <c r="AD418" i="3"/>
  <c r="AC418" i="3"/>
  <c r="AN417" i="3"/>
  <c r="AM417" i="3"/>
  <c r="AL417" i="3"/>
  <c r="AK417" i="3"/>
  <c r="AJ417" i="3"/>
  <c r="AI417" i="3"/>
  <c r="AH417" i="3"/>
  <c r="AG417" i="3"/>
  <c r="AF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AB417" i="3"/>
  <c r="AE417" i="3"/>
  <c r="AD417" i="3"/>
  <c r="AC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417" i="3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09" i="2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327" i="1"/>
</calcChain>
</file>

<file path=xl/sharedStrings.xml><?xml version="1.0" encoding="utf-8"?>
<sst xmlns="http://schemas.openxmlformats.org/spreadsheetml/2006/main" count="26357" uniqueCount="6311">
  <si>
    <t>#rdp_tax_and_bootstrap</t>
  </si>
  <si>
    <t>blast_taxonomy</t>
  </si>
  <si>
    <t>seed_id</t>
  </si>
  <si>
    <t>seed_sequence</t>
  </si>
  <si>
    <t>taxonomy</t>
  </si>
  <si>
    <t>observation_name</t>
  </si>
  <si>
    <t>observation_sum</t>
  </si>
  <si>
    <t>rpoB-D-10_TCCCCA_L001_R</t>
  </si>
  <si>
    <t>rpoB-D-11_AACTAG_L001_R</t>
  </si>
  <si>
    <t>rpoB-D-12_GTTCGC_L001_R</t>
  </si>
  <si>
    <t>rpoB-D-9_AGTTTG_L001_R</t>
  </si>
  <si>
    <t>rpoB-Mock1-rep1_TTTGTA_L001_R</t>
  </si>
  <si>
    <t>rpoB-Mock1-rep2_TCACAC_L001_R</t>
  </si>
  <si>
    <t>rpoB-Mock1-rep3_CTACAT_L001_R</t>
  </si>
  <si>
    <t>rpoB-Mock2-rep1_AATAAT_L001_R</t>
  </si>
  <si>
    <t>rpoB-Mock2-rep2_GGCTGC_L001_R</t>
  </si>
  <si>
    <t>rpoB-Mock2-rep3_TTCCGT_L001_R</t>
  </si>
  <si>
    <t>rpoB-Mock3-rep1_AGTGTC_L001_R</t>
  </si>
  <si>
    <t>rpoB-Mock3-rep2_CCGTAG_L001_R</t>
  </si>
  <si>
    <t>rpoB-Mock3-rep3_CATGAG_L001_R</t>
  </si>
  <si>
    <t>rpoB-Mock4-rep1_TGAATA_L001_R</t>
  </si>
  <si>
    <t>rpoB-Mock4-rep2_CGTGCG_L001_R</t>
  </si>
  <si>
    <t>rpoB-Mock4-rep3_GCCCGA_L001_R</t>
  </si>
  <si>
    <t>rpoB-Mock5-rep1_TGTCTA_L001_R</t>
  </si>
  <si>
    <t>rpoB-Mock5-rep2_ATATCC_L001_R</t>
  </si>
  <si>
    <t>rpoB-Mock5-rep3_ATTGAG_L001_R</t>
  </si>
  <si>
    <t>rpoB-QE-1_TTTTTC_L001_R</t>
  </si>
  <si>
    <t>rpoB-QE-2_GTCGTG_L001_R</t>
  </si>
  <si>
    <t>rpoB-QE-3_GCTATC_L001_R</t>
  </si>
  <si>
    <t>rpoB-Ringer-1_TGCTGA_L001_R</t>
  </si>
  <si>
    <t>rpoB-Ringer-2_GAGCTT_L001_R</t>
  </si>
  <si>
    <t>rpoB-Ringer-3_TCTCGG_L001_R</t>
  </si>
  <si>
    <t>rpoB-Rob1_AGCGAC_L001_R</t>
  </si>
  <si>
    <t>rpoB-Rob2_GCCAAG_L001_R</t>
  </si>
  <si>
    <t>rpoB-Rob3_AGGTTC_L001_R</t>
  </si>
  <si>
    <t>SK39_5.2</t>
  </si>
  <si>
    <t>SK39_5.3</t>
  </si>
  <si>
    <t>SK39_5.4</t>
  </si>
  <si>
    <t>SK39_5.1</t>
  </si>
  <si>
    <t>rpoB-Mock1-rep1</t>
  </si>
  <si>
    <t>rpoB-Mock1-rep2</t>
  </si>
  <si>
    <t>rpoB-Mock1-rep3</t>
  </si>
  <si>
    <t>rpoB-Mock2-rep1</t>
  </si>
  <si>
    <t>rpoB-Mock2-rep2</t>
  </si>
  <si>
    <t>rpoB-Mock2-rep3</t>
  </si>
  <si>
    <t>rpoB-Mock3-rep1</t>
  </si>
  <si>
    <t>rpoB-Mock3-rep2</t>
  </si>
  <si>
    <t>rpoB-Mock3-rep3</t>
  </si>
  <si>
    <t>rpoB-Mock4-rep1</t>
  </si>
  <si>
    <t>rpoB-Mock4-rep2</t>
  </si>
  <si>
    <t>rpoB-Mock4-rep3</t>
  </si>
  <si>
    <t>rpoB-Mock5-rep1</t>
  </si>
  <si>
    <t>rpoB-Mock5-rep2</t>
  </si>
  <si>
    <t>rpoB-Mock5-rep3</t>
  </si>
  <si>
    <t>rpoB-QE-1</t>
  </si>
  <si>
    <t>rpoB-QE-2</t>
  </si>
  <si>
    <t>rpoB-QE-3</t>
  </si>
  <si>
    <t>rpoB-Ringer-1</t>
  </si>
  <si>
    <t>rpoB-Ringer-2</t>
  </si>
  <si>
    <t>rpoB-Ringer-3</t>
  </si>
  <si>
    <t>rpoB-Rob1</t>
  </si>
  <si>
    <t>rpoB-Rob2</t>
  </si>
  <si>
    <t>rpoB-Rob3</t>
  </si>
  <si>
    <t>Bacteria;(1.0);Proteobacteria;(1.0);Betaproteobacteria;(1.0);Burkholderiales;(1.0);Alcaligenaceae;(1.0);Alcaligenes;(1.0);Alcaligenes_faecalis;(1.0);</t>
  </si>
  <si>
    <t>Bacteria;Proteobacteria;Betaproteobacteria;Burkholderiales;Alcaligenaceae;Alcaligenes;Alcaligenes_faecalis</t>
  </si>
  <si>
    <t>M02944:147:000000000-AUVRY:1:1107:17189:23784</t>
  </si>
  <si>
    <t>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</si>
  <si>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Cluster_1</t>
  </si>
  <si>
    <t>Bacteria;(1.0);Proteobacteria;(1.0);Gammaproteobacteria;(1.0);Enterobacterales;(1.0);Morganellaceae;(1.0);Xenorhabdus;(1.0);Xenorhabdus_nematophila;(1.0);</t>
  </si>
  <si>
    <t>Bacteria;Proteobacteria;Gammaproteobacteria;Enterobacterales;Morganellaceae;Xenorhabdus;Xenorhabdus_nematophila</t>
  </si>
  <si>
    <t>M02944:147:000000000-AUVRY:1:1104:9267:16927</t>
  </si>
  <si>
    <t>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</t>
  </si>
  <si>
    <t>Cluster_2</t>
  </si>
  <si>
    <t>Bacteria;(1.0);Proteobacteria;(1.0);Alphaproteobacteria;(1.0);Rhizobiales;(1.0);Brucellaceae;(1.0);Ochrobactrum;(1.0);Ochrobactrum_anthropi;(1.0);</t>
  </si>
  <si>
    <t>Bacteria;Proteobacteria;Alphaproteobacteria;Rhizobiales;Brucellaceae;Ochrobactrum;Ochrobactrum_anthropi</t>
  </si>
  <si>
    <t>M02944:147:000000000-AUVRY:1:1102:2278:12355</t>
  </si>
  <si>
    <t>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</t>
  </si>
  <si>
    <t>Cluster_3</t>
  </si>
  <si>
    <t>Bacteria;(1.0);Proteobacteria;(1.0);Gammaproteobacteria;(1.0);Xanthomonadales;(1.0);Xanthomonadaceae;(1.0);Stenotrophomonas;(1.0);Stenotrophomonas_maltophilia;(1.0);</t>
  </si>
  <si>
    <t>Bacteria;Proteobacteria;Gammaproteobacteria;Xanthomonadales;Xanthomonadaceae;Stenotrophomonas;Stenotrophomonas_maltophilia</t>
  </si>
  <si>
    <t>M02944:147:000000000-AUVRY:1:1102:17242:2325</t>
  </si>
  <si>
    <t>CCCGACCCATTACGGCCGCGTCTGCACCATCGAAACCCCGGAAGGCCCGAACATCGGCCTGATCAACTCGCTGGCCGTGTACGCCCGCACCAACCAGTACGGTTTCCTCGAGACCCCGTACCGCAAGGTCGTGGACGGCAAGGTCTATGACGAAGTCGAGTTCCTGTCGGCCATCGAAGAAAACGAATACGTCATTGCGCAGGCCAACGCGCTGACCAATGCCGACAGCGTGCTGACCGAACAGTTCGTTCCTTGCCGCTTCCAGGGCGAATCGCTGCTGAAGCCGCCGGCGGAAGTCCACTTCATGGACGTCTCGCCGATGCAGACCGTGTCGATCGCGGCCGCGCTGGTTCCGTTCCTGGAGCACGATGACGCCAACCGTGCAC</t>
  </si>
  <si>
    <t>Cluster_4</t>
  </si>
  <si>
    <t>Bacteria;(1.0);Proteobacteria;(1.0);Gammaproteobacteria;(1.0);Pseudomonadales;(1.0);Pseudomonadaceae;(1.0);Pseudomonas;(1.0);Pseudomonas_sp._NBRC_111117;(0.71);</t>
  </si>
  <si>
    <t>Bacteria;Proteobacteria;Gammaproteobacteria;Pseudomonadales;Pseudomonadaceae;Pseudomonas;Pseudomonas_putida</t>
  </si>
  <si>
    <t>M02944:147:000000000-AUVRY:1:1111:10876:13447</t>
  </si>
  <si>
    <t>CCCGACCCACTACGGCCGCGTGTGCCCGATCGAGACCCCTGAAGGTCCGAACATCGGTCTGATCAACTCCCTGGCGGCCTATGCCCGCACCAACCAGTACGGCTTCCTTGAGAGCCCGTACCGCGTGGTGAAAGAGGGTGTGGTTACCGACGACATCGTGTTCCTGTCGGCGATCGAAGAAGCTGATCACGTCATCGCACAGGCTTCGGCCACGATGGACGCGAAGAAGCAACTGATCGACGAACTGGTAGCGGTCCGTCACCTGAACGAATTCACCGTCAAGGCGCCGGAAGACGTCACCCTGATGGACGTTTCGCCAAAGCAGGTAGTTTCTGTTGCCGCATCGTTGATTCCGTTCCTCGAGCACGACGACGCCAACCGTGCGT</t>
  </si>
  <si>
    <t>Cluster_5</t>
  </si>
  <si>
    <t>Bacteria;(1.0);Proteobacteria;(1.0);Gammaproteobacteria;(1.0);Enterobacterales;(1.0);Morganellaceae;(1.0);Photorhabdus;(1.0);Photorhabdus_luminescens;(1.0);</t>
  </si>
  <si>
    <t>Bacteria;Proteobacteria;Gammaproteobacteria;Enterobacterales;Morganellaceae;Photorhabdus;Photorhabdus_luminescens</t>
  </si>
  <si>
    <t>M02944:147:000000000-AUVRY:1:1104:15252:24338</t>
  </si>
  <si>
    <t>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</t>
  </si>
  <si>
    <t>Cluster_6</t>
  </si>
  <si>
    <t>M02944:147:000000000-AUVRY:1:2102:21906:17288</t>
  </si>
  <si>
    <t>CCCGACCCATTACGGCCGCGTCTGCACCATCGAAACCCCGGAAGGCCCGAACATCGGCCTGATCAACTCGCTGGCCGTGTACGCCCGCACCAACCAGTACGGTTTCCTCGAGACCCCGTACCGCAAGGTCGTGGACGGCAAGGTCTATGACGAAGTCGAGTTCCTGTCGGCCATCGAAGAAAACGAGTACGTCATTGCGCAGGCCAACGCCCTGACCAATGCCGACAGCGTGCTGACCGAGCAGTTCGTTCCGTGCCGCTTCCAGGGCGAGTCGCTGCTGAAGCCGCCGGCGGAAGTCCACTTCATGGACGTCTCGCCGATGCAGACCGTGTCGATCGCGGCCGCGCTGGTTCCGTTCCTGGAGCACGATGACGCCAACCGTGCAC</t>
  </si>
  <si>
    <t>Cluster_7</t>
  </si>
  <si>
    <t>Bacteria;(1.0);Proteobacteria;(1.0);Alphaproteobacteria;(1.0);Rhizobiales;(1.0);Brucellaceae;(1.0);Pseudochrobactrum;(1.0);Pseudochrobactrum_sp._AO18b;(1.0);</t>
  </si>
  <si>
    <t>Bacteria;Proteobacteria;Alphaproteobacteria;Rhizobiales;Brucellaceae;Pseudochrobactrum;Pseudochrobactrum_sp._AO18b</t>
  </si>
  <si>
    <t>M02944:147:000000000-AUVRY:1:1102:17701:3374</t>
  </si>
  <si>
    <t>TCCGACCCATTATGGCCGTATCTGCCCGATTGAAACACCGGAAGGTCCGAATATCGGTCTGATCAACTCGCTGGCAACTTTTGCCCGCGTTAACAAATATGGTTTCATTGAAAGCCCGTACCGTAAAATTATCGACGGTAAGATCACCAATGAAGTCGTTTATCTTTCCGCTATGGAAGAAGCCAAGCACTATGTTGCTCAGGCCAATGCTGAAGTGGGCGAAAATGGCGAATTCGTTGAAGAATTCGTAATTTCCCGTCACTCCGGTGAAGTTCTGATGGCGCCGCGTGAAAACGTGGATCTGATGGACGTTTCGCCGAAGCAGCTGGTCTCTGTTGCTGCTGCGCTTATTCCGTTCCTGGAAAACGACGACGCCAACCGCGCTC</t>
  </si>
  <si>
    <t>Cluster_8</t>
  </si>
  <si>
    <t>M02944:147:000000000-AUVRY:1:1102:12864:2413</t>
  </si>
  <si>
    <t>CCCAACCCACTACGGCCGCGTGTGCCCGATTGAAACGCCTGAAGGTCCAAACATTGGTCTGATCAACTCCATGGCGCTGTACGCTCGTCTGAACGAGTACGGCTTCCTGGAAACGCCTTACCGCAAGATTGTTGACGGCAAGGTTAGCGAACAGATTGATTACCTGTCGGCTATTGAAGAAAGCAATTACGTCATCGCTCAGGCTAACGCCGAGTTGACCGAAGACGGTGCTTTTGCTGACGATCTGGTTGCCTGCCGTGAAGCTGGCGAAACCATGATGACTGCGCCAGAGAACATCCATTACATGGACGTGGCTCCTTCGCAGATCGTGTCTGTGGCTGCTTCGCTGATTCCGTTCCTGGAGCACGATGACGCCAACCGAGCAC</t>
  </si>
  <si>
    <t>Cluster_9</t>
  </si>
  <si>
    <t>Bacteria;(1.0);Proteobacteria;(1.0);Gammaproteobacteria;(1.0);Pseudomonadales;(1.0);Pseudomonadaceae;(1.0);Pseudomonas;(1.0);Pseudomonas_sp._Pf153;(0.22);</t>
  </si>
  <si>
    <t>Bacteria;Proteobacteria;Gammaproteobacteria;Pseudomonadales;Pseudomonadaceae;Pseudomonas;Pseudomonas_sp._EGD-AK9</t>
  </si>
  <si>
    <t>M02944:147:000000000-AUVRY:1:1102:20195:18037</t>
  </si>
  <si>
    <t>CCCGACCCACTATGGTCGTGTATGCCCTATCGAGACGCCTGAAGGCCCGAACATCGGCCTGATCAACTCCCTGGCTGCCTATGCGCGTACCAACCAGTACGGCTTCCTCGAGAGCCCGTATCGTGTGGTGAAGGCCGGTCTGGTGACCGACGAAATCGTCTTCCTGTCCGCCATTGAAGAGGCCGATCACGTGATCGCCCAGGCTTCGGCGACCATGAACGACAAAGGCATTCTGGTCGATGAGTTGGTTGCTGTACGTCACCTGAACGAGTTCACTGTCAAGGCGCCGGAAGACGTCACCCTGATGGACGTGTCGCCGAAGCAGGTCGTTTCCGTTGCTGCCTCGCTGATCCCGTTCCTCGAGCACGACGATGCCAACCGTGCAC</t>
  </si>
  <si>
    <t>Cluster_10</t>
  </si>
  <si>
    <t>Bacteria;(1.0);Firmicutes;(1.0);Bacilli;(1.0);Bacillales;(1.0);Bacillaceae;(1.0);Bacillus;(1.0);Bacillus_thuringiensis;(1.0);</t>
  </si>
  <si>
    <t>Bacteria;Firmicutes;Bacilli;Bacillales;Bacillaceae;Bacillus;Multi-affiliation</t>
  </si>
  <si>
    <t>M02944:147:000000000-AUVRY:1:2107:19049:24613</t>
  </si>
  <si>
    <t>TTACTCCCACTACGGTCGTATGTGTCCGATTGAAACACCAGAGGGACCAAACATCGGTTTGATTAACTCATTATCTTCGTTCGCGAAAGTAAATGAGTTTGGTTTCATTGAAACACCATATCGTCGTGTTGACCCAGAAACTGGTCTTGTAACAGGGCATGTTGATTATTTAACAGCAGATGAAGAAGATAACTATGTTGTAGCCCAAGCGAATATGAAATTATCTGATGAAGGTGAATTCCTAAGTGAAGATATCGTAGCTCGTTTCCGTGGTGAAAACATTGTCACAAATAGAGAACGCATCGACTACATGGATGTATCTCCAAAACAAGTAGTGTCGGCAGCGACAGCTTGTATTCCGTTCTTAGAAAACGATGACTCTAACCGCGCAC</t>
  </si>
  <si>
    <t>Cluster_11</t>
  </si>
  <si>
    <t>Bacteria;(1.0);Proteobacteria;(1.0);Alphaproteobacteria;(1.0);Caulobacterales;(1.0);Caulobacteraceae;(1.0);Brevundimonas;(1.0);Brevundimonas_diminuta;(0.97);</t>
  </si>
  <si>
    <t>Bacteria;Proteobacteria;Alphaproteobacteria;Caulobacterales;Caulobacteraceae;Brevundimonas;Brevundimonas_diminuta</t>
  </si>
  <si>
    <t>M02944:147:000000000-AUVRY:1:1102:16216:2896</t>
  </si>
  <si>
    <t>CCCGACCCACTACGGCCGCATC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</si>
  <si>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Cluster_12</t>
  </si>
  <si>
    <t>Bacteria;(1.0);Proteobacteria;(1.0);Alphaproteobacteria;(1.0);Sphingomonadales;(1.0);Sphingomonadaceae;(0.99);Sphingomonas;(0.96);unclassified;(0.52);</t>
  </si>
  <si>
    <t>Bacteria;Proteobacteria;Alphaproteobacteria;Sphingomonadales;Sphingomonadaceae;Sphingomonas;Sphingomonas_koreensis</t>
  </si>
  <si>
    <t>M02944:147:000000000-AUVRY:1:1104:8153:23437</t>
  </si>
  <si>
    <t>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TGATGGACGTCAGCCCCAAGCAGCTCGTCTCGGTCGCGGCATCGCTCATTCCGTTCCTGGAAAACGATGACGCCAACCGCGCGC</t>
  </si>
  <si>
    <t>Cluster_13</t>
  </si>
  <si>
    <t>Bacteria;(1.0);Proteobacteria;(1.0);Alphaproteobacteria;(1.0);Caulobacterales;(0.98);Caulobacteraceae;(0.94);Brevundimonas;(0.94);Brevundimonas_sp._Leaf280;(0.28);</t>
  </si>
  <si>
    <t>Bacteria;Proteobacteria;Alphaproteobacteria;Caulobacterales;Caulobacteraceae;Brevundimonas;Multi-affiliation</t>
  </si>
  <si>
    <t>M02944:147:000000000-AUVRY:1:2101:20371:6399</t>
  </si>
  <si>
    <t>CCCGACCCACTACGGCCGCATCTGCCCGATCGAAACGCCGGAAGGCCCGAACATCGGCCTGATCAACTCGCTGGCCACCCACGCGCGCGTCAACAAGTACGGCTTCATCGAGAGCCCGTATCGTCGCGTGAAGGACGGTCAGGCCCAGAACGAGGTAGTCTACATCTCGGCCATGGAAGAGTCGAAGTACACGATCGCTCAGGCCAACATCGAACTGAAGAACGGCCAGATCGTCGAAGAACTGGTGCCCGGCCGGATCAACGGTGAATCCCAGCTCCTGAACAAGGACGCCGTGGACATGATGGACGTGTCGCCGAAGCAGGTTGTTTCGGTCGCTGCGGCCCTGATCCCGTTCCTGGAAAACGATGACGCCAACCGCGCAC</t>
  </si>
  <si>
    <t>Cluster_14</t>
  </si>
  <si>
    <t>Bacteria;(1.0);Firmicutes;(1.0);Bacilli;(1.0);Bacillales;(1.0);Paenibacillaceae;(1.0);Paenibacillus;(1.0);Paenibacillus_sp._Y412MC10;(0.81);</t>
  </si>
  <si>
    <t>Bacteria;Firmicutes;Bacilli;Bacillales;Paenibacillaceae;Paenibacillus;Paenibacillus_sp._Y412MC10</t>
  </si>
  <si>
    <t>M02944:147:000000000-AUVRY:1:2101:20051:14043</t>
  </si>
  <si>
    <t>CCACAGTCACTATGGCCGTATGTGTCCGATCGAGACGCCGGAGGGGCCGAACATCGGTCTGATCAACTCCTTGTCGACGTTTGCGCGCATCAACGAATATGGCTTCATTGAAGCTCCGTATCGTTGGGTGGATCCGAAGACCGGTAAAGTAACGGACCAAATCGATTACCTGACTGCAGACGAAGAGGATAACTATATCGTTGCCCAGGCGAACGCCGAGCTTAACGAAGATGGTACCTTCACTGACGAAATGGTTATCGTCCGTTATAACAAACAATCCGATAACATCCTTCCTATGCCGAGCGACCGTGTAGACTACATGGACGTTTCGCCGAAGCAGGTAGTGTCGGTAGCGACGGCGCTCATTCCGTTCCTTGAGAACGATGACTCCAACCGCGCGC</t>
  </si>
  <si>
    <t>Cluster_15</t>
  </si>
  <si>
    <t>Bacteria;(1.0);Proteobacteria;(1.0);Alphaproteobacteria;(1.0);Rhizobiales;(1.0);Brucellaceae;(1.0);Ochrobactrum;(1.0);Ochrobactrum_rhizosphaerae;(1.0);</t>
  </si>
  <si>
    <t>Bacteria;Proteobacteria;Alphaproteobacteria;Rhizobiales;Brucellaceae;Ochrobactrum;Ochrobactrum_rhizosphaerae</t>
  </si>
  <si>
    <t>M02944:147:000000000-AUVRY:1:1104:15251:19976</t>
  </si>
  <si>
    <t>TCCAACGCATTATGGCCGTATCTGCCCGATTGAAACGCCGGAAGGCCCGAATATCGGTCTGATCAACTCGCTTGCAACCTTTGCCCGCGTCAACAAGTACGGCTTCATTGAAAGCCCGTATCGTAAAGTTGTCGATGGCAAGGTCACGAACGACGTTGTTTATCTGTCGGCTATGGAAGAAGCGAAGCACTCGGTTGCTCAGGCAAACGTAGAGCTGGACGAGCAGGGTGGTTTTGTAGACGAATTCGTCATCTGCCGTCACGCTGGCGAAGTTATGATGGCTCCGCGTGAAAACGTGGACCTGATGGACGTTTCGCCGAAGCAGCTCGTTTCGGTTGCTGCAGCGCTTATTCCGTTCCTTGAAAACGACGATGCGAACCGCGCTC</t>
  </si>
  <si>
    <t>Cluster_16</t>
  </si>
  <si>
    <t>Bacteria;(1.0);Proteobacteria;(1.0);Gammaproteobacteria;(1.0);Enterobacterales;(1.0);Yersiniaceae;(1.0);Serratia;(1.0);Serratia_liquefaciens;(1.0);</t>
  </si>
  <si>
    <t>Bacteria;Proteobacteria;Gammaproteobacteria;Enterobacterales;Yersiniaceae;Serratia;Serratia_liquefaciens</t>
  </si>
  <si>
    <t>M02944:147:000000000-AUVRY:1:1102:21794:4195</t>
  </si>
  <si>
    <t>CCCGACTCACTACGGTCGCGTGTGTCCAATCGAAACGCCGGAAGGTCCAAACATCGGTCTGATCAACTCCTTGTCCGTGTACGCACAGACAAACGAGTATGGCTTCCTGGAAACTCCGTACCGCCGCGTGCGTGACGGTTTGGTTACCGATGAAATCAACTATCTGTCTGCTATTGAAGAAGGCAACTTCGTTATCGCTCAGGCGAACTCCAACCTGGACGAAGACGGCCGCTTCATAGAAGACCTGGTCACCTGTCGTAGCAAAGGCGAATCAAGCCTGTTCAGCCGCGATCAGGTTGACTATATGGACGTATCAACCCAGCAGGTTGTTTCCGTTGGTGCCTCACTGATTCCATTCCTGGAACACGATGACGCCAACCGTGCAT</t>
  </si>
  <si>
    <t>Cluster_17</t>
  </si>
  <si>
    <t>Bacteria;(1.0);Proteobacteria;(1.0);Gammaproteobacteria;(1.0);Pseudomonadales;(1.0);Pseudomonadaceae;(1.0);Pseudomonas;(1.0);Pseudomonas_moraviensis;(0.83);</t>
  </si>
  <si>
    <t>Bacteria;Proteobacteria;Gammaproteobacteria;Pseudomonadales;Pseudomonadaceae;Pseudomonas;Pseudomonas_fluorescens</t>
  </si>
  <si>
    <t>M02944:147:000000000-AUVRY:1:1102:8474:4393</t>
  </si>
  <si>
    <t>CCCGACTCACTACGGTCGTGTCTGCCCGATTGAAACGCCGGAAGGTCCGAACATCGGTCTGATCAACTCCCTGGCTGCGTACGCTCGCACCAACCAGTACGGCTTCCTGGAAAGCCCGTACCGCGTGGTGAAAGAGGGTGTGGTCACCGACGAGATCGTGTTCCTGTCCGCTATTGAAGAAGCCGATCACGTGATCGCGCAGGCTTCGGCGACCATGAACGAGCAGAAAGTCCTGATCGACGAACTGGTTGCCGTACGTCACCTGAACGAATTCACCGTCAAGGCGCCGGAAGACGTCACCCTGATGGACGTTTCGCCGAAGCAGGTTGTCTCGGTTGCAGCGTCGCTGATTCCGTTCCTCGAGCACGACGACGCCAACCGTGCGT</t>
  </si>
  <si>
    <t>Cluster_18</t>
  </si>
  <si>
    <t>Bacteria;(1.0);Proteobacteria;(1.0);Gammaproteobacteria;(1.0);Pseudomonadales;(1.0);Pseudomonadaceae;(1.0);Pseudomonas;(1.0);Pseudomonas_putida;(1.0);</t>
  </si>
  <si>
    <t>M02944:147:000000000-AUVRY:1:1105:11351:9702</t>
  </si>
  <si>
    <t>CCCGACCCACTATGGCCGTGTGTGCCCGATCGAGACCCCTGAAGGTCCGAACATCGGTCTGATCAACTCCCTGGCGGCCTACGCCCGCACCAACCAGTACGGCTTCCTGGAAAGCCCGTACCGCGTGGTGAAGGAAGGCGTTGTCAGCGACGACATCGTGTTCCTGTCGGCAATCGAAGAGGCAGATCACGTCATCGCACAGGCTTCGGCCGCGATGAACGACAAGAAGCAACTGATCGATGAGCTGGTAGCAGTTCGTCACCTGAACGAATTCACCGTCAAGGCGCCGGAAGACGTCACCCTGATGGACGTTTCGCCGAAGCAGGTTGTTTCCGTTGCAGCGTCGCTGATTCCGTTCCTCGAGCACGACGACGCCAACCGTGCGT</t>
  </si>
  <si>
    <t>Cluster_19</t>
  </si>
  <si>
    <t>Bacteria;(1.0);Proteobacteria;(1.0);Gammaproteobacteria;(1.0);Pseudomonadales;(1.0);Pseudomonadaceae;(1.0);Pseudomonas;(1.0);Pseudomonas_chlororaphis;(1.0);</t>
  </si>
  <si>
    <t>Bacteria;Proteobacteria;Gammaproteobacteria;Pseudomonadales;Pseudomonadaceae;Pseudomonas;Pseudomonas_chlororaphis</t>
  </si>
  <si>
    <t>M02944:147:000000000-AUVRY:1:2105:13351:8442</t>
  </si>
  <si>
    <t>CCCGACTCACTATGGTCGTGTATGCCCGATCGAGACGCCGGAAGGTCCGAACATCGGTCTGATCAACTCCCTGGCCGCCTATGCTCGCACCAACCAGTACGGCTTCCTCGAGAGCCCGTACCGTGTGGTGAAAGAAGGTCTGGTGACCGACGAAATCGTGTTCCTGTCCGCTATCGAAGAGGCCGATCACGTGATCGCCCAGGCTTCGGCGACCATGAACGACAAAGGTCAGCTGATCGACGAGCTGGTAGCTGTTCGTCACCTGAACGAATTCACCGTCAAGGCGCCAGAAGACGTCACCTTGATGGACGTTTCGCCGAAGCAGGTAGTTTCGGTTGCGGCGTCGCTGATTCCGTTCCTCGAGCACGACGACGCCAACCGTGCGT</t>
  </si>
  <si>
    <t>Cluster_20</t>
  </si>
  <si>
    <t>Bacteria;(1.0);Proteobacteria;(1.0);Gammaproteobacteria;(1.0);Pseudomonadales;(1.0);Pseudomonadaceae;(1.0);Pseudomonas;(1.0);unclassified;(0.18);</t>
  </si>
  <si>
    <t>M02944:147:000000000-AUVRY:1:1102:10165:4835</t>
  </si>
  <si>
    <t>CCCGACCCACTACGGCCGTGTGTGCCCGATCGAGACGCCTGAAGGTCCGAACATCGGTCTGATCAACTCCCTGGCTGCCTATGCGCGCACCAACCAGTACGGTTTCCTCGAGAGCCCGTACCGTGTTGTGAAGGCTGGTCTGGTGACCGACGAAATCGTCTTCCTGTCCGCCATTGAAGAGGCCGATCACGTGATCGCCCAGGCTTCGGCGACCATGAACGACAAAGGCATTCTGGTCGATGAACTGGTTGCCGTGCGTCACCTGAACGAGTTCACCGTCAAGGCGCCGGAAGACGTCACGCTGATGGACGTGTCGCCGAAGCAGGTCGTTTCCGTCGCTGCCTCGCTGATCCCGTTCCTCGAGCACGACGATGCCAACCGTGCAC</t>
  </si>
  <si>
    <t>Cluster_21</t>
  </si>
  <si>
    <t>Bacteria;(1.0);Proteobacteria;(1.0);Alphaproteobacteria;(1.0);Rhizobiales;(1.0);Brucellaceae;(1.0);Ochrobactrum;(1.0);Ochrobactrum_pseudogrignonense;(0.71);</t>
  </si>
  <si>
    <t>Bacteria;Proteobacteria;Alphaproteobacteria;Rhizobiales;Brucellaceae;Ochrobactrum;Ochrobactrum_pseudogrignonense</t>
  </si>
  <si>
    <t>M02944:147:000000000-AUVRY:1:1102:23319:7889</t>
  </si>
  <si>
    <t>TCCGACCCACTATGGCCGTATCTGCCCGATTGAAACGCCGGAAGGCCCGAATATCGGTCTGATCAATTCGCTTGCAACTTTTGCCCGCGTCAACAAGTACGGCTTTATTGAAAGCCCGTATCGTAAGGTTGTCGACGGTAAGGTAACGAGCGACGTTGTTTACCTTTCGGCTATGGAAGAAGCGAAGCACTCGGTTGCTCAGGCAAACGTTGAGCTGGACGAGCAGGGCGGTTTTGTTGACGAATTCGTCATCTGCCGTCACGCAGGCGAAGTTATGATGGCTCCGCGTGAAAACGTGGACCTGATGGACGTTTCGCCGAAGCAGCTCGTTTCGGTTGCAGCAGCTCTTATTCCGTTCCTTGAAAACGACGATGCTAACCGTGCTC</t>
  </si>
  <si>
    <t>Cluster_22</t>
  </si>
  <si>
    <t>Bacteria;(1.0);Proteobacteria;(1.0);Gammaproteobacteria;(1.0);Enterobacterales;(1.0);Yersiniaceae;(1.0);Serratia;(1.0);Serratia_marcescens;(1.0);</t>
  </si>
  <si>
    <t>Bacteria;Proteobacteria;Gammaproteobacteria;Enterobacterales;Yersiniaceae;Serratia;Serratia_sp._JKS296</t>
  </si>
  <si>
    <t>M02944:147:000000000-AUVRY:1:1102:14215:5365</t>
  </si>
  <si>
    <t>CCCGACCCACTACGGCCGCGTGTGCCCAATCGAAACGCCGGAAGGTCCAAACATCGGTCTGATCAACTCCCTGTCCGTGTACGCACAGACTAACGAGTATGGCTTCCTGGAAACCCCGTACCGCCGCGTGCGTGACGGCGTGGTGACCGATGAAATCAACTACCTGTCTGCTATTGAAGAAGGCAACTTCGTTATCGCCCAGGCGAACTCCAACCTGGATGAAGAAGGCCGCTTCGTAGAAGACCTGGTCACCTGTCGTAGCAAAGGCGAATCAAGCCTGTTCAGCCGCGACCAGGTTGACTACATGGACGTATCCACCCAGCAGGTCGTTTCCGTTGGTGCTTCACTGATTCCATTCCTGGAACACGATGACGCCAACCGTGCAT</t>
  </si>
  <si>
    <t>Cluster_23</t>
  </si>
  <si>
    <t>Bacteria;(1.0);Firmicutes;(1.0);Bacilli;(1.0);Lactobacillales;(1.0);Enterococcaceae;(1.0);Enterococcus;(1.0);Enterococcus_mundtii;(1.0);</t>
  </si>
  <si>
    <t>Bacteria;Firmicutes;Bacilli;Lactobacillales;Enterococcaceae;Enterococcus;Enterococcus_mundtii</t>
  </si>
  <si>
    <t>M02944:147:000000000-AUVRY:1:1108:22810:18631</t>
  </si>
  <si>
    <t>CTACTCCCACTATGGCCGTATGTGTCCGATTGAAACGCCTGAGGGACCAAATATCGGGTTGATCAATAGTTTATCTAGTTACGCGAAAGTAAACAAATTTGGTTTTATCGAAACGCCGTATCGTCGTGTTGATCGTGAAACTGGACGTGTGACAGAACAAATCGATTATTTAACAGCAGACATCGAGGACCATTATATCGTTGCGCAAGCAAATAGTAAGTTGAATGATGACGGTACATTTGCTGAAGAAATCGTCATGGCTCGTGCCCAAAGTGAAAACTTAGAAGTATCGATCGATAAAGTCGATTATATGGACGTTTCACCGAAACAAGTAGTTGCGGTAGCGACAGCATGTATTCCTTTCTTGGAAAACGATGACTCCAACCGCGCCT</t>
  </si>
  <si>
    <t>Cluster_24</t>
  </si>
  <si>
    <t>M02944:147:000000000-AUVRY:1:1114:3616:11152</t>
  </si>
  <si>
    <t>TCCGACCCATTACGGCCGTATCTGCCCGATTGAAACACCGGAAGGTCCGAATATCGGTCTGATCAACTCGCTCGCAACATTTGCGCGCGTCAACAAATATGGTTTCATTGAAAGCCCGTACCGTAAAATTATCGACGGTAAGGTGACCAATGAGGTCGTTTATCTTTCCGCTATGGAAGAAGCCAAGCACTATGTTGCTCAGGCCAATGCTGAAATCGGTGAAAATGGCGAGTTCGTTGAAGAATTCGTAATTTCCCGTCACTCCGGTGAAGTTCTGATGGCGCCGCGTGAAAACGTGGATCTGATGGACGTTTCGCCGAAGCAGTTGGTTTCTGTTGCTGCTGCGCTTATTCCGTTTCTGGAAAACGACGACGCCAACCGCGCGC</t>
  </si>
  <si>
    <t>Cluster_25</t>
  </si>
  <si>
    <t>Bacteria;(1.0);Proteobacteria;(1.0);Alphaproteobacteria;(1.0);Rhizobiales;(1.0);Bradyrhizobiaceae;(1.0);Afipia;(1.0);Afipia_broomeae;(0.59);</t>
  </si>
  <si>
    <t>Bacteria;Proteobacteria;Alphaproteobacteria;Rhizobiales;Bradyrhizobiaceae;Afipia;Afipia_broomeae</t>
  </si>
  <si>
    <t>M02944:147:000000000-AUVRY:1:1106:19876:9054</t>
  </si>
  <si>
    <t>TCCGACGCACTACGGCCGTATCTGCCCGATCGAGACGCCGGAAGGCCCGAATATCGGCCTGATCAACTCGCTCGCGACTTTCGCGCGCGTGAACAAGTACGGCTTCGTGGAAACGCCTTACCGCAAGGTCAAGGACGGCCGCGTGACCGACGACGTGGTCTATCTCTCCGCGATGGAAGAGGGCCGCTACCGCGTCGCTCAGGCGAACGTGCCGCTCGATAACAAGGGCCGCTTCACCGACGATCTGGTGATCTGCCGCCACGCCGGCGAAGTTCTGCAGTTGCCGCCGGATCGCGTCGACTACATGGACGTGTCGCCGAAGCAGCTCGTTTCGGTCGCTGCGGCGCTGATCCCGTTCCTCGAGAACGACGACGCCAACCGCGCGC</t>
  </si>
  <si>
    <t>Cluster_26</t>
  </si>
  <si>
    <t>Bacteria;(1.0);Proteobacteria;(1.0);Betaproteobacteria;(1.0);Burkholderiales;(1.0);Alcaligenaceae;(1.0);Achromobacter;(1.0);Achromobacter_sp._DH1f;(0.65);</t>
  </si>
  <si>
    <t>Bacteria;Proteobacteria;Betaproteobacteria;Burkholderiales;Alcaligenaceae;Achromobacter;Achromobacter_sp._DH1f</t>
  </si>
  <si>
    <t>M02944:147:000000000-AUVRY:1:1105:17657:17143</t>
  </si>
  <si>
    <t>CCCGACCCACTACGGCCGCGTCTGCCCGATCGAAACGCCGGAAGGCCCGAACATCGGCCTGATCAACTCCATGGCGCTGTACGCTCGCTTGAACGAGTACGGCTTCCTGGAAACGCCTTACCGCAAGATTATCGACGGCCGCGTCAGCGAGCAGATCGATTACCTGTCGGCCATCGAAGAAAGCCACTACGTCATCGCCCAGGCTAACGCCGCGCTCGACGAAGACGGCAAGTTCGTGGACGACCTGGTGGCTTGCCGTGAAGCCGGCGAAACCATGTTGACCGCTCCGGCCAACGTGCACTACATGGACGTTGCCCCGTCGCAGATCGTGTCGGTCGCTGCCTCGCTGATTCCGTTCCTGGAGCACGACGACGCGAACCGCGCAC</t>
  </si>
  <si>
    <t>Cluster_27</t>
  </si>
  <si>
    <t>M02944:147:000000000-AUVRY:1:1110:22506:16464</t>
  </si>
  <si>
    <t>CCCGACCCATTACGGCCGCGTCTGCACCATCGAAACCCCGGAAGGCCCGAACATCGGCCTGATCAATTCGCTGGCCGTGTACGCCCGCACCAACCAGTACGGTTTCCTCGAGACTCCGTACCGCAAGGTCGTGGACGGCAAGGTCTATGACGAAGTCGAGTTCCTGTCGGCGATCGAAGAAAACGAGTACGTCATTGCGCAGGCCAACGCGCTGACCGACGCCAAGGGCACCCTGACCGAGCAGTTCGTTCCGTGCCGCTTCCAGGGCGAATCGCTGCTGAAGCCGCCGGCGGAAGTCCACTTCATGGACGTCTCGCCGATGCAGACCGTGTCGATCGCGGCCGCGCTGGTTCCGTTCCTGGAGCACGATGACGCGAACCGCGCAC</t>
  </si>
  <si>
    <t>Cluster_28</t>
  </si>
  <si>
    <t>Bacteria;(1.0);Proteobacteria;(1.0);Alphaproteobacteria;(1.0);Rhizobiales;(1.0);Brucellaceae;(0.99);Ochrobactrum;(0.99);unclassified;(0.14);</t>
  </si>
  <si>
    <t>Bacteria;Proteobacteria;Alphaproteobacteria;Rhizobiales;Brucellaceae;Ochrobactrum;Multi-affiliation</t>
  </si>
  <si>
    <t>M02944:147:000000000-AUVRY:1:1103:10455:12322</t>
  </si>
  <si>
    <t>TCCA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ACGACGACGCGAACCGCGCTC</t>
  </si>
  <si>
    <t>Cluster_29</t>
  </si>
  <si>
    <t>Bacteria;(1.0);Proteobacteria;(1.0);Gammaproteobacteria;(1.0);Pseudomonadales;(1.0);Moraxellaceae;(1.0);Acinetobacter;(1.0);Acinetobacter_guillouiae;(0.99);</t>
  </si>
  <si>
    <t>Bacteria;Proteobacteria;Gammaproteobacteria;Pseudomonadales;Moraxellaceae;Acinetobacter;Multi-affiliation</t>
  </si>
  <si>
    <t>M02944:147:000000000-AUVRY:1:1104:24381:25761</t>
  </si>
  <si>
    <t>TCAAACTCACTATGGTCGTGTATGTCCAATTGAAACACCTGAAGGACCAAACATTGGTTTGATCAACTCGCTTTCTGTTTATGCAAAAGCGAACAACTTCGGTTTCTTGGAAACACCATACCGTCGCGTTGTTGATGGTCGTGTAACAGATGATGTTGAATATTTATCTGCAATTGAAGAAGTAGGTACTGTTATTGCACAGGCCGATTCTGCATTGGATAAAGATGGACATTTAACAGAAGACTTCGTTTCAGTACGTCACCAAGGTGATTTTGTTCGTATGCCACCTGAAAAAGTGACGCATATGGATGTATCTGCTCAACAGGTTGTATCTGTCGCTGCATCACTTATTCCATTCCTTGAACACGATGATGCCAACCGTGCAT</t>
  </si>
  <si>
    <t>Cluster_30</t>
  </si>
  <si>
    <t>Bacteria;(1.0);Proteobacteria;(1.0);Gammaproteobacteria;(1.0);Pseudomonadales;(1.0);Pseudomonadaceae;(1.0);Pseudomonas;(1.0);Pseudomonas_protegens;(1.0);</t>
  </si>
  <si>
    <t>Bacteria;Proteobacteria;Gammaproteobacteria;Pseudomonadales;Pseudomonadaceae;Pseudomonas;Multi-affiliation</t>
  </si>
  <si>
    <t>M02944:147:000000000-AUVRY:1:1104:26724:8665</t>
  </si>
  <si>
    <t>CCCGACCCACTACGGTCGTGTATGCCCGATTGAAACGCCGGAAGGTCCGAACATCGGTCTGATCAACTCCCTGGCGGCCTATGCGCGCACCAACCAGTACGGCTTCCTCGAGAGCCCGTACCGTGTGGTGAAAGACGCTCTGGTAACCGACGAGATCGTGTTCCTGTCCGCTATCGAAGAGGCCGATCACGTGATCGCCCAGGCTTCGGCGACCATGAACGACAAAGGTCAGTTGGTCGATGAACTGGTAGCTGTTCGTCACTTGAACGAATTCACCGTCAAGGCGCCGGAAGACGTCACCTTGATGGACGTTTCGCCGAAGCAGGTAGTTTCGGTTGCAGCGTCGCTGATTCCGTTCCTCGAGCACGACGACGCCAACCGTGCAT</t>
  </si>
  <si>
    <t>Cluster_31</t>
  </si>
  <si>
    <t>Bacteria;(1.0);Bacteroidetes;(1.0);Flavobacteriia;(1.0);Flavobacteriales;(0.99);Flavobacteriaceae;(0.99);Flavobacterium;(0.99);Flavobacterium_sp._Leaf359;(0.49);</t>
  </si>
  <si>
    <t>Bacteria;Bacteroidetes;Flavobacteriia;Flavobacteriales;Flavobacteriaceae;Flavobacterium;Flavobacterium_sp._Leaf359</t>
  </si>
  <si>
    <t>M02944:147:000000000-AUVRY:1:1102:17292:27825</t>
  </si>
  <si>
    <t>CTATACGCACTACGGACGTTTATGTCCGATTGAAACACCGGAAGGACCAAACATCGGTTTGATTTCTTCTCTTGGAGTGTATGCAAAAGTAAACGGAATGGGATTCATCGAAACTCCTTACCGTAAGGTAACTAACGGAAAAGTTGATTTAGTATCTGAACCGGTTTACTTGAGCGCTGAAGAAGAAGAAGGCAAGATGATTGCTCAGGCCAACATCGATATGGATAATGAAGGATTGATTACTGCCGATAAAGTAATTGCCCGTGAAGAAGGTGATTTCCCGGTTGTAGAACCAAACGTTGTTCATTATACTGACGTTGCGCCAAACCAGATCGCTTCGATTTCTGCATCTTTGATTCCTTTCTTGGAACATGATGATGCGAACCGTGCGT</t>
  </si>
  <si>
    <t>Cluster_32</t>
  </si>
  <si>
    <t>Bacteria;(1.0);Proteobacteria;(1.0);Gammaproteobacteria;(1.0);Pseudomonadales;(1.0);Moraxellaceae;(1.0);Acinetobacter;(1.0);Acinetobacter_sp._NIPH_1867;(0.93);</t>
  </si>
  <si>
    <t>Bacteria;Proteobacteria;Gammaproteobacteria;Pseudomonadales;Moraxellaceae;Acinetobacter;Acinetobacter_sp._NIPH_1867</t>
  </si>
  <si>
    <t>M02944:147:000000000-AUVRY:1:2114:13549:26035</t>
  </si>
  <si>
    <t>TCAAACTCACTACGGTCGTGTATGTCCAATTGAAACACCGGAAGGTCCAAACATTGGTTTGATCAACTCGCTTTCTGTTTATGCAAAAGCGAATGACTTCGGTTTCTTGGAAACGCCATACCGTCGCGTTGTTGAAGGTCGTGTAACAGATACAGTTGAATATTTATCTGCGATTGAAGAAGTGGGTACTGTGATTGCACAGGCCGATTCTGCAGTAGATAAAGATGGCAACTTGACTGAAGAAATGGTTTCTGTACGTCATCAAGGTGAATTCGTACGTATGTCGCCTGAGCGCGTTACACATATGGACGTTTCTGCACAGCAGGTTGTTTCTGTTGCAGCATCATTGATTCCATTCCTTGAACACGATGATGCGAACCGTGCAT</t>
  </si>
  <si>
    <t>Cluster_33</t>
  </si>
  <si>
    <t>Bacteria;(1.0);Firmicutes;(1.0);Bacilli;(1.0);Bacillales;(1.0);Thermoactinomycetaceae;(1.0);Planifilum;(1.0);Planifilum_fimeticola;(1.0);</t>
  </si>
  <si>
    <t>Bacteria;Firmicutes;Bacilli;Bacillales;Thermoactinomycetaceae;Planifilum;Planifilum_fimeticola</t>
  </si>
  <si>
    <t>M02944:147:000000000-AUVRY:1:1102:17156:4120</t>
  </si>
  <si>
    <t>CCACTCCCACTATGGACGGATGTGCCCCATCGAGACGCCGGAGGGTCCCAACATCGGGTTGATCAACTCCCTTTCCACCTATGCGAGGGTCAACGAATACGGGTTCATCGAGACGCCCTACCGGAAGGTGGATCCGGATACCCACCGGGTGACGGACGAGATCGTCTACCTGACCGCCGACGAGGAGGACAACTACTACATCGCTCAGGCCAACGCGCCGCTGGATGAAGAGGGGTATTTCGTCAACGAACAGGTGGTTGTCCGCTATCAGGATGAAACGATCTCGGTGCCCCGGGAACGGGTCGATTTCATGGACGTGTCGCCCAAGCAGGTGGTCTCCGTGGCGACCGCATGCATTCCGTTCCTGGAAAACGACGACTCCAACCGCGCCC</t>
  </si>
  <si>
    <t>Cluster_34</t>
  </si>
  <si>
    <t>Bacteria;(1.0);Proteobacteria;(1.0);Alphaproteobacteria;(1.0);Rhizobiales;(1.0);Phyllobacteriaceae;(1.0);Aminobacter;(0.96);Aminobacter_aminovorans;(0.9);</t>
  </si>
  <si>
    <t>Bacteria;Proteobacteria;Alphaproteobacteria;Rhizobiales;Phyllobacteriaceae;Aminobacter;Aminobacter_aminovorans</t>
  </si>
  <si>
    <t>M02944:147:000000000-AUVRY:1:1106:17413:28399</t>
  </si>
  <si>
    <t>TCCGACCCATTACGGCCGTATCTGCCCGATTGAGACGCCGGAAGGCCCGAATATCGGTCTGATCAACTCGCTGGCTACCTTCGCACGCGTCAACAAGTACGGCTTCATCGAGAGCCCGTACCGCAAGATCGTCGATGGCACGCTGACCAATGAGGTCGTTTATCTCTCGGCTATGGAAGAGGCCAAGCACTTCGTTGCGCAGGCCAACGCCGAGCTCGACAAGGATGGCCACTTCGTCGACGAGTTCGTCATTTGCCGTAACGCCGGCGAAGTGATGATGGCGCCGCGCGAAAACGTCGACCTTATGGACGTTTCGCCGAAGCAGATGGTGTCGGTCGCCGCAGCACTGATCCCGTTCCTGGAAAACGACGACGCCAACCGCGCTC</t>
  </si>
  <si>
    <t>Cluster_35</t>
  </si>
  <si>
    <t>M02944:147:000000000-AUVRY:1:1105:23303:23509</t>
  </si>
  <si>
    <t>CCCGACCCATTACGGCCGCGTCTGCACCATCGAAACCCCGGAAGGCCCGAACATCGGCCTGATCAACTCGCTGGCCGTGTACGCCCGCACCAACCAGTACGGTTTCCTCGAGACCCCGTACCGCAAGGTCGTGGACGGCAAGGTCTATGACGAAGTCGAGTTCCTGTCGGCGATCGAAGAAAACGAGTACGTCATTGCGCAGGCCAACGCCCTGACCAATGCCGACAGCGTGCTGACCGAGCAGTTCGTTCCGTGCCGCTTCCAGGGCGAATCGCTGCTGAAGCCGCCGGCGGAAGTCCACTTCATGGACGTCTCGCCGATGCAGACCGTGTCGATCGCGGCCGCACTGGTTCCGTTCCTGGAGCACGATGACGCGAACCGCGCAC</t>
  </si>
  <si>
    <t>Cluster_36</t>
  </si>
  <si>
    <t>M02944:147:000000000-AUVRY:1:1102:18561:5206</t>
  </si>
  <si>
    <t>TCCGACCCACTACGGCCGTATCTGCCCGATTGAAACACCGGAAGGTCCGAATATCGGTCTGATCAACTCGCTCGCAACATTTGCGCGCGTCAACAAATATGGTTTCATTGAAAGCCCGTACCGTAAAATTATCGACGGTAAGGTGACCAATGAGGTCGTTTATCTTTCCGCTATGGAAGAAGCCAAGCACTATGTTGCTCAGGCCAATGCTGAAATCGGTGAAAATGGCGAGTTCGTTGAAGAATTCGTAATTTCCCGTCACTCCGGTGAAGTTCTGATGGCTCCGCGTGAAAACGTGGATCTGATGGACGTTTCGCCGAAGCAGTTGGTTTCTGTTGCTGCTGCGCTTATTCCGTTCCTGGAAAACGACGACGCCAACCGCGCTC</t>
  </si>
  <si>
    <t>Cluster_37</t>
  </si>
  <si>
    <t>Bacteria;(1.0);Proteobacteria;(1.0);Alphaproteobacteria;(1.0);Caulobacterales;(0.99);Caulobacteraceae;(0.94);Brevundimonas;(0.94);Brevundimonas_sp._Leaf280;(0.31);</t>
  </si>
  <si>
    <t>M02944:147:000000000-AUVRY:1:1102:17617:7422</t>
  </si>
  <si>
    <t>CCCGACCCACTACGGCCGCATCTGCCCGATTGAAACGCCGGAAGGCCCGAACATCGGTCTGATCAACTCGCTGGCCACCCACGCCCGCGTGAACAAGTACGGCTTCATCGAGAGCCCGTACCGTCGCGTGAAGGACGGCCAGGCCCAGAACGAGGTGGTCTACATCTCGGCCATGGAAGAGTCGAAGTACACGATCGCTCAGGCCAACATTGAACTGAAGAACGGCCAGATCGTCGAAGAACTGGTTCCGGGCCGGATCAACGGTGAATCCCAGCTCCTGAACAAGGACGCCGTGGACATGATGGACGTGTCGCCGAAGCAGGTTGTTTCGGTCGCTGCGGCCCTGATCCCGTTCCTGGAAAACGATGACGCCAACCGCGCAC</t>
  </si>
  <si>
    <t>Cluster_38</t>
  </si>
  <si>
    <t>Bacteria;(1.0);Proteobacteria;(1.0);Gammaproteobacteria;(1.0);Enterobacterales;(1.0);Morganellaceae;(1.0);Xenorhabdus;(1.0);Xenorhabdus_bovienii;(1.0);</t>
  </si>
  <si>
    <t>Bacteria;Proteobacteria;Gammaproteobacteria;Enterobacterales;Morganellaceae;Xenorhabdus;Xenorhabdus_bovienii</t>
  </si>
  <si>
    <t>M02944:147:000000000-AUVRY:1:1104:19556:3190</t>
  </si>
  <si>
    <t>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ACGATGACGCCAACCGTGCAT</t>
  </si>
  <si>
    <t>Cluster_39</t>
  </si>
  <si>
    <t>Bacteria;(1.0);Proteobacteria;(1.0);Gammaproteobacteria;(1.0);Pseudomonadales;(1.0);Pseudomonadaceae;(1.0);Pseudomonas;(1.0);Pseudomonas_sp._PH1b;(0.94);</t>
  </si>
  <si>
    <t>Bacteria;Proteobacteria;Gammaproteobacteria;Pseudomonadales;Pseudomonadaceae;Pseudomonas;Pseudomonas_sp._PH1b</t>
  </si>
  <si>
    <t>M02944:147:000000000-AUVRY:1:1106:25998:13186</t>
  </si>
  <si>
    <t>CCCGACTCACTACGGTCGTGTATGCCCGATTGAAACGCCGGAAGGTCCGAACATTGGTCTGATCAACTCCTTGGCAGCCTATGCCCGCACCAACCAGTACGGCTTCCTCGAAAGCCCGTACCGTGTGGTGAAAGACGCGCTGGTAACTGACGAGATCGTGTTCCTGTCCGCTATCGAAGAGGCCGATCACGTGATCGCCCAGGCTTCGGCGACCATGAACGACAAAGGTCAGCTGATCGATGAGCTGGTAGCTGTTCGTCACTTGAACGAATTCACCGTCAAGGCGCCAGAAGACGTCACCTTGATGGACGTGTCGCCGAAGCAGGTAGTTTCGGTTGCTGCGTCGTTGATTCCGTTCCTCGAGCACGACGACGCCAACCGTGCGT</t>
  </si>
  <si>
    <t>Cluster_40</t>
  </si>
  <si>
    <t>Bacteria;(1.0);Proteobacteria;(1.0);Alphaproteobacteria;(1.0);Rhizobiales;(1.0);Rhizobiaceae;(1.0);Ensifer;(0.34);Ensifer_adhaerens;(0.33);</t>
  </si>
  <si>
    <t>Bacteria;Proteobacteria;Alphaproteobacteria;Rhizobiales;Rhizobiaceae;Sinorhizobium;Sinorhizobium_sp._RAC02</t>
  </si>
  <si>
    <t>M02944:147:000000000-AUVRY:1:1102:13978:7606</t>
  </si>
  <si>
    <t>CCCGACCCACTATGGCCGTATCTGCCCGATTGAAACGCCGGAAGGCCCGAACATCGGTCTGATCAACTCGCTCGCAACCTTCGCCCGCGTCAACAAGTACGGCTTCATCGAAAGCCCGTACCGCAAGATCACGGACGGCAAGGTCACGACCGACGTGGTCTACCTTTCGGCCATGGAAGAAGCGAAGTACTACGTCGCCCAGGCAAACTCGGAGCTTTCCGAAGACGGTTCGTTCGCCGAAGAGTTCGTCGTCTGCCGTCATTCGGGCGAAGTGATGCTTGCGCCGCGCGATACGGTCAACCTGATGGACGTTTCGCCGAAGCAGCTCGTTTCGGTCGCGGCCGCGCTCATCCCGTTCCTTGAGAACGACGACGCCAACCGCGCGC</t>
  </si>
  <si>
    <t>Cluster_41</t>
  </si>
  <si>
    <t>Bacteria;(1.0);Proteobacteria;(1.0);Gammaproteobacteria;(0.97);Cellvibrionales;(0.88);Cellvibrionaceae;(0.88);Cellvibrio;(0.88);Cellvibrio_sp._BR;(0.44);</t>
  </si>
  <si>
    <t>Bacteria;Proteobacteria;Gammaproteobacteria;Cellvibrionales;Cellvibrionaceae;Cellvibrio;Cellvibrio_sp._pealriver</t>
  </si>
  <si>
    <t>M02944:147:000000000-AUVRY:1:1107:12613:14714</t>
  </si>
  <si>
    <t>TCCGACTCACTATGGTCGCGTGTGCCCGATTGAAACTCCGGAAGGTCCAAACATTGGTTTGATCAACTCTCTGGCAACCTATGCCCGCACTAACAATTATGGTTTCCTTGAGAGCCCATATCGCAAAGTGATTAATGGCAAGGTTACCAATGAAATTGATTTCCTCTCTGCGATCAATGAATCCGATTATGTGATTGCACAGGCTTCGGCAACCTTGGATGCTGATGGCAATTTGACTGAGGACTTAGTATCTGTTCGTCACCTTAACGAATTTACCCTGAAGGGCCCGGCTGACGTTCAATATATGGACGTGTCGGCGCGTCAGGTAGTGTCTGTTGCGGCCTCTTTGATCCCATTCCTTGAGCACGATGACGCGAACCGTGCGT</t>
  </si>
  <si>
    <t>Cluster_42</t>
  </si>
  <si>
    <t>M02944:147:000000000-AUVRY:1:2103:15806:16090</t>
  </si>
  <si>
    <t>CCCAACCCACTACGGTCGCGTGTGTCCGATTGAAACGCCTGAAGGTCCAAACATTGGTCTGATCAACTCCATGGCGCTGTACGCTCGTCTGAACGAGTACGGCTTCCTGGAAACGCCTTACCGCAAGATTGTTGACGGCAAGGTCAGTGAACAGATCGATTACCTGTCGGCTATTGAAGAAAGCAATTACGTCATCGCTCAGGCTAACGCCGAGTTGACCGAAGACGGTGCCTTTGCGGACGATCTGGTTGCCTGCCGTGAAGCTGGCGAAACCATGATGACTGCGCCAGAGAACATCCATTACATGGACGTGGCTCCTTCGCAGATCGTGTCTGTGGCTGCTTCGCTGATTCCGTTCCTGGAGCACGATGACGCCAACCGAGCAC</t>
  </si>
  <si>
    <t>Cluster_43</t>
  </si>
  <si>
    <t>Bacteria;(1.0);Firmicutes;(1.0);Bacilli;(1.0);Bacillales;(1.0);Thermoactinomycetaceae;(1.0);Planifilum;(1.0);Planifilum_fulgidum;(1.0);</t>
  </si>
  <si>
    <t>Bacteria;Firmicutes;Bacilli;Bacillales;Thermoactinomycetaceae;Planifilum;Planifilum_fulgidum</t>
  </si>
  <si>
    <t>M02944:147:000000000-AUVRY:1:1105:12050:14513</t>
  </si>
  <si>
    <t>CCACTCCCACTATGGAAGAATGTGCCCCATCGAAACGCCGGAGGGTCCCAACATCGGGCTGATCAACTCCCTTTCCACCTACGCGAGGGTGAACGAGTACGGTTTCATCGAGACGCCCTACCGGAAGGTGGATCCGGACACCCACCGGGTGACGGACGAGATCGTCTACCTGACCGCCGACGAAGAGGACAACTACTACATCGCCCAGGCCAACGCGCCGCTGGATGAAGAGGGGTATTTCGTCAACGAGCAGGTGGTGGTCCGCTACCAGGATGAAACGATCTCGGTGCCCCGGGAGCGGGTCGATTTCATGGACGTGTCCCCCAAACAGGTGGTCTCCGTGGCGACGGCCTGCATTCCGTTTTTGGAAAACGACGACTCCAACCGCGCCC</t>
  </si>
  <si>
    <t>Cluster_44</t>
  </si>
  <si>
    <t>Bacteria;(1.0);Proteobacteria;(1.0);Gammaproteobacteria;(1.0);Enterobacterales;(1.0);Enterobacteriaceae;(1.0);Citrobacter;(0.55);Citrobacter_sp._MGH100;(0.33);</t>
  </si>
  <si>
    <t>Bacteria;Proteobacteria;Gammaproteobacteria;Enterobacterales;Enterobacteriaceae;Citrobacter;Citrobacter_sp._MGH100</t>
  </si>
  <si>
    <t>M02944:147:000000000-AUVRY:1:1102:14246:2721</t>
  </si>
  <si>
    <t>CCCGACTCACTATGGTCGCGTATGTCCAATCGAAACGCCTGAAGGTCCGAACATCGGTCTGATCAACTCCCTGTCCGTGTATGCACAGACTAACGAATACGGTTTCCTTGAGACGCCGTACCGTAAAGTGACCGACGGTGTTGTAACTGACGAAATCCACTACCTGTCTGCTATTGAAGAAGGCAACTACGTTATCGCTCAGGCGAACTCCAACCTGGATGACGAAGGCCACTTTGTAGAAGATCTGGTTACCTGCCGTAGCAAAGGCGAATCCAGCTTGTTCAGCCGCGACCAGGTTGACTACATGGACGTATCCACCCAGCAGGTGGTATCCGTCGGTGCGTCCCTGATCCCGTTCCTGGAACACGATGACGCCAACCGTGCAT</t>
  </si>
  <si>
    <t>Cluster_45</t>
  </si>
  <si>
    <t>Bacteria;(1.0);Proteobacteria;(1.0);Betaproteobacteria;(1.0);Burkholderiales;(1.0);Comamonadaceae;(1.0);Delftia;(1.0);Delftia_acidovorans;(1.0);</t>
  </si>
  <si>
    <t>Bacteria;Proteobacteria;Betaproteobacteria;Burkholderiales;Comamonadaceae;Delftia;Multi-affiliation</t>
  </si>
  <si>
    <t>M02944:147:000000000-AUVRY:1:1104:23322:19944</t>
  </si>
  <si>
    <t>CGTGACCCACTACGGCCGCGTCTGCCCCATCGAAACGCCTGAAGGCCCGAACATCGGCCTGATCAACTCGCTGGCCCTGTACGCCCGCCTGAACGAGTACGGCTTCATCGAGACGCCTTACCGTCGCGTGGCCGACGGCAAGGTCACGATGGAGATCGACTACCTGTCGGCCATCGAGGAAGGCAAGTACATCATCGCCCAGGCCAACGCCGAGCTGGATGCCGAAGGCCGCCTGATCGGCGACCTGGTGTCGGCGCGCGAAAAGGGTGATTCGACCCTGGTGTCGGCCGAGCGCGTTCAGTACATGGACGTGTCGCCCGCACAGATCGTGTCGGTGGCTGCCTCGCTGATTCCGTTCCTGGAACACGATGACGCGAACCGCGCAT</t>
  </si>
  <si>
    <t>Cluster_46</t>
  </si>
  <si>
    <t>Bacteria;(1.0);Firmicutes;(1.0);Bacilli;(1.0);Bacillales;(1.0);Bacillaceae;(1.0);Lysinibacillus;(1.0);Lysinibacillus_sp._LK3;(0.75);</t>
  </si>
  <si>
    <t>Bacteria;Firmicutes;Bacilli;Bacillales;Bacillaceae;Lysinibacillus;Lysinibacillus_sphaericus</t>
  </si>
  <si>
    <t>M02944:147:000000000-AUVRY:1:1109:13674:20288</t>
  </si>
  <si>
    <t>CTACTCTCACTATGGTCGTATGTGTCCGATCGAGACACCAGAGGGTCCAAACATTGGGTTAATCAACTCATTATCTTCATTTGCCAAAGTTAATAAATTTGGCTTCATTGAAACACCTTATCGTCGTATTGACCACGAAACAGGTCGAGTAACGGAGCAAATTGATTATTTAACAGCTGATGAAGAAGATAACTACTATGTAGCACAAGCAAATTCACCGTTAAATCCAGATGGTACTTTTGTAAATGATGAAGTAGTAGGTCGTTTCCGTGGTGATAACACGGTATTCAATAAAGCGCAAATGGACTACATGGATGTATCTCCTAAACAAGTTGTCTCTGCAGCGACTGCATGTATACCGTTCTTAGAAAACGATGACTCGAACCGTGCAC</t>
  </si>
  <si>
    <t>Cluster_47</t>
  </si>
  <si>
    <t>Bacteria;(1.0);Proteobacteria;(1.0);Gammaproteobacteria;(1.0);Xanthomonadales;(1.0);Xanthomonadaceae;(1.0);Stenotrophomonas;(1.0);Stenotrophomonas_rhizophila;(0.97);</t>
  </si>
  <si>
    <t>Bacteria;Proteobacteria;Gammaproteobacteria;Xanthomonadales;Xanthomonadaceae;Stenotrophomonas;Stenotrophomonas_rhizophila</t>
  </si>
  <si>
    <t>M02944:147:000000000-AUVRY:1:1102:14217:2478</t>
  </si>
  <si>
    <t>CCCGACCCATTACGGCCGCGTCTGCACCATCGAAACGCCGGAAGGCCCGAACATCGGCCTGATCAACTCGCTGGCCGTGTACGCCCGCACCAACCAGTACGGCTTCCTCGAAACCCCGTACCGCAAGGTTGCTGACGGCAAGGTCTCCGACGAGATCGAATTCCTGTCGGCCATCGAAGAGAACGAGTACGTCATCGCCCAGGCCAACGCCCTGACCGATGCCAAGAGCATGCTCACCGAGCAGTTCGTGCCGTGCCGCTTCCAGGGTGAGTCGCTGCTCAAGCCGCCGGCAGAAGTCCACTTCATGGACGTCTCGCCGATGCAGACCGTGTCGATCGCTGCCGCGCTCGTCCCGTTCCTGGAGCACGATGACGCCAACCGTGCAC</t>
  </si>
  <si>
    <t>Cluster_48</t>
  </si>
  <si>
    <t>Bacteria;(1.0);Proteobacteria;(0.99);Alphaproteobacteria;(0.99);Rhizobiales;(0.95);Hyphomicrobiaceae;(0.91);Devosia;(0.91);Devosia_sp._YR412;(0.34);</t>
  </si>
  <si>
    <t>Bacteria;Proteobacteria;Alphaproteobacteria;Rhizobiales;Hyphomicrobiaceae;Devosia;Devosia_psychrophila</t>
  </si>
  <si>
    <t>M02944:147:000000000-AUVRY:1:1102:19044:3081</t>
  </si>
  <si>
    <t>CCCGACCCACTACGGCCGTATCTGCCCGATTGAGACCCCGGAAGGTCCAAACATTGGTCTGATCAACTCGCTGTCGACCTTCGCCCGCGTCAACAAGTACGGTTTCATTGAGACCCCATACCGCAAGATCGTGGACGGCGTTCTGACGGCAGAGGTCGTGTACCTCTCGGCCATGGAAGAGGCCAAGCACTACGTCGCTCAGGCGAACGTGCAGTTCAACAAGGACGGCACTCTGCAGGATGATCTGGTCGTTGCCCGCCACGCTGGCGACAACGGTCTGACGCCCAAGGAAAACGTCGACCTTATGGACGTTTCGCCCAAGCAGATGGTGTCGGTTGCGGCATCGCTGATCCCGTTCCTGGAAAACGACGACGCCAACCGTGCTC</t>
  </si>
  <si>
    <t>Cluster_49</t>
  </si>
  <si>
    <t>Bacteria;(1.0);Proteobacteria;(1.0);Betaproteobacteria;(1.0);Burkholderiales;(1.0);Alcaligenaceae;(1.0);Achromobacter;(1.0);Achromobacter_piechaudii;(0.84);</t>
  </si>
  <si>
    <t>Bacteria;Proteobacteria;Betaproteobacteria;Burkholderiales;Alcaligenaceae;Achromobacter;Multi-affiliation</t>
  </si>
  <si>
    <t>M02944:147:000000000-AUVRY:1:1102:21951:3328</t>
  </si>
  <si>
    <t>CCCGACCCACTACGGCCGCGTCTGCCCGATCGAAACGCCGGAAGGCCCGAACATCGGCCTGATCAACTCCATGGCGCTGTACGCTCGCTTGAACGAGTACGGTTTCCTGGAAACGCCTTACCGCAAGATTATCGACGGCCGCGTCAGCGAGCAGATCGATTACCTGTCGGCCATCGAAGAAAGCCACTACGTCATCGCGCAGGCTAACGCCGCGCTGGACGAGGATGGCGCCTTCGTGGACGACCTGGTCGCTTGCCGTGAAGCAGGCGAAACGATGCTGACCTCGCCGGCCAACGTGCATTACATGGACGTTGCCCCGTCGCAGATCGTGTCGGTCGCTGCATCGCTGATTCCGTTCCTGGAACACGACGACGCGAACCGCGCAC</t>
  </si>
  <si>
    <t>Cluster_50</t>
  </si>
  <si>
    <t>Bacteria;(1.0);Proteobacteria;(1.0);Alphaproteobacteria;(1.0);Rhizobiales;(0.98);Rhizobiaceae;(0.97);Sinorhizobium;(0.25);Sinorhizobium_sp._Sb3;(0.06);</t>
  </si>
  <si>
    <t>M02944:147:000000000-AUVRY:1:1104:18610:22520</t>
  </si>
  <si>
    <t>CCCGACCCACTACGGCCGTATTTGCCCGATCGAAACGCCGGAAGGCCCGAACATCGGTCTGATCAACTCGCTCGCAACCTTCGCTCGCGTCAACAAGTACGGCTTCATCGAAAGCCCGTACCGCAAGATCACGGACGGTAAGGTCACGACTGAAGTGGTCTACCTCTCGGCCATGGAAGAAGCGAAGTACTACGTCGCCCAGGCAAACTCGGAACTCACCACGGACGGTCTGTTCGTGGAAGAATTCGTCGTTTGCCGTCACTCGGGCGAAGTGATGCTCGCGCCGCGCGATACGGTCAACCTCATGGACGTTTCGCCGAAGCAGCTCGTTTCGGTCGCAGCCGCGCTCATCCCGTTCCTTGAGAACGACGACGCGAACCGCGCGC</t>
  </si>
  <si>
    <t>Cluster_51</t>
  </si>
  <si>
    <t>Bacteria;(1.0);Proteobacteria;(1.0);Betaproteobacteria;(1.0);Burkholderiales;(1.0);Alcaligenaceae;(1.0);Achromobacter;(1.0);Achromobacter_xylosoxidans;(1.0);</t>
  </si>
  <si>
    <t>Bacteria;Proteobacteria;Betaproteobacteria;Burkholderiales;Alcaligenaceae;Achromobacter;Achromobacter_sp._2789STDY5608607</t>
  </si>
  <si>
    <t>M02944:147:000000000-AUVRY:1:1102:11479:3121</t>
  </si>
  <si>
    <t>CCCGACCCACTACGGCCGCGTCTGCCCGATCGAAACGCCGGAAGGCCCGAACATCGGCCTGATCAACTCCATGGCGCTGTACGCTCGCCTGAACGAGTACGGCTTCCTGGAAACGCCTTACCGCAAGATCGTCGACGGCCGCGTCAGCGACCAGATCGACTACCTGTCGGCCATCGAAGAAAGCCACTACGTGATCGCGCAGGCCAACGCCGCGCTCGATGACGAAGGCAAGTTCGTGGACGACCTGGTGGCTTGCCGTGAAGCCGGCGAAACCATGCTGACCGCCCCGGCCAACGTGCACTACATGGACGTGGCCCCGTCGCAGATCGTGTCGGTCGCCGCTTCGCTGATTCCGTTCCTGGAGCACGACGACGCGAACCGCGCGC</t>
  </si>
  <si>
    <t>Cluster_52</t>
  </si>
  <si>
    <t>Bacteria;(1.0);Proteobacteria;(1.0);Gammaproteobacteria;(1.0);Xanthomonadales;(1.0);Xanthomonadaceae;(1.0);Stenotrophomonas;(1.0);Stenotrophomonas_humi;(1.0);</t>
  </si>
  <si>
    <t>Bacteria;Proteobacteria;Gammaproteobacteria;Xanthomonadales;Xanthomonadaceae;Stenotrophomonas;Stenotrophomonas_humi</t>
  </si>
  <si>
    <t>M02944:147:000000000-AUVRY:1:1102:14516:12537</t>
  </si>
  <si>
    <t>TCCGACCCATTACGGCCGCGTCTGCACCATCGAAACGCCGGAAGGCCCGAACATCGGCCTGATCAACTCGCTGGCCGTGTTCGCACGCACCAACAAGTACGGTTTCCTGGAAACCCCGTACCGCAAGGTGCACGACGGCAAGGTCTCCGACGAGATCGAGTTCCTGTCGGCCATCGAAGAAAACGAATACGTCATTGCACAGGCCAATGCCCTGACCGACGCCAAGAACATGCTCACCGAGCAGTTCGTGCCGTGTCGTTTCCAGGGTGAGTCGCTGCTGAAGCCGCCGGCGGAAGTCCACTTCATGGACGTCTCGCCGATGCAGACCGTGTCGGTCGCTGCGGCGCTGGTTCCGTTCCTGGAGCACGATGACGCCAACCGCGCAC</t>
  </si>
  <si>
    <t>Cluster_53</t>
  </si>
  <si>
    <t>Bacteria;(1.0);Proteobacteria;(1.0);Alphaproteobacteria;(1.0);Rhizobiales;(1.0);Bradyrhizobiaceae;(1.0);Afipia;(1.0);Afipia_birgiae;(0.99);</t>
  </si>
  <si>
    <t>Bacteria;Proteobacteria;Alphaproteobacteria;Rhizobiales;Bradyrhizobiaceae;Afipia;Afipia_birgiae</t>
  </si>
  <si>
    <t>M02944:147:000000000-AUVRY:1:1102:6948:24187</t>
  </si>
  <si>
    <t>TCCGACGCACTACGGCCGCATCTGCCCGATCGAGACGCCGGAAGGCCCGAACATCGGTCTGATCAACTCGCTCGCGACTTTCGCGCGCGTGAACAAGTACGGCTTCGTGGAAACGCCTTACCGCAAGGTGAAGGATGGCCGCGTGACCGACGACGTGGTCTATCTCTCCGCGATGGAAGAGGGCCGCTACCGCGTCGCTCAGGCGAACGTGCCGCTCGATAACAAGGGCCGCTTCACCGACGATCTGGTGATCTGCCGCCACGCCGGCGAAGTTCTGCAGATCACGCCGGACAAGGTCGACTACATGGACGTGTCGCCGAAGCAGCTCGTTTCGGTTGCCGCGGCGCTGATCCCGTTCCTTGAGAACGACGACGCCAACCGCGCGC</t>
  </si>
  <si>
    <t>Cluster_54</t>
  </si>
  <si>
    <t>Bacteria;(1.0);Firmicutes;(1.0);Bacilli;(1.0);Bacillales;(1.0);Paenibacillaceae;(1.0);Paenibacillus;(1.0);Paenibacillus_sp._DMB5;(0.99);</t>
  </si>
  <si>
    <t>Bacteria;Firmicutes;Bacilli;Bacillales;Paenibacillaceae;Paenibacillus;Paenibacillus_sp._DMB5</t>
  </si>
  <si>
    <t>M02944:147:000000000-AUVRY:1:1107:24040:11969</t>
  </si>
  <si>
    <t>TCACAGTCACTACGGCCGTATGTGTCCAATCGAAACACCGGAAGGCCCGAATATCGGTCTGATCAACTCCTTGTCGACCTTTGCCCGCATCAATGAGTATGGCTTCATTGAAGCTCCGTACCGTTGGGTGGATCCTAAGACAGGTAAGGTTACCGAACAGATTGATTATCTGACTGCCGATGAAGAGGATAACTATGTAGTCGCTCAGGCGAACGTACAGATCGAGGAAGACGGTACGTTCAAGGAAGATATGGTTATCGTCCGTTACAACAAAGACTCCGACAACATTACTACAATGCCTAGTAATCGCGTTGACTACATGGACGTTTCGCCAAAACAGGTTGTATCGGTCGCTACGGCGCTCATTCCGTTCCTTGAGAACGATGACTCCAACCGCGCAC</t>
  </si>
  <si>
    <t>Cluster_55</t>
  </si>
  <si>
    <t>Bacteria;(1.0);Proteobacteria;(1.0);Gammaproteobacteria;(1.0);Lysobacterales;(0.23);Lysobacteraceae;(0.23);Thermomonas;(0.18);Thermomonas_fusca;(0.18);</t>
  </si>
  <si>
    <t>M02944:147:000000000-AUVRY:1:2109:21918:12646</t>
  </si>
  <si>
    <t>TCCGACCCATTACGGTCGTGTCTGCACCATCGAAACACCGGAAGGCCCGAACATCGGCCTGATCAACTCGCTGGCGGTGTTCGCCCGCACGAACCGCTACGGCTTCCTCGAGACCCCGTACCGCAAGGTCGTGGGCGGCAAGGTCACCGACGAGATCGAGTTCCTGTCGGCGATCGAGGAAAACGAGTTCGTCATCGCCCAGGCCAACGCGCCCACCGATGAAGGCAACAGCCTGACCGAGCAGTTCGTCGCCTGTCGTTACCAGGGCGAGAACCTGTTGAAGGCGCCGGCCGAGATCCACTTCATGGACGTGTCGCCGATGCAGACCGTGTCGGTTGCTGCGGCGCTGGTGCCGTTCCTGGAGCACGATGACGCCAACCGTGCAC</t>
  </si>
  <si>
    <t>Cluster_56</t>
  </si>
  <si>
    <t>Bacteria;(1.0);Proteobacteria;(1.0);Gammaproteobacteria;(1.0);Pseudomonadales;(1.0);Pseudomonadaceae;(1.0);Pseudomonas;(1.0);Pseudomonas_brenneri;(0.73);</t>
  </si>
  <si>
    <t>Bacteria;Proteobacteria;Gammaproteobacteria;Pseudomonadales;Pseudomonadaceae;Pseudomonas;Pseudomonas_brenneri</t>
  </si>
  <si>
    <t>M02944:147:000000000-AUVRY:1:1102:18967:2708</t>
  </si>
  <si>
    <t>CCCGACGCACTACGGTCGTGTATGCCCGATCGAAACGCCGGAAGGTCCGAACATCGGCCTGATCAACTCCCTGGCGGCCTATGCGCGCACCAACCAGTACGGCTTCCTGGAAAGCCCGTACCGTGTGGTGAAAGACGCGTTGGTCACCGACGAGATCGTCTTCCTGTCCGCCATCGAAGAAGCTGATCACGTGATCGCTCAGGCTTCGGCCACGATGAACGACAAGAAAGTCCTGATCGATGAGCTGGTAGCTGTTCGTCACCTGAACGAGTTCACCGTCAAGGCGCCGGAAGACGTCACCTTGATGGACGTGTCGCCCAAGCAGGTAGTTTCGGTCGCAGCGTCGCTGATCCCGTTCCTGGAGCACGATGACGCCAACCGTGCGT</t>
  </si>
  <si>
    <t>Cluster_57</t>
  </si>
  <si>
    <t>Bacteria;(1.0);Proteobacteria;(1.0);Gammaproteobacteria;(1.0);Pseudomonadales;(1.0);Pseudomonadaceae;(1.0);Pseudomonas;(1.0);Pseudomonas_sp._NBRC_111117;(0.97);</t>
  </si>
  <si>
    <t>M02944:147:000000000-AUVRY:1:1102:16201:3845</t>
  </si>
  <si>
    <t>CCCGACCCACTACGGCCGTGTGTGCCCGATCGAGACCCCTGAAGGTCCGAACATCGGTCTGATCAACTCCCTGGCGGCCTATGCCCGCACCAACCAGTACGGCTTCCTCGAGAGCCCGTACCGCGTGGTGAAAGAGGGTGTGGTTACCGACGACATCGTGTTCCTGTCGGCGATCGAAGAAGCTGATCACGTCATCGCACAGGCTTCGGCCACGATGGATGCGAAGAAGCAGCTGATCGACGAGCTGGTAGCGGTCCGTCACCTGAACGAATTCACCGTCAAGGCGCCGGAAGACGTCACCCTGATGGACGTCTCGCCAAAGCAGGTAGTTTCTGTTGCCGCGTCGCTGATTCCGTTCCTCGAGCACGACGACGCCAACCGTGCGT</t>
  </si>
  <si>
    <t>Cluster_58</t>
  </si>
  <si>
    <t>Bacteria;(1.0);Proteobacteria;(1.0);Betaproteobacteria;(1.0);Burkholderiales;(1.0);Comamonadaceae;(1.0);Delftia;(1.0);Delftia_acidovorans;(0.99);</t>
  </si>
  <si>
    <t>M02944:147:000000000-AUVRY:1:2114:15012:19314</t>
  </si>
  <si>
    <t>CGTGACCCACTACGGCCGCGTCTGCCCCATCGAAACGCCTGAAGGCCCGAACATCGGCCTGATCAACTCGCTGGCCCTGTACGCCCGCCTGAACGAGTACGGCTTCATCGAGACGCCGTACCGCCGGGTGGCGGACGGCAAGGTCACGATGGAGATCGACTACCTGTCGGCCATCGAGGAAGGCAAGTACATCATCGCCCAGGCCAATGCCGATCTGGATGCCGAAGGCCGCCTGACCGGCGACCTGGTGTCGGCCCGCGAAAAGGGTGATTCGACCCTGGTGTCGGCCGAGCGCGTTCAGTACATGGACGTGTCGCCCGCACAGATCGTGTCGGTGGCTGCCTCGCTGATTCCGTTCCTGGAGCACGATGACGCGAACCGCGCAT</t>
  </si>
  <si>
    <t>Cluster_59</t>
  </si>
  <si>
    <t>Bacteria;(1.0);Proteobacteria;(1.0);Betaproteobacteria;(1.0);Burkholderiales;(1.0);unclassified;(0.67);Roseateles;(0.24);Roseateles_depolymerans;(0.18);</t>
  </si>
  <si>
    <t>Bacteria;Proteobacteria;Betaproteobacteria;Burkholderiales;Comamonadaceae;Pelomonas;Pelomonas_sp._Root1444</t>
  </si>
  <si>
    <t>M02944:147:000000000-AUVRY:1:1102:13364:10827</t>
  </si>
  <si>
    <t>CCCGACCCACTACGGCCGCGTCTGCCCGATCGAAACGCCGGAAGGCCCGAACATCGGCCTGATCAACTCCCTGGCCCTGTACGCCCAGCTGAACGAATACGGCTTCCTGGAGACGCCGTACCGCCGCGTGGTGGACGGCAAGGTGACCGACCAGATCGACTACCTGTCCGCCATCGAGGAAGGCAAGTACGTCATCGCCCAGGCCAACGCGACCCTGAACGCCAGCGGCGAGCTGACCGACGAGCTGGTGTCGGCCCGTGAGAACGGCGAATCGGTGCTGACCTCGCCCGAGCGCATCCAGTACATGGACGTGGCCCCGACGCAGATCGTGTCGGTCGCTGCTTCCCTGGTGCCGTTCCTCGAGCACGACGACGCGAACCGCGCAC</t>
  </si>
  <si>
    <t>Cluster_60</t>
  </si>
  <si>
    <t>M02944:147:000000000-AUVRY:1:2112:18043:12246</t>
  </si>
  <si>
    <t>TCCGACCCATTACGGCCGTATCTGCCCGATTGAAACACCGGAAGGTCCGAATATCGGTCTGATCAACTCGCTCGCAACTTTTGCGCGCGTCAACAAATATGGTTTCATTGAGAGCCCGTACCGTAAAATTATTGACGGTAAGATCACCAATGAAGTCGTTTATCTTTCCGCTATGGAAGAAGCCAAGCACTATGTTGCTCAGGCCAATGCTGAAATCGGTGAAAATGGTGAATTCGTTGAAGAATTCGTAATTTCCCGTCACTCCGGTGAAGTTCTGATGGCTCCGCGTGAAAACGTGGATCTGATGGACGTTTCGCCGAAGCAGCTGGTTTCTGTTGCTGCCGCGCTTATTCCGTTCCTGGAAAACGACGACGCCAACCGCGCTC</t>
  </si>
  <si>
    <t>Cluster_61</t>
  </si>
  <si>
    <t>Bacteria;(1.0);Bacteroidetes;(1.0);Sphingobacteriia;(1.0);Sphingobacteriales;(1.0);Sphingobacteriaceae;(1.0);Sphingobacterium;(1.0);Sphingobacterium_multivorum;(0.69);</t>
  </si>
  <si>
    <t>Bacteria;Bacteroidetes;Sphingobacteriia;Sphingobacteriales;Sphingobacteriaceae;Sphingobacterium;Sphingobacterium_multivorum</t>
  </si>
  <si>
    <t>M02944:147:000000000-AUVRY:1:1102:8184:8360</t>
  </si>
  <si>
    <t>CTATACACACTACGGTCGTCTTTGTACAATCGAAACACCAGAGGGACCAAACATCGGTTTGATTTCTTCTTTGGCTGTACATGCGAAAATTAACCATTTAGGTTTTATTGAAACTCCTTACCGTAAGGTAAAAGATGGTGTTGTTGTTGTAGACCAACCTGTGGTATACTTATCGGCAGAGGACGAAGATGGTAAAACAATTGCGCAAGCAAATGCTTTGTATGATGACAAAGGTAATTTTGAAGATGCAAAGGTAAAAGCCAGATACGAAGGTGACTTCCCAATTATCGAGCCTGAAATGCTTGATTATATGGACGTTGCTCCAAACCAAATTACATCTATTGCGGCTTCATTGATTCCTTTCTTGGAGCACGATGATGCCAACCGTGCAT</t>
  </si>
  <si>
    <t>Cluster_62</t>
  </si>
  <si>
    <t>Bacteria;(1.0);Proteobacteria;(1.0);Betaproteobacteria;(1.0);Burkholderiales;(1.0);Comamonadaceae;(1.0);Variovorax;(1.0);unclassified;(0.5);</t>
  </si>
  <si>
    <t>Bacteria;Proteobacteria;Betaproteobacteria;Burkholderiales;Comamonadaceae;Variovorax;Variovorax_sp._Root473</t>
  </si>
  <si>
    <t>M02944:147:000000000-AUVRY:1:1107:21766:17830</t>
  </si>
  <si>
    <t>CGTGACCCACTACGGCCGCGTGTGCCCGATCGAAACGCCTGAAGGCCCGAACATCGGCCTGATCAACTCGCTGGCCCTGTACGCCCGCCTGAACGAATACGGCTTCATCGAGACGCCGTACCGCCGCGTGGTCGACAGCAAGGTCACGATGGACATCGACTACCTGTCGGCCATCGAAGAAGGCAAGTACGTCATCGCCCAGGCCAACGCGGTCCTGGACAAGGACGGCAAGCTGACCGGCGACCTGGTCTCCGCGCGTGAAGCCGGCGAATCGATCCTGGTCGGTGCCGAGCGCATCCAGTACATGGACGTGTCGCCCGCGCAGATCGTGTCGGTGGCTGCCTCGCTCGTGCCGTTCCTGGAGCACGACGATGCGAACCGCGCGT</t>
  </si>
  <si>
    <t>Cluster_63</t>
  </si>
  <si>
    <t>Bacteria;(1.0);Proteobacteria;(1.0);Betaproteobacteria;(1.0);Burkholderiales;(1.0);unclassified;(1.0);unclassified;(1.0);Burkholderiales_bacterium_GWA2_64_37;(0.29);</t>
  </si>
  <si>
    <t>Bacteria;Proteobacteria;Betaproteobacteria;Burkholderiales;unclassified;unclassified;Multi-affiliation</t>
  </si>
  <si>
    <t>M02944:147:000000000-AUVRY:1:1105:4675:14338</t>
  </si>
  <si>
    <t>CGTAACCCATTACGGCCGCGTCTGCCCTATCGAAACGCCTGAAGGCCCTAACATCGGCCTGATCAACTCGCTGGCTCTGTACGCTCGGCTGAACGAGTACGGTTTCATCGAAACCCCTTACCGTCGCGTGGTCGATGGCAAGGTCACGAACGAGATCGACTATCTCTCCGCCATCGAAGAAGGCAAGTACGTGATCGCGCAGGCGAATGCAGTGCTCGACAAGGATGGCCGTTTGACGGGTGATCTGGTGTCTGCCCGTGAGAAGGGTGAATCCATTCTGTGTGGTGCAGACCGCGTGCAGTACATGGACGTGTCGCCCGCGCAGATCGTGTCGGTCGCGGCTTCGCTGGTGCCCTTCCTGGAACACGATGATGCGAACCGCGCGC</t>
  </si>
  <si>
    <t>Cluster_64</t>
  </si>
  <si>
    <t>Bacteria;(1.0);Proteobacteria;(1.0);Alphaproteobacteria;(1.0);Caulobacterales;(1.0);Caulobacteraceae;(1.0);Brevundimonas;(1.0);Brevundimonas_diminuta;(0.96);</t>
  </si>
  <si>
    <t>M02944:147:000000000-AUVRY:1:1101:23089:9563</t>
  </si>
  <si>
    <t>CCCGACGCACTACGGCCGCATCTGCCCGATCGAAACGCCGGAAGGCCCGAACATCGGTCTGATCAACTCGCTGGCCACCCACGCCCGCGTGAACAAGTACGGCTTCATCGAAAGCCCGTACCGTCGCGTGGTCGACGGCAAGGCCACGGACGAGGTGGTCTACATCTCGGCCATGGAAGAGGCGAAGCACGTCATCGCCCAGGCCAACATCGACCTGAAGGACGGCGAGATCGTCGAGGAGCTGGTGCCGGGCCGGATCAACGGCGACTCCCAGCTGCTGACCAAGGAAACGGTCGACATGATGGACGTGTCGCCGAAACAGGTCGTTTCGGTCGCCGCCGCCCTGATCCCCTTCCTGGAAAACGATGACGCCAACCGCGCGC</t>
  </si>
  <si>
    <t>Cluster_65</t>
  </si>
  <si>
    <t>Bacteria;(1.0);Proteobacteria;(1.0);Alphaproteobacteria;(1.0);Rhizobiales;(1.0);Brucellaceae;(0.98);Pseudochrobactrum;(0.98);Pseudochrobactrum_sp._AO18b;(0.98);</t>
  </si>
  <si>
    <t>M02944:147:000000000-AUVRY:1:1101:28046:20516</t>
  </si>
  <si>
    <t>TCCGACCCATTACGGCCGTATCTGCCCGATTGAAACGCCGGAAGGACCGAATATCGGTCTGATCAACTCGCTCGCAACATTTGCGCGCGTTAATAAATATGGTTTCATTGAAAGCCCTTACCGTAAAATTATCGACGGCAAGATCACCAATGAAGTTGTTTATCTTTCTGCAATGGAAGAAGCCAAGCATTATGTTGCTCAGGCAAATGCTGAAATCGGCGACAATGGTGAATTTACGGATGAATTCGTAATTTCCCGTCATGCTGGCGAAGTTCTGATGGCGCCACGTGAAAACGTGGATCTGATGGACGTTTCGCCTAAGCAGCTGGTTTCTGTTGCTGCTGCGCTTATTCCGTTCCTTGAAAACGATGACGCCAACCGCGCTC</t>
  </si>
  <si>
    <t>Cluster_66</t>
  </si>
  <si>
    <t>Bacteria;(1.0);Bacteroidetes;(0.92);unclassified;(0.1);unclassified;(0.1);unclassified;(0.1);unclassified;(0.1);unclassified;(0.1);</t>
  </si>
  <si>
    <t>Bacteria;Bacteroidetes;Chitinophagia;Chitinophagales;Chitinophagaceae;Filimonas;Filimonas_lacunae</t>
  </si>
  <si>
    <t>M02944:147:000000000-AUVRY:1:1102:6157:13628</t>
  </si>
  <si>
    <t>CTACTCTCACTACGGCCGTCTGTGTACTATTGAAACTCCGGAAGGTCCGAACATTGGTCTGATATCTACGCTTTGCGTACATGCGAAGATCAATGACATGGGCTTTATCGAAACACCTTACCGCAAGGTTAGCGAAGGCAAGGTGAATATGAAAGAACTGACTTTCTTAAGCGCAGAAGAAGAAGACCTGGCGAAAATCGCACAGGCCAACACTGCCTTAGATGAGAAAGGACATTTTGTAGAAGAGAAAATCGTTAGCCGTGAAACTGGTGACTTTCCGATCCTTGACAGGAATGATGTTCAGTTTATGGACGTTGCGCCTAACCAGATCGTAGGGTTAAGTGCTTCATTGATTCCTTTCCTTGAGCATGATGATGCGAACCGTGCCT</t>
  </si>
  <si>
    <t>Cluster_67</t>
  </si>
  <si>
    <t>Bacteria;(1.0);Proteobacteria;(1.0);Betaproteobacteria;(1.0);Burkholderiales;(0.99);Comamonadaceae;(0.89);Acidovorax;(0.79);unclassified;(0.34);</t>
  </si>
  <si>
    <t>Bacteria;Proteobacteria;Betaproteobacteria;Burkholderiales;Comamonadaceae;Acidovorax;Multi-affiliation</t>
  </si>
  <si>
    <t>M02944:147:000000000-AUVRY:1:1102:17084:4383</t>
  </si>
  <si>
    <t>CGTGACCCATTACGGTCGCGTCTGCCCTATCGAAACGCCTGAAGGCCCGAACATCGGCCTGATCAACTCGCTGGCGCTGTACGCGCGCCTGAACGAGTACGGCTTCATCGAGACCCCTTACCGCCGCGTGGTGGATGGCAAGGTCACCGACCAGATCGACTACCTGTCCGCCATCGAAGAGGGCAAGTACGTGATCGCTCAGGCCAATGCCACGCTGGACAAGGAAGGCCGCCTGTCGGGCGACTTGGTGTCTGCACGTGAAAAGGGCGAATCTACGTTGCTGAGCGCTGACCGCGTGCAGTACATGGACGTGTCGCCTGCGCAGATCGTGTCTGTTGCGGCCTCGCTGGTTCCGTTCCTGGAGCACGATGATGCGAACCGCGCAC</t>
  </si>
  <si>
    <t>Cluster_68</t>
  </si>
  <si>
    <t>Bacteria;(1.0);Proteobacteria;(1.0);Gammaproteobacteria;(1.0);Enterobacterales;(1.0);Enterobacteriaceae;(1.0);Enterobacter;(0.93);Enterobacter_cloacae;(0.67);</t>
  </si>
  <si>
    <t>Bacteria;Proteobacteria;Gammaproteobacteria;Enterobacterales;Enterobacteriaceae;Multi-affiliation;Multi-affiliation</t>
  </si>
  <si>
    <t>M02944:147:000000000-AUVRY:1:1102:22459:4353</t>
  </si>
  <si>
    <t>CCCGACTCACTACGGTCGCGTATGTCCAATCGAAACGCCTGAAGGTCCAAACATCGGTCTGATCAACTCCCTGTCCGTGTACGCACAGACTAACGAATACGGTTTCCTTGAGACGCCGTACCGTAAAGTGACCGACGGTGTTGTAACTGACGAAATTCACTACCTGTCTGCTATCGAAGAAGGCAACTACGTTATCGCTCAGGCGAACTCCAACCTGGATGACGAAGGCCACTTTGTAGAAGATCTGGTTACCTGCCGTAGCAAAGGCGAATCCAGCTTGTTCAGCCGCGACCAGGTTGACTACATGGACGTATCCACCCAGCAGGTGGTATCCGTCGGTGCGTCCCTGATCCCGTTCCTGGAACACGATGACGCCAACCGTGCAT</t>
  </si>
  <si>
    <t>Cluster_69</t>
  </si>
  <si>
    <t>Bacteria;(1.0);Proteobacteria;(1.0);Alphaproteobacteria;(1.0);Rhizobiales;(0.98);Hyphomicrobiaceae;(0.98);Devosia;(0.98);Devosia_psychrophila;(0.41);</t>
  </si>
  <si>
    <t>M02944:147:000000000-AUVRY:1:1107:25619:8194</t>
  </si>
  <si>
    <t>CCCGACCCACTACGGCCGTATCTGCCCGATTGAGACCCCGGAAGGTCCAAACATTGGTCTGATCAACTCGCTGTCGACCTTCGCCCGCGTCAACAAGTACGGTTTCATCGAGACCCCGTACCGCAAGATAGTGGACGGCGTTCTGACGGCAGAGGTCGTATACCTCTCCGCCATGGAAGAGGCCAAGCACTACGTCGCTCAGGCGAACGTGCAGTTCAACAAGGACGGCACTCTGCAGGACGATCTGGTCGTTGCCCGTCACGCTGGCGACAACGGTCTGACGCCCAAGGAAAACGTCGACCTTATGGACGTTTCGCCCAAGCAGATGGTGTCGGTTGCGGCATCGCTGATCCCGTTCCTGGAAAACGACGACGCGAACCGTGCTC</t>
  </si>
  <si>
    <t>Cluster_70</t>
  </si>
  <si>
    <t>Bacteria;(1.0);Proteobacteria;(1.0);Alphaproteobacteria;(1.0);Rhizobiales;(1.0);Bradyrhizobiaceae;(1.0);Afipia;(0.98);Afipia_broomeae;(0.26);</t>
  </si>
  <si>
    <t>Bacteria;Proteobacteria;Alphaproteobacteria;Rhizobiales;Bradyrhizobiaceae;Afipia;Multi-affiliation</t>
  </si>
  <si>
    <t>M02944:147:000000000-AUVRY:1:1102:19288:5282</t>
  </si>
  <si>
    <t>TCCGACGCACTACGGCCGTATCTGCCCGATTGAGACGCCGGAAGGCCCGAACATCGGTCTGATCAACTCGCTCGCGACTTTCGCGCGCGTGAACAAGTATGGCTTCGTGGAAACGCCTTACCGCAAGGTCAAGGACGGCCGCGTGACCGACGATGTGGTCTATCTCTCCGCGATGGAAGAGGGCCGCTACCGCGTCGCTCAGGCGAACGTGCCGCTCGACAACAAGGGCCGCTTCACCGACGACCTCGTGATCTGCCGTCACGCCGGCGAAGTGTTGCAGCTGCCGCCGGATCGCGTCGATTACATGGACGTGTCGCCGAAGCAGCTCGTCTCCGTCGCAGCGGCGCTGATCCCGTTCCTCGAGAACGACGACGCCAACCGCGCTC</t>
  </si>
  <si>
    <t>Cluster_71</t>
  </si>
  <si>
    <t>Bacteria;(1.0);Proteobacteria;(1.0);Gammaproteobacteria;(1.0);Xanthomonadales;(1.0);Xanthomonadaceae;(1.0);Stenotrophomonas;(1.0);Stenotrophomonas_humi;(0.9);</t>
  </si>
  <si>
    <t>M02944:147:000000000-AUVRY:1:2108:10304:14913</t>
  </si>
  <si>
    <t>CCCGACCCATTACGGCCGCGTCTGCACCATCGAAACGCCGGAAGGCCCGAACATCGGCCTGATCAACTCGCTGGCCGTGTTCGCACGCACCAACAAGTACGGTTTCCTGGAAACCCCGTACCGCAAGGTGCACGACGGCAAGGTCTCCGACGAGATCGAGTTCCTGTCGGCCATCGAAGAAAACGAGTACGTCATTGCACAGGCAAACGCCCTGACCGACGCCAAGAACATGCTCACCGAGCAGTTCGTGCCGTGTCGTTTCCAGGGTGAGTCGCTGCTGAAGCCGCCGGCGGAAGTCCACTTCATGGACGTCTCGCCGATGCAGACCGTGTCGGTCGCTGCGGCACTGGTTCCGTTCCTGGAGCACGATGACGCCAACCGTGCAC</t>
  </si>
  <si>
    <t>Cluster_72</t>
  </si>
  <si>
    <t>M02944:147:000000000-AUVRY:1:1102:7277:4981</t>
  </si>
  <si>
    <t>TCCAACGCATTATGGCCGTATCTGCCCGATTGAAACGCCGGAAGGCCCGAATATCGGTCTGATCAACTCGCTTGCAACCTTTGCCCGCGTTAACAAGTATGGCTTCATCGAAAGCCCATACCGCAAAGTTATCGACGGTAAAGTAACGAACGACGTTGTTTATCTGTCGGCTATGGAAGAAGCGAAGCACTCGGTTGCTCAGGCAAACGTAGAGCTGGACGAGCAGGGTGGTTTTGTAGACGAATTCGTCATCTGCCGTCACGCTGGCGAAGTTATGATGGCTCCGCGTGAAAACGTGGACCTGATGGACGTTTCGCCGAAGCAGCTCGTTTCGGTTGCTGCAGCGCTTATTCCGTTCCTTGAAAACGACGATGCGAACCGCGCTC</t>
  </si>
  <si>
    <t>Cluster_73</t>
  </si>
  <si>
    <t>Bacteria;(1.0);Proteobacteria;(1.0);Alphaproteobacteria;(1.0);Caulobacterales;(1.0);Caulobacteraceae;(0.98);Brevundimonas;(0.95);unclassified;(0.31);</t>
  </si>
  <si>
    <t>Bacteria;Proteobacteria;Alphaproteobacteria;Caulobacterales;Caulobacteraceae;Brevundimonas;Brevundimonas_sp._Root1279</t>
  </si>
  <si>
    <t>M02944:147:000000000-AUVRY:1:1104:6544:5385</t>
  </si>
  <si>
    <t>CCCGACGCACTATGGCCGCATCTGCCCGATCGAAACGCCGGAAGGCCCGAACATCGGTCTGATCAACTCCCTGGCCACCCACGCCCGCGTCAACAAGTACGGCTTCATCGAGAGCCCCTACCGTCGCGTGAAGGACGGCAAGGCCACGGACGAGGTGGTCTACATCTCGGCCATGGAAGAGGCGAAGCACGTTATCGCCCAGTCAAACATCGAGCTGAAGGCGGGCGAGATCGTCGAGGACCTGGTCCCCGGCCGGATCAACGGTGAATCCCAGCTGCTGACCAAGGCCGACGTCGACATGATGGACGTGTCGCCGAAACAGGTCGTTTCGGTCGCTGCGGCCCTGATCCCCTTCCTTGAAAACGACGACGCCAACCGCGCAC</t>
  </si>
  <si>
    <t>Cluster_74</t>
  </si>
  <si>
    <t>Bacteria;(1.0);Proteobacteria;(1.0);Alphaproteobacteria;(1.0);Caulobacterales;(1.0);Caulobacteraceae;(1.0);Brevundimonas;(0.93);unclassified;(0.33);</t>
  </si>
  <si>
    <t>M02944:147:000000000-AUVRY:1:1110:11034:7589</t>
  </si>
  <si>
    <t>CCCGACGCACTACGGCCGCATCTGCCCGATCGAAACGCCGGAAGGCCCGAACATCGGTCTGATCAACTCGCTGGCCACCCACGCCCGCGTCAACAAGTACGGCTTCATCGAGAGCCCCTACCGTCGCGTGAAGGACGGCAAGGCCACGGACGAGGTGGTCTACATCTCGGCCATGGAAGAGGCGAAGCACGTTATCGCCCAGTCCAACATTGAGCTGAAGGCGGGCGAGATCGTCGAGGACCTGGTCCCCGGCCGGATCAACGGTGAATCCCAGCTGCTGACCAAGGCCGACGTCGACATGATGGACGTGTCGCCGAAACAGGTCGTTTCGGTCGCTGCGGCCCTGATCCCCTTCCTGGAAAACGACGACGCCAACCGCGCAC</t>
  </si>
  <si>
    <t>Cluster_75</t>
  </si>
  <si>
    <t>Bacteria;(1.0);Proteobacteria;(1.0);Alphaproteobacteria;(1.0);Rhizobiales;(1.0);Rhizobiaceae;(1.0);Rhizobium;(0.56);Rhizobium_sp._Root651;(0.56);</t>
  </si>
  <si>
    <t>Bacteria;Proteobacteria;Alphaproteobacteria;Rhizobiales;Rhizobiaceae;Multi-affiliation;Multi-affiliation</t>
  </si>
  <si>
    <t>M02944:147:000000000-AUVRY:1:1102:14641:20211</t>
  </si>
  <si>
    <t>TCCGACCCACTACGGTCGTATTTGCCCGATCGAAACGCCTGAGGGACCGAATATCGGTCTGATCAACTCGCTTGCAACCTTTGCCCGTGTGAACAAGTACGGCTTCATCGAAAGCCCGTACCGCAAGATCACCGACGGCAAGGTGACGACCGACGTGATCTATCTCTCCGCGATGGAAGAGGCCAAGTATTACGTCGCACAGGCCAATGCCGAACTCGATGGCGAAGGCGCCTTCGTTGAAGAGTTCGTTGTTTGCCGTCACTCGGGCGAAGTTATGCTCGCACCGCGCGACAACATCAACCTGATGGACGTTTCGCCGAAACAGCTCGTTTCGGTCGCTGCGGCTCTCATTCCGTTCCTGGAAAACGACGACGCCAACCGCGCTC</t>
  </si>
  <si>
    <t>Cluster_76</t>
  </si>
  <si>
    <t>Bacteria;(1.0);Proteobacteria;(0.96);Alphaproteobacteria;(0.71);Sphingomonadales;(0.21);Sphingomonadaceae;(0.16);Sphingobium;(0.06);Sphingobium_czechense;(0.0);</t>
  </si>
  <si>
    <t>None</t>
  </si>
  <si>
    <t>M02944:147:000000000-AUVRY:1:1113:17166:12468</t>
  </si>
  <si>
    <t>TCCTACCCATTATGGCCGCATCTGTCCGATTGAAACGCCCGAAGGGCCGAATATCGGTTTGATCAACAGCCTGGCGACTTATGCGCGGGTAAACAAATACGGGTTTATCGAAACCCCGTACCGTAAGGTTGCTAATGGCAAGGTCAGCAGTGACGTTGTCTATCTATCGGCGATGGAAGAAGCCAAGTTCACGATCGCGCAGGCCAACGCGCCGTTCGATGCGAAGGGCCAGTTGCTCAGCGATCTGGTGTCATGCCGGATTGCAGGCGATTTCGCCATGACTGCGCCGTCAAATGTTGAATTGATGGATGTCTCGCCCAAGCAGCTTGTTTCGGTTGCTTCGGCGCTTATTCCGTTTCTGGAAAACGATGACGCCAATCGCGCGC</t>
  </si>
  <si>
    <t>Unclassified;Unclassified;Unclassified;Unclassified;Unclassified;Unclassified;Unclassified</t>
  </si>
  <si>
    <t>Cluster_77</t>
  </si>
  <si>
    <t>Bacteria;(1.0);Proteobacteria;(1.0);Alphaproteobacteria;(1.0);Rhizobiales;(1.0);Phyllobacteriaceae;(1.0);Mesorhizobium;(0.99);Mesorhizobium_sp._1M-11;(0.36);</t>
  </si>
  <si>
    <t>Bacteria;Proteobacteria;Alphaproteobacteria;Rhizobiales;Phyllobacteriaceae;Mesorhizobium;Multi-affiliation</t>
  </si>
  <si>
    <t>M02944:147:000000000-AUVRY:1:1107:5828:25201</t>
  </si>
  <si>
    <t>CCCGACGCACTACGGCCGTATCTGCCCGATCGAGACGCCGGAAGGCCCGAACATCGGTCTGATCAACTCGCTGGCCACCTTTGCCCGCGTCAACAAGTACGGCTTCATCGAGAGCCCGTACCGCAAGATCGTTGACGGCAAGCTGACTGACGAGGTCGTCTATCTGTCGGCCATGGAAGAGGCCAAGCACTACGTTGCCCAGGCCAACGCCGAGCTCGACAAGGAAGGCCGTTTCGTCGACGAATTCGTCATCTGCCGTAACGCCGGCGAAGTGATGATGGCGCCGCGCGAAAACGTCGACCTGATGGACGTCTCGCCGAAGCAGATGGTGTCCGTCGCAGCCGCGCTCATCCCGTTCCTCGAGAACGACGACGCCAACCGCGCGC</t>
  </si>
  <si>
    <t>Cluster_78</t>
  </si>
  <si>
    <t>Bacteria;(1.0);Proteobacteria;(1.0);Alphaproteobacteria;(1.0);Caulobacterales;(1.0);Caulobacteraceae;(0.76);Brevundimonas;(0.76);Brevundimonas_sp._BAL3;(0.74);</t>
  </si>
  <si>
    <t>Bacteria;Proteobacteria;Alphaproteobacteria;Caulobacterales;Caulobacteraceae;Brevundimonas;Brevundimonas_sp._BAL3</t>
  </si>
  <si>
    <t>M02944:147:000000000-AUVRY:1:1102:23257:13986</t>
  </si>
  <si>
    <t>CCCGACCCACTACGGCCGCATCTGCCCGATCGAAACGCCGGAAGGCCCGAACATCGGCCTGATCAACTCGCTGGCCACCCACGCGCGCGTCAACAAGTACGGCTTCATCGAGAGCCCGTACCGTCGCGTGAAGGACGGCGTGGCCCAGAACGAGGTGGTCTACATCTCGGCCATGGAAGAGTCGAAATACACGATCGCCCAGGCCAACATCGAACTGAAGAACGGCAGCATCGTCGAGGACCTGGTCCCCGGCCGGATCAACGGCGAATCCCAGCTGCTGAACCGCGACGCCGTGGACATGATGGACGTGTCGCCGAAGCAGGTCGTTTCGGTCGCCGCCGCCCTGATCCCCTTCCTGGAAAACGATGACGCCAACCGCGCAC</t>
  </si>
  <si>
    <t>Cluster_79</t>
  </si>
  <si>
    <t>Bacteria;(1.0);Proteobacteria;(1.0);Gammaproteobacteria;(1.0);Xanthomonadales;(1.0);Xanthomonadaceae;(1.0);Stenotrophomonas;(1.0);Stenotrophomonas_maltophilia;(0.48);</t>
  </si>
  <si>
    <t>M02944:147:000000000-AUVRY:1:1102:17068:3515</t>
  </si>
  <si>
    <t>CCCGACCCATTACGGCCGCGTCTGCACCATCGAAACGCCGGAAGGCCCGAACATCGGCCTGATCAACTCGCTGGCCGTGTACGCCCGCACCAACCAGTACGGCTTCCTCGAGACCCCGTACCGCAAGGTTGCCGACGGCAAGGTCTCCGACGAGATCGAATTCCTGTCGGCCATCGAAGAAAACGAGTACGTCATCGCCCAGGCCAACGCCCTGACCGATGCCAAGAGCATGCTCACCGAGCAGTTCGTGCCGTGCCGCTTCCAGGGTGAGTCGCTGCTCAAGCCGCCGGCGGAGGTCCACTTCATGGACGTCTCGCCGATGCAGACCGTGTCGATCGCTGCCGCGCTCGTCCCGTTCCTGGAGCACGATGACGCCAACCGCGCAC</t>
  </si>
  <si>
    <t>Cluster_80</t>
  </si>
  <si>
    <t>Bacteria;(1.0);Proteobacteria;(1.0);Alphaproteobacteria;(0.99);Rhizobiales;(0.85);Phyllobacteriaceae;(0.54);Mesorhizobium;(0.47);Mesorhizobium_sp._LC103;(0.38);</t>
  </si>
  <si>
    <t>Bacteria;Proteobacteria;Alphaproteobacteria;Rhizobiales;Hyphomicrobiaceae;Devosia;Devosia_sp._Root413D1</t>
  </si>
  <si>
    <t>M02944:147:000000000-AUVRY:1:1102:27398:10029</t>
  </si>
  <si>
    <t>CCCGACGCACTATGGCCGGATCTGCCCGATCGAGACGCCGGAAGGCCCGAACATCGGTCTTATCAACAGCTTGGCGACGTTTGCTCGCGTGAACAAGTATGGCTTCATCGAGACGCCGTACCGCAAGATCGTCAACGGCAAGGTCACCGACGACGTCGTCTATCTGTCGGCGATGGAAGAGGCCAAGCACTACGTCGCGCAGGCCAATGCCGAGCTGACCGACAAGCGTGAATTCGCCAACGACCTGATCGTGGCACGCCACGCCGGCGACAACGGCCTGACGCCGAAAGAGACCATCGACCTGATGGACGTGTCGCCCAAGCAGATCGTTTCGGTGGCGGCCGCGCTCATCCCGTTCCTCGAGAACGACGACGCCAACCGCGCCC</t>
  </si>
  <si>
    <t>Cluster_81</t>
  </si>
  <si>
    <t>Bacteria;(1.0);Proteobacteria;(1.0);Alphaproteobacteria;(1.0);Rhizobiales;(1.0);Brucellaceae;(0.96);Ochrobactrum;(0.96);unclassified;(0.21);</t>
  </si>
  <si>
    <t>M02944:147:000000000-AUVRY:1:1103:5015:14883</t>
  </si>
  <si>
    <t>TCCAACGCATTATGGCCGTATTTGCCCGATTGAAACGCCGGAAGGCCCGAACATCGGTCTGATCAACTCGCTCGCAACTTTTGCCCGCGTCAACAAGTACGGCTTTATCGAAAGCCCGTACCGCAAGGTTGTCGATGGCAAGGTAACGTACGACGTTGTCTACCTCTCGGCCATGGAAGAAGCGAAGCACTCGGTTGCTCAGGCAAACGTTGAGCTGGATGAGCATGGCAGTTTCGTTGACGAATTCGTCATCTGCCGTCATGCCGGTGAAGTGATGATGACTCCGCGTGAAAACGTGGATCTGATGGATGTTTCGCCGAAGCAGCTGGTTTCGGTTGCTGCAGCACTTATTCCGTTCCTTGAAAACGACGACGCGAACCGCGCTC</t>
  </si>
  <si>
    <t>Cluster_82</t>
  </si>
  <si>
    <t>Bacteria;(1.0);Proteobacteria;(0.99);Alphaproteobacteria;(0.97);Rhizobiales;(0.78);unclassified;(0.22);unclassified;(0.22);unclassified;(0.22);</t>
  </si>
  <si>
    <t>Bacteria;Proteobacteria;Alphaproteobacteria;Rhizobiales;Hyphomicrobiaceae;Hyphomicrobium;Multi-affiliation</t>
  </si>
  <si>
    <t>M02944:147:000000000-AUVRY:1:1105:16494:28886</t>
  </si>
  <si>
    <t>TCCGACCCACTACGGCCGCATCTGCCCCATCGAGACGCCGGAAGGCCCGAACATCGGTCTGATCAACTCGCTGGCTACGTTCGCACGCGTCAATAAGTACGGCTTCATCGAGAGCCCGTACCGCAAGGTGAAGGACGGCAAGGTGACGGATACGGTCTCGTATCTGTCCGCCATGGAAGAGATGCGCCATCACGTCGCTCAGGCCAACGCCACGATCGACGCGAAGGGCAAGCTCACCGGTGACCTCATCACCTGCCGCTTCAACGGCGACGTTCTGCTCGTTTCGCCCGACAAGGTCGACTACATCGACGTGTCGCCCAAGCAGCTCGTGTCGGTCGCGGCCGCGCTCATCCCGTTCCTCGAGAACGACGACGCCAACCGTGCCC</t>
  </si>
  <si>
    <t>Cluster_83</t>
  </si>
  <si>
    <t>Bacteria;(1.0);Proteobacteria;(1.0);Betaproteobacteria;(1.0);Burkholderiales;(1.0);Oxalobacteraceae;(1.0);Janthinobacterium;(1.0);unclassified;(0.91);</t>
  </si>
  <si>
    <t>Bacteria;Proteobacteria;Betaproteobacteria;Burkholderiales;Oxalobacteraceae;Janthinobacterium;Multi-affiliation</t>
  </si>
  <si>
    <t>M02944:147:000000000-AUVRY:1:2113:19041:12340</t>
  </si>
  <si>
    <t>TCCGACCCACTACGGCCGCGTCTGCCCGATCGAGACACCGGAAGGTCCGAACATTGGTCTGATCAACTCGCTGGCTCTGTATGCCCGCCTGAATGAATACGGCTTCCTGGAAACCCCGTACCGCAAGGTCGAAGGCTCCAAGATTACCGATCAGATCGACTATCTGTCCGCCATCGAAGAAGGCCGCTACATCATCGCTCAGGCGAATGCGACCATCAACGACGAAGGCATGCTGTCCGATGAACTGGTCTCGGCCCGTGAAGCCGGCGAAACCATCCTGGTCTCCCCGGAGCGCATCCAGTACATGGACGTGGCGCCAGGCCAGATCGTTTCCGTTGCTGCCTCGCTGATTCCGTTCCTCGAACACGATGATGCAAACCGTGCAT</t>
  </si>
  <si>
    <t>Cluster_84</t>
  </si>
  <si>
    <t>Bacteria;(1.0);Proteobacteria;(1.0);Alphaproteobacteria;(1.0);Sphingomonadales;(1.0);Sphingomonadaceae;(1.0);Sphingopyxis;(1.0);unclassified;(0.76);</t>
  </si>
  <si>
    <t>Bacteria;Proteobacteria;Alphaproteobacteria;Sphingomonadales;Sphingomonadaceae;Sphingopyxis;Sphingopyxis_ummariensis</t>
  </si>
  <si>
    <t>M02944:147:000000000-AUVRY:1:2108:17353:16391</t>
  </si>
  <si>
    <t>TCCGACGCACTATGGCCGTATCTGCCCGATCGAAACGCCGGAAGGCCCGAACATCGGTCTGATCAACAGCCTCGCGACCTTCGCGCGCGTCAACAAATATGGCTTCATCGAAACCCCGTATCGCCGCGTCGTCGACGGCAAGGTGACGAGCGAAGTCGTCTATCTGTCGGCGATGGAGGAATCGAAGCACACGGTCGCGCAGGCGAACGCCGATCTCAACGCCGACGGCAGCTTCGTCGAGGAACTGATCTCGGCGCGTGAAGCCGGCGAATTCCTGATGGCGCCGCGCGAACAGATCACGCTGATGGACGTGTCGCCGAAGCAGCTTGTTTCGGTTGCGGCCTCGCTCATTCCGTTCCTGGAAAACGATGACGCCAACCGCGCGC</t>
  </si>
  <si>
    <t>Cluster_85</t>
  </si>
  <si>
    <t>Bacteria;(1.0);Proteobacteria;(1.0);Betaproteobacteria;(1.0);Burkholderiales;(1.0);Comamonadaceae;(1.0);Variovorax;(1.0);Variovorax_paradoxus;(1.0);</t>
  </si>
  <si>
    <t>Bacteria;Proteobacteria;Betaproteobacteria;Burkholderiales;Comamonadaceae;Variovorax;Variovorax_paradoxus</t>
  </si>
  <si>
    <t>M02944:147:000000000-AUVRY:1:1107:12582:15465</t>
  </si>
  <si>
    <t>CGTGACCCATTACGGCCGCGTCTGCCCGATCGAAACGCCCGAAGGCCCGAACATCGGCCTGATCAACTCGCTGGCCCTGTATGCCCGCCTCAACGAATACGGCTTCATCGAGACGCCGTACCGCCGCGTGGTCGACAGCAAGGTCACGAACGAGATCGACTACCTGTCGGCCATCGAGGAAGGCAAGTACGTCATCGCCCAGGCCAACGCGGCCCTGGACAAGGATGGCAAGCTGACCGGCGACCTGGTGTCGGCGCGTGAAGCCGGCGAATCGATCCTGGTCGGCGCCGAGCGCATCCAGTACATGGACGTGTCGCCCGCGCAGATCGTGTCGGTGGCCGCTTCGCTGGTGCCGTTCCTCGAGCACGACGACGCGAACCGCGCGC</t>
  </si>
  <si>
    <t>Cluster_86</t>
  </si>
  <si>
    <t>Bacteria;(1.0);Proteobacteria;(1.0);Gammaproteobacteria;(1.0);Xanthomonadales;(1.0);Xanthomonadaceae;(1.0);Stenotrophomonas;(1.0);Stenotrophomonas_humi;(0.97);</t>
  </si>
  <si>
    <t>M02944:147:000000000-AUVRY:1:1102:11312:4597</t>
  </si>
  <si>
    <t>CCCGACCCATTACGGCCGCGTCTGCACCATCGAAACGCCGGAAGGCCCGAACATCGGCCTGATCAACTCGCTGGCCGTGTTCGCACGCACCAACAAGTACGGTTTCCTGGAAACCCCGTACCGCAAGGTGCACGACGGCAAGGTCTCCGACGAGGTCGAATTCCTGTCGGCCATCGAAGAAAACGAATACGTCATTGCACAGGCAAACGCCCTGACCGACGCCAAGAACATGCTCACCGAGCAGTTCGTGCCGTGTCGTTTTCAGGGTGAGTCGCTGCTGAAGCCGCCGGCGGAAGTCCACTTCATGGACGTCTCGCCGATGCAGACCGTGTCGGTCGCTGCGGCACTGGTTCCGTTCCTGGAGCACGATGACGCCAACCGTGCAC</t>
  </si>
  <si>
    <t>Cluster_87</t>
  </si>
  <si>
    <t>Bacteria;(1.0);Proteobacteria;(0.93);Betaproteobacteria;(0.33);Neisseriales;(0.03);Chromobacteriaceae;(0.03);Jeongeupia;(0.03);Jeongeupia_sp._USM3;(0.03);</t>
  </si>
  <si>
    <t>Bacteria;Proteobacteria;Gammaproteobacteria;Xanthomonadales;Nevskiaceae;Nevskia;Nevskia_soli</t>
  </si>
  <si>
    <t>M02944:147:000000000-AUVRY:1:1102:14274:26209</t>
  </si>
  <si>
    <t>CCCGACCCACTACGGCCGCGTCTGCCCCATCGAAACGCCGGAAGGCCCGAACATCGGCCTGATCAACTCGCTGGCCTGCTACGCCCGCACCAACGAATACGGCTTCCTCGAGACGCCGTACCGCAAGGTGGCCGATGGCAAGGTCACCGACCAGATCGACTACCTCTCGGCGATCGAAGAAGGCCGCTACGTGATCGCGCAGGCGAACTCGGAGCTCGACAAGAAGAACGCGTTCACGGCGGATCTCGTGTCGGTGCGCTTCTCGAACGAATTCACGATGATGACCCCGGACCGCGTCCAGTACATGGACGTCTCTCCGCGTCAGATTGTTTCCGTGGCAGCTGCGCTCATCCCCTTCCTTGAGCACGACGACGCCAACCGCGCGC</t>
  </si>
  <si>
    <t>Cluster_88</t>
  </si>
  <si>
    <t>Bacteria;(1.0);Proteobacteria;(1.0);Betaproteobacteria;(1.0);Burkholderiales;(1.0);Comamonadaceae;(1.0);Variovorax;(1.0);Variovorax_paradoxus;(0.69);</t>
  </si>
  <si>
    <t>Bacteria;Proteobacteria;Betaproteobacteria;Burkholderiales;Comamonadaceae;Variovorax;Variovorax_boronicumulans</t>
  </si>
  <si>
    <t>M02944:147:000000000-AUVRY:1:1106:16581:16477</t>
  </si>
  <si>
    <t>CGTGACCCACTACGGCCGCGTGTGCCCGATCGAAACGCCTGAAGGCCCGAACATCGGTCTGATCAACTCGCTGGCCCTGTACGCCCGCCTGAACGAATACGGCTTCATCGAGACGCCGTACCGCCGCGTGGTCGACAGCAAGGTCACGATGGACATCGACTACCTGTCGGCCATCGAAGAAGGCAAGTACGTCATCGCCCAGGCCAATGCGGTCCTGGACAAGGACGGCAAGCTGACCGGCGACCTGGTCTCGGCGCGTGAAGCCGGCGAATCGATCCTGGTCGGTGCCGAGCGCATCCAGTACATGGACGTGTCGCCTGCGCAGATCGTGTCGGTGGCTGCTTCGCTCGTGCCGTTCCTCGAGCACGACGACGCGAACCGCGCGT</t>
  </si>
  <si>
    <t>Cluster_89</t>
  </si>
  <si>
    <t>Bacteria;(1.0);Proteobacteria;(1.0);Betaproteobacteria;(1.0);Burkholderiales;(1.0);Comamonadaceae;(1.0);Variovorax;(1.0);Variovorax_paradoxus;(0.43);</t>
  </si>
  <si>
    <t>Bacteria;Proteobacteria;Betaproteobacteria;Burkholderiales;Comamonadaceae;Variovorax;unclassified</t>
  </si>
  <si>
    <t>M02944:147:000000000-AUVRY:1:1102:4007:13175</t>
  </si>
  <si>
    <t>CGTGACCCACTACGGTCGCGTCTGCCCGATCGAAACGCCCGAAGGCCCGAACATCGGTCTGATCAACTCGCTGGCCCTGTACGCCCGCCTGAACGAATACGGTTTCATCGAGACGCCGTACCGTCGCGTGGTCGACAGCAAGGTCACGATGGACATCGACTACCTGTCGGCCATCGAAGAAGGCAAGTACGTCATCGCCCAGGCCAACGCGGTCCTGGACAAGGACGGCACGCTGACCGGCGACCTGGTCTCGGCGCGTGAAGCCGGCGAATCGATCCTGGTCGGTGCCGAGCGCATCCAGTACATGGACGTGTCGCCTGCGCAGATCGTGTCGGTGGCTGCCTCGCTCGTGCCGTTCCTGGAGCACGACGATGCGAACCGCGCGT</t>
  </si>
  <si>
    <t>Cluster_90</t>
  </si>
  <si>
    <t>Bacteria;(1.0);Proteobacteria;(1.0);Betaproteobacteria;(1.0);Burkholderiales;(1.0);Alcaligenaceae;(1.0);Achromobacter;(0.93);Achromobacter_xylosoxidans;(0.8);</t>
  </si>
  <si>
    <t>Bacteria;Proteobacteria;Betaproteobacteria;Burkholderiales;Alcaligenaceae;Achromobacter;Achromobacter_xylosoxidans</t>
  </si>
  <si>
    <t>M02944:147:000000000-AUVRY:1:2103:17835:19911</t>
  </si>
  <si>
    <t>CCCGACCCACTATGGCCGCGTCTGCCCGATCGAAACGCCGGAAGGCCCGAACATCGGCCTGATCAACTCCATGGCGCTGTACGCTCGCCTGAACGAGTACGGCTTCCTGGAAACGCCTTACCGCAAGATCATCGACGGCAAGGTCAGCGAGCAGATCGACTACCTGTCGGCCATCGAAGAAAGCCACTACGTCATCGCGCAGGCCAACGCCGCGCTCGACGAAGCGGGCCATTTCGTGGACGACCTGGTGGCTTGCCGCGAAGCTGGCGAAACCATGCTGACCGCTCCGGCCAACGTGCACTACATGGACGTTGCCCCGTCGCAGATCGTGTCGGTTGCGGCCTCGCTGATTCCGTTCCTGGAGCACGACGACGCGAACCGCGCGC</t>
  </si>
  <si>
    <t>Cluster_91</t>
  </si>
  <si>
    <t>Bacteria;(1.0);Proteobacteria;(1.0);Alphaproteobacteria;(1.0);Rhizobiales;(1.0);Hyphomicrobiaceae;(1.0);Devosia;(1.0);Devosia_epidermidihirudinis;(0.59);</t>
  </si>
  <si>
    <t>Bacteria;Proteobacteria;Alphaproteobacteria;Rhizobiales;Hyphomicrobiaceae;Devosia;Multi-affiliation</t>
  </si>
  <si>
    <t>M02944:147:000000000-AUVRY:1:1102:8984:7875</t>
  </si>
  <si>
    <t>CCCAACCCACTACGGCCGTATCTGCCCGATTGAGACCCCAGAAGGTCCAAACATCGGTCTGATCAACTCGCTGTCCACCTTTGCTCGCGTCAACAAGTACGGTTTCATCGAGACCCCGTATCGCAAGATCGTCGATGGCAAGCTGACCGACGACGTCGTGTACCTCTCCGCCATGGAAGAGGCTAAGCACTACGTCGCTCAGGCCAACGTGACCTTCAACGACAAGGGCGAGCTGGAGCACGAACTGGTTGTGGCGCGCCACGCCGGTGACAACGGCCTGACGCCTCGCGAAAACGTCGACCTTATGGACGTTTCGCCAAAGCAGATGGTGTCGGTTGCGGCTTCGCTGATCCCGTTCCTCGAGAACGACGACGCTAACCGCGCTC</t>
  </si>
  <si>
    <t>Cluster_92</t>
  </si>
  <si>
    <t>Bacteria;(1.0);Bacteroidetes;(1.0);Sphingobacteriia;(1.0);Sphingobacteriales;(1.0);Sphingobacteriaceae;(1.0);Sphingobacterium;(1.0);Sphingobacterium_multivorum;(0.49);</t>
  </si>
  <si>
    <t>M02944:147:000000000-AUVRY:1:1114:16891:8768</t>
  </si>
  <si>
    <t>CTACACACACTACGGTCGTCTTTGTACAATTGAAACTCCTGAGGGTCCAAACATCGGTTTGATTTCCTCATTGGCTGTACACGCGAAAATTAATCACTTAGGATTTATCGAGACTCCTTACCGTAAGGTGAAAGATGGGGTTGTTGTGGTTGACGAGCCGGTCGTATATTTATCTGCTGAGGATGAAGATGGTAAAACAATCGCACAAGCGAATGCTTTGTATGATGACAAAGGTAATTTCGAAGATGCGAAAGTGAAAGCCAGATATGAGGGTGACTTCCCAATTATCGAGCCTAATATGCTTGATTATATGGACGTTGCTCCAAACCAAATTACATCTATTGCGGCTTCATTGATTCCTTTCTTGGAACACGATGATGCCAACCGTGCAT</t>
  </si>
  <si>
    <t>Cluster_93</t>
  </si>
  <si>
    <t>Bacteria;(1.0);Proteobacteria;(1.0);Alphaproteobacteria;(0.98);Rhizobiales;(0.91);Brucellaceae;(0.35);Ochrobactrum;(0.22);unclassified;(0.03);</t>
  </si>
  <si>
    <t>Bacteria;Proteobacteria;Alphaproteobacteria;Rhizobiales;Phyllobacteriaceae;Phyllobacterium;Phyllobacterium_sp._YR531</t>
  </si>
  <si>
    <t>M02944:147:000000000-AUVRY:1:2112:18519:22151</t>
  </si>
  <si>
    <t>TCCGACGCATTATGGCCGTATCTGCCCGATTGAAACGCCGGAAGGCCCGAATATCGGTCTGATCAACTCGCTGGCAACGTTTGCACGCGTCAACAAGTACGGTTTCATCGAAAGCCCTTACCGCAAGATCGTTGACGGCAAGGTGACGGACGACGTCATCTACCTCTCTGCAATGGAAGAAGCCAAGCATTACGTGGCTCAGGCCAACGTTGAGCTGGATGCAAATGGCGCGTTCACGGATGAATTCGTGATTTGCCGTCATGCCGGTGAAGTGCTGCTGGCTCCGCGTGAAAACGTGGATCTGATGGACGTGTCGCCAAAGCAGCTGGTTTCGGTTGCCGCAGCGCTCATTCCGTTCCTTGAAAACGACGACGCCAACCGCGCTC</t>
  </si>
  <si>
    <t>Cluster_94</t>
  </si>
  <si>
    <t>Bacteria;(1.0);Proteobacteria;(1.0);Alphaproteobacteria;(1.0);Rhizobiales;(0.99);Brucellaceae;(0.94);Ochrobactrum;(0.81);Ochrobactrum_rhizosphaerae;(0.38);</t>
  </si>
  <si>
    <t>M02944:147:000000000-AUVRY:1:1102:12871:2571</t>
  </si>
  <si>
    <t>TCCGACGCATTATGGCCGTATCTGCCCGATTGAAACGCCGGAAGGCCCGAATATCGGTCTGATCAACTCGCTCGCTACCTTTGCGCGCGTTAACAAGTACGGCTTTATCGAAAGCCCGTACCGCAAGGTTGTCGACGGTAAGGTAACTTACGACGTTGTCTATCTTTCGGCTATGGAAGAAGCAAAGCACTCGGTTGCTCAGGCAAACGTAGAGCTCGATGAGCACGGTAGTTTCGTTGATGAGTTCGTCATCTGCCGCCATGCAGGCGAAGTGATGATGGCTCCGCGTGAAAACGTGGATCTCATGGACGTTTCGCCAAAGCAGCTGGTCTCAGTTGCTGCCGCGCTTATTCCGTTCCTTGAAAACGACGACGCCAACCGCGCTC</t>
  </si>
  <si>
    <t>Cluster_95</t>
  </si>
  <si>
    <t>Bacteria;Proteobacteria;Gammaproteobacteria;Xanthomonadales;Xanthomonadaceae;Stenotrophomonas;Multi-affiliation</t>
  </si>
  <si>
    <t>M02944:147:000000000-AUVRY:1:1107:19244:20002</t>
  </si>
  <si>
    <t>CCCGACCCATTACGGCCGCGTCTGCACCATCGAAACCCCGGAAGGCCCGAACATCGGCCTGATCAACTCGCTGGCCGTGTACGCCCGCACCAACCAGTACGGTTTCCTCGAGACTCCGTACCGCAAGGTCGTGGACGGCAAGGTCTATGACGAAGTCGAGTTCCTGTCGGCCATCGAAGAAAACGAGTACGTCATTGCGCAGGCCAACGCGCTGACCAATGCCGACAGCGTGCTGACCGAGCAGTTCGTTCCGTGCCGCTTCCAGGGTGAGTCGCTGCTGAAGCCGCCGGCGGAAGTCCACTTCATGGACGTCTCGCCGATGCAGACCGTGTCGATCGCGGCCGCGCTGGTTCCGTTCCTGGAGCACGATGACGCCAACCGCGCAC</t>
  </si>
  <si>
    <t>Cluster_96</t>
  </si>
  <si>
    <t>M02944:147:000000000-AUVRY:1:2105:14963:7957</t>
  </si>
  <si>
    <t>TCCGACCCATTACGGCCGTATCTGCCCGATTGAAACACCGGAAGGTCCGAATATCGGTCTGATCAACTCGCTCGCAACTTTTGCGCGCGTCAACAAATATGGTTTCATTGAAAGCCCTTACCGTAAAATTATCGACGGTAAGATCACCAATGAAGTCGTTTATCTTTCCGCTATGGAAGAAGCCAAGCACTATGTTGCTCAGGCCAATGCTGAAGTGGGCGAAAACGGTGAATTCGTTGAAGAATTCGTAATTTCGCGTCATGCCGGTGAAGTTCTGATGGCGCCGCGTGAAAACGTGGATCTGATGGACGTTTCGCCGAAGCAGCTGGTTTCTGTTGCTGCCGCGCTTATTCCGTTCCTGGAAAACGACGACGCCAACCGCGCTC</t>
  </si>
  <si>
    <t>Cluster_97</t>
  </si>
  <si>
    <t>M02944:147:000000000-AUVRY:1:1104:13456:27229</t>
  </si>
  <si>
    <t>CTACTCCCACTATGGCCGTATGTGTCCGATCGAAACGCCTGAGGGACCAAATATCGGGTTGATCAATAGTTTATCTAGTTACGCGAAAGTAAACAAATTTGGTTTTATCGAAACGCCGTATCGTCGTGTTGATCGTGAAACTGGCCGTGTGACAGAACAAATCGATTACTTGACAGCAGACATCGAGGACCATTATATCGTTGCCCAAGCAAACAGTAAGTTGAATGATGACGGTACATTTGCTGAAGAAATCGTCATGGCTCGTGCCCAAAGTGAAAACTTAGAAGTATCGATCGATAAAGTCGATTATATGGACGTTTCACCGAAACAAGTAGTTGCGGTAGCGACAGCATGTATTCCTTTCTTGGAAAACGATGACTCCAACCGTGCCT</t>
  </si>
  <si>
    <t>Cluster_98</t>
  </si>
  <si>
    <t>Bacteria;(1.0);Proteobacteria;(1.0);Betaproteobacteria;(1.0);Burkholderiales;(1.0);Comamonadaceae;(1.0);Acidovorax;(1.0);Acidovorax_sp._KKS102;(1.0);</t>
  </si>
  <si>
    <t>Bacteria;Proteobacteria;Betaproteobacteria;Burkholderiales;Comamonadaceae;Acidovorax;Acidovorax_sp._KKS102</t>
  </si>
  <si>
    <t>M02944:147:000000000-AUVRY:1:1102:26178:8152</t>
  </si>
  <si>
    <t>CGTGACCCACTACGGTCGCGTTTGCCCTATCGAAACGCCTGAAGGCCCCAACATTGGTCTGATCAACTCGCTGGCTCTGTATGCCCGCCTGAACGAGTACGGTTTCATCGAAACCCCTTACCGTCGCGTGGTGGATGGCAAGGTGACCAACGACATCGACTATCTGTCGGCGATTGAAGAAGGCAAGTACGTGATTGCGCAGGCCAATGCGCAGCTCGACAAGGACGGCCGCCTGACGGGTGAGCTGGTCTCTGCCCGTGAAAAGGGTGAGTCCATTCTGTGCGGTGCAGACCGTGTGCAGTACATGGACGTGTCGCCCGCGCAGATCGTGTCGGTGGCTGCCTCGCTAGTGCCTTTCCTGGAGCACGACGACGCGAACCGCGCGT</t>
  </si>
  <si>
    <t>Cluster_99</t>
  </si>
  <si>
    <t>Bacteria;(1.0);Proteobacteria;(1.0);Alphaproteobacteria;(1.0);Caulobacterales;(1.0);Caulobacteraceae;(1.0);Phenylobacterium;(1.0);Phenylobacterium_sp._Root700;(1.0);</t>
  </si>
  <si>
    <t>Bacteria;Proteobacteria;Alphaproteobacteria;Caulobacterales;Caulobacteraceae;Phenylobacterium;Phenylobacterium_sp._Root700</t>
  </si>
  <si>
    <t>M02944:147:000000000-AUVRY:1:1102:22674:13395</t>
  </si>
  <si>
    <t>CCCGACCCACTACGGCCGGATCTGCCCGATTGAAACGCCGGAAGGCCCGAACATCGGCCTGATCAACTCGCTCGCCACCCACGCCGTGGTGAACAAGTACGGCTTCATCGAGAGCCCGTATCGCCGGATCAAGGACGGCAAGACGACCGACGAGGTCGTCTACATGTCGGCCATGGAAGAGGCCAAGCACGTCATCGCCCAGGCCAACATCAAGTTGGATGGCGGCGAGATCGTCGAGGACCTGGTCCCCGGTCGGATCAACGGCGAACCTTCGCTGCTGCCCAAGGCCGACGTCGATCTGATGGACGTGTCGCCGAAGCAGGTCGTTTCGGTCGCCGCCTCGCTGATCCCGTTCCTCGAAAACGATGACGCCAACCGCGCCC</t>
  </si>
  <si>
    <t>Cluster_100</t>
  </si>
  <si>
    <t>Bacteria;(1.0);Proteobacteria;(1.0);Alphaproteobacteria;(1.0);Rhizobiales;(1.0);Rhizobiaceae;(1.0);Rhizobium;(0.24);Rhizobium_sp._Root651;(0.24);</t>
  </si>
  <si>
    <t>M02944:147:000000000-AUVRY:1:1106:4435:12573</t>
  </si>
  <si>
    <t>TCCGACCCACTACGGTCGTATTTGCCCGATCGAAACGCCTGAGGGACCGAATATCGGTCTGATTAACTCGCTTGCAACCTTTGCCCGTGTGAACAAGTACGGCTTCATCGAAAGCCCGTACCGCAAGATCACCGACGGTAAGGTAACGACCGACGTGATCTATCTCTCCGCGATGGAAGAGGCCAAGTATTACGTCGCACAGGCCAATGCCGAACTCGATGGCGAAGGCGCCTTCGTTGAAGAGTTCGTTGTTTGCCGTCACTCGGGCGAAGTTATGCTCGCACCGCGCGACAACATCAACCTTATGGACGTTTCGCCGAAACAGCTCGTTTCGGTCGCTGCGGCTCTCATTCCGTTCCTGGAAAACGACGACGCCAACCGCGCTC</t>
  </si>
  <si>
    <t>Cluster_101</t>
  </si>
  <si>
    <t>Bacteria;(1.0);Proteobacteria;(1.0);Alphaproteobacteria;(1.0);Rhizobiales;(1.0);Hyphomicrobiaceae;(1.0);Devosia;(1.0);Devosia_sp._Root105;(0.55);</t>
  </si>
  <si>
    <t>Bacteria;Proteobacteria;Alphaproteobacteria;Rhizobiales;Hyphomicrobiaceae;Devosia;Devosia_sp._Root105</t>
  </si>
  <si>
    <t>M02944:147:000000000-AUVRY:1:1102:22748:4598</t>
  </si>
  <si>
    <t>TCCGACCCACTACGGCCGTATCTGCCCGATCGAGACGCCGGAAGGCCCGAACATCGGGCTGATCAACAACCTCGCGACCTACGCGCACGTCAACAAGTACGGCTTCATCGAGACCCCGTACCGCAAGATCGTGGACGGCAAGGTGACGGACGACGTCGTCTATCTGTCGGCGATGGAAGAGGCCAAGCACTACGTCGCCCAGGCCAACGCCAAGCTCACCGCCAAGGGTGAGTTCGCCGACGACCTGGTCGTGGCTCGCCACGCCGGCGACAACGGCCTGACGCCGAAAGAGACCATCGACCTGATGGACGTTTCGCCCAAGCAGGTCATCTCGGTCGCCGCTTCGCTGATCCCGTTCCTCGAGAACGACGACGCCAACCGCGCCC</t>
  </si>
  <si>
    <t>Cluster_102</t>
  </si>
  <si>
    <t>Bacteria;(1.0);Proteobacteria;(1.0);Alphaproteobacteria;(1.0);Rhizobiales;(1.0);Bradyrhizobiaceae;(0.99);Afipia;(0.57);Afipia_massiliensis;(0.37);</t>
  </si>
  <si>
    <t>Bacteria;Proteobacteria;Alphaproteobacteria;Rhizobiales;Bradyrhizobiaceae;Afipia;Afipia_massiliensis</t>
  </si>
  <si>
    <t>M02944:147:000000000-AUVRY:1:1105:21786:11481</t>
  </si>
  <si>
    <t>TCCGACGCACTATGGCCGTATCTGCCCGATCGAAACGCCGGAAGGCCCGAACATCGGTCTAATCAACTCGCTCGCAACCTTCGCGCGCGTGAACAAGTACGGCTTCGTGGAAACGCCTTACCGAAAGGTGAAGGACGGCCGCGTCACCGACGACGTAGTCTATCTCTCCGCGATGGAGGAGGGCCGTTACCGCGTCGCTCAGGCGAACGTGCCGCTCGATGCCAAGGGCCGTTTCACCGACGATCTCGTGATCTGCCGCCATGCCGGCGAAGTTCTGCAGTTGCCGCCGGACCGCGTCGACTACATGGACGTGTCGCCGAAGCAGCTGGTTTCGGTCGCCGCGGCGTTGATTCCGTTCCTTGAGAACGACGACGCCAACCGCGCTC</t>
  </si>
  <si>
    <t>Cluster_103</t>
  </si>
  <si>
    <t>Bacteria;(1.0);Proteobacteria;(0.99);Gammaproteobacteria;(0.95);Cellvibrionales;(0.84);Cellvibrionaceae;(0.84);Cellvibrio;(0.84);Cellvibrio_sp._BR;(0.33);</t>
  </si>
  <si>
    <t>Bacteria;Proteobacteria;Gammaproteobacteria;Pseudomonadales;Moraxellaceae;Acinetobacter;Acinetobacter_rudis</t>
  </si>
  <si>
    <t>M02944:147:000000000-AUVRY:1:1113:6399:13967</t>
  </si>
  <si>
    <t>CCCGACCCATTATGGTCGTGTATGCCCAATCGAAACACCTGAAGGTCCAAACATTGGGTTGATCAACTCTCTGGCTACCTATGCCCGCACTAATAATTACGGCTTCCTTGAGAGCCCGTATCGCAAAGTGATCAACGGCAAAGTAACCAATGAAATTGATTTCCTCTCCGCTATTAATGAATCCGATTATGTAATTGCGCAGGCATCGGCAACTTTAGATGCGGGTGGTAATTTGACTGAGGACTTGGTGTCCGTACGTCACCTTAACGAATTCACCTTGAAAGGTCCGGCTGATGTCCAATATATGGATGTGTCGGCGCGTCAGGTTGTTTCTGTTGCAGCATCTTTGATTCCATTCCTTGAGCACGATGACGCCAACCGTGCGT</t>
  </si>
  <si>
    <t>Cluster_104</t>
  </si>
  <si>
    <t>Bacteria;(1.0);Proteobacteria;(1.0);Betaproteobacteria;(1.0);Burkholderiales;(1.0);Burkholderiaceae;(1.0);Cupriavidus;(1.0);Cupriavidus_metallidurans;(1.0);</t>
  </si>
  <si>
    <t>Bacteria;Proteobacteria;Betaproteobacteria;Burkholderiales;Burkholderiaceae;Cupriavidus;Cupriavidus_metallidurans</t>
  </si>
  <si>
    <t>M02944:147:000000000-AUVRY:1:2104:15648:21127</t>
  </si>
  <si>
    <t>CCCGACCCACTATGGTCGCGTGTGCCCGATCGAAACGCCGGAAGGCCCGAACATTGGTCTGATCAACTCGCTGGCACTGTACGCCCGCCTGAACGAGTACGGCTTCCTGGAAACGCCGTACCGCAAGGTGGAAAACAGCAAGCTGACCGACCAGGTGGATTACCTGTCGGCCATCGAGGAAGGCAAGTACGTGGTGGCGCAGGCCAACGCGACCGTTGACGCCGAAGGCAACCTCATCGACGAACTGGTGTCGGCGCGTGAAGGTTCCGAACGTGAAACGCGTATGGTCACGCCGGACCGCGTCCAGTACATCGACGTGGCGCCGTCGCAGATCGTGTCGGCCGCTGCATCGCTGGTGCCGTTCCTGGAACACGATGACGCGAACCGTGCAC</t>
  </si>
  <si>
    <t>Cluster_105</t>
  </si>
  <si>
    <t>Bacteria;(1.0);Proteobacteria;(1.0);Alphaproteobacteria;(1.0);Rhizobiales;(1.0);Brucellaceae;(1.0);Ochrobactrum;(1.0);Ochrobactrum_rhizosphaerae;(0.58);</t>
  </si>
  <si>
    <t>M02944:147:000000000-AUVRY:1:1106:9850:20620</t>
  </si>
  <si>
    <t>TCCAACGCATTATGGCCGTATCTGCCCGATTGAAACGCCGGAAGGCCCGAACATTGGTCTGATCAACTCGCTCGCAACTTTTGCCCGCGTCAACAAGTACGGCTTTATCGAAAGCCCGTACCGCAAGGTTGTCGATGGCAAGGTAACGTACGACGTTGTCTACCTGTCGGCTATGGAAGAAGCGAAGCACTCGGTTGCTCAGGCAAACGTAGAGCTGGACGAGCATGGCAGTTTCGTTGACGAATTCGTCATCTGCCGTCATGCCGGTGAAGTGATGATGACTCCGCGTGAAAACGTGGATCTCATGGACGTTTCGCCGAAGCAGCTGGTTTCGGTTGCTGCAGCGCTTATTCCGTTCCTTGAAAACGACGACGCGAACCGCGCTC</t>
  </si>
  <si>
    <t>Cluster_106</t>
  </si>
  <si>
    <t>M02944:147:000000000-AUVRY:1:1104:10186:23028</t>
  </si>
  <si>
    <t>CCCGACCCACTACGGCCGTGTGTGCCCGATCGAGACCCCTGAAGGTCCGAACATCGGTCTGATCAACTCCCTGGCGGCCTATGCCCGCACCAACCAGTACGGCTTCCTGGAAAGCCCGTACCGTGTGGTGAAGGAAGGCGTTGTCAGCGACGACATCGTGTTCCTGTCGGCAATCGAAGAAGCGGACCACGTCATCGCCCAGGCTTCGGCCGCGATGAACGACAAGAAGCAACTGATCGATGAGCTGGTAGCTGTTCGTCACCTGAACGAATTCACCGTCAAGGCGCCGGAAGACGTCACCCTGATGGACGTTTCGCCGAAGCAGGTAGTTTCCGTTGCTGCGTCGCTGATTCCGTTCCTCGAGCACGACGACGCCAACCGTGCGT</t>
  </si>
  <si>
    <t>Cluster_107</t>
  </si>
  <si>
    <t>Bacteria;(1.0);Proteobacteria;(1.0);Alphaproteobacteria;(1.0);Rhizobiales;(1.0);Rhizobiaceae;(1.0);Agrobacterium;(1.0);Agrobacterium_tumefaciens;(1.0);</t>
  </si>
  <si>
    <t>M02944:147:000000000-AUVRY:1:1102:11504:5615</t>
  </si>
  <si>
    <t>TCCGACCCACTACGGCCGTATTTGCCCGATCGAAACGCCGGAAGGCCCGAACATCGGTCTGATCAACTCGCTTGCCACCTTTGCCCGCGTCAACAAGTACGGCTTCATCGAAAGCCCGTACCGCAAGATCATCGACGGCAAGGTGACGACCGACGTTATCTACCTCTCCGCTATGGAAGAGGCCAAGTACTACGTCGCACAGGCCAATGCCGAGCTCGATGGCGAAGGCGCCTTCACTGAAGAGTTCGTTGTTTGCCGTCACTCGGGCGAAGTTATGCTCGCACCGCGCGACAACATTAACCTGATGGACGTTTCGCCGAAGCAGCTCGTTTCGGTCGCAGCGGCTCTCATTCCGTTCCTGGAAAACGACGACGCCAACCGCGCTC</t>
  </si>
  <si>
    <t>Cluster_108</t>
  </si>
  <si>
    <t>Bacteria;(1.0);Proteobacteria;(1.0);Betaproteobacteria;(1.0);Burkholderiales;(1.0);Comamonadaceae;(1.0);Acidovorax;(1.0);Acidovorax_sp._GW101-3H11;(0.59);</t>
  </si>
  <si>
    <t>Bacteria;Proteobacteria;Betaproteobacteria;Burkholderiales;Comamonadaceae;Acidovorax;Acidovorax_sp._GW101-3H11</t>
  </si>
  <si>
    <t>M02944:147:000000000-AUVRY:1:1102:17070:14409</t>
  </si>
  <si>
    <t>CGTGACCCACTACGGCCGCGTCTGCCCCATCGAAACGCCTGAAGGCCCGAACATCGGCCTGATCAACTCGCTGGCCCTGTACGCCCGCCTGAACGAGTACGGTTTCATCGAAACGCCGTACCGCCGCGTGGCCGATGGCAAGGTGACGAACGAGATCGACTACCTGTCGGCCATCGAAGAAGGCAAGTACGTGATCGCGCAGGCCAACGCCACCCTGGACAAGGATGGCCGCCTGACGGGTGAGCTGGTCTCTGCCCGTGAAAAGGGTGAGTCCATCCTGTGCGGCGCCGATCGCGTGCAGTACATGGACGTGTCGCCTGCACAGATCGTGTCGGTGGCCGCATCGCTGGTTCCGTTCCTGGAGCACGACGACGCGAACCGCGCGC</t>
  </si>
  <si>
    <t>Cluster_109</t>
  </si>
  <si>
    <t>Bacteria;(1.0);Proteobacteria;(1.0);Alphaproteobacteria;(1.0);Sphingomonadales;(1.0);Sphingomonadaceae;(1.0);Sphingopyxis;(0.88);Sphingopyxis_sp._RIFCSPHIGHO2_12_FULL_65_19;(0.36);</t>
  </si>
  <si>
    <t>Bacteria;Proteobacteria;Alphaproteobacteria;Sphingomonadales;Sphingomonadaceae;Sphingopyxis;Sphingopyxis_sp._RIFCSPHIGHO2_12_FULL_65_19</t>
  </si>
  <si>
    <t>M02944:147:000000000-AUVRY:1:1103:7267:9872</t>
  </si>
  <si>
    <t>CCCGACCCACTATGGCCGTATCTGCCCGATCGAAACGCCGGAAGGCCCGAACATCGGTCTGATCAACTCGCTCGCCACCTTTGCGCGCGTCAACAAATATGGTTTCATCGAAACCCCGTACCGCAAGATCATCGACGGCAAGGTGACGACCGAGGTCGTCTATCTGTCGGCGATGGAAGAGCAGAAGCACACCGTCGCGCAGGCGAACGCCGATTTGAACGCCGACGGCAGCTTTATCGACGAGCTGATCTCGGCGCGCGAAGCGGGCGAGTTTCTAATGGCGCCCAAGGATCAGATCACGTTGATGGACGTGTCGCCCAAGCAGCTGGTTTCGGTCGCCGCGTCGCTGATCCCGTTCCTGGAAAACGATGACGCCAACCGCGCCC</t>
  </si>
  <si>
    <t>Cluster_110</t>
  </si>
  <si>
    <t>Bacteria;(1.0);Proteobacteria;(0.92);Gammaproteobacteria;(0.64);Pseudomonadales;(0.32);Moraxellaceae;(0.32);Psychrobacter;(0.27);Psychrobacter_arcticus;(0.07);</t>
  </si>
  <si>
    <t>Bacteria;Proteobacteria;Gammaproteobacteria;Legionellales;Coxiellaceae;unclassified;unclassified</t>
  </si>
  <si>
    <t>M02944:147:000000000-AUVRY:1:1107:14953:9011</t>
  </si>
  <si>
    <t>TCCGACTCACTATGGTCGCGTATGTCCAATTGAAACACCTGAAGGTCCAAACATTGGTTTGATTAACTCGTTAGCCGTTTTTGCTCGTACGAATGAATATGGGTTTTTAGAAAGCCCTTATCGCAAAGTAGTCAATGGTACGGTTAAAGATGAATGTGAATATTTATCTGCGATTGAAGAAGGTAATTATTACATTGCACAAGCCAGCACTAATGTTGATGCTAAAGGTCAGATCACGGATGAGTTAGTTTCTTGCCGTTATAAAGGTGAGTTTACTGTCACAACCGCTGATAAAATTGATTTTATGGATGTGTCGCCACGTCAGATCGTATCGGTCGCGGCTTCCTTAATTCCATTCCTAGAACATGACGATGCTAACCGTGCTT</t>
  </si>
  <si>
    <t>Cluster_111</t>
  </si>
  <si>
    <t>Bacteria;(1.0);Proteobacteria;(1.0);Alphaproteobacteria;(1.0);Rhizobiales;(1.0);Brucellaceae;(1.0);Pseudochrobactrum;(0.99);Pseudochrobactrum_sp._AO18b;(0.99);</t>
  </si>
  <si>
    <t>M02944:147:000000000-AUVRY:1:2112:21593:10812</t>
  </si>
  <si>
    <t>TCCGACCCATTATGGTCGTATCTGCCCGATTGAAACACCGGAAGGCCCGAATATCGGTCTGATCAACTCGCTGGCAACTTTTGCCCGCGTTAACAAATATGGTTTCATTGAAAGCCCGTACCGTAAAATTATCGACGGTAAGATCACCAATGAAGTCGTTTATCTTTCCGCTATGGAAGAAGCCAAGCACTATGTTGCTCAGGCCAATGCTGAAGTGGGCGAAAATGGCGAATTCGTTGAAGAATTCGTAATTTCCCGTCACTCCGGTGAAGTTCTGATGGCTCCGCGTGAAAATGTGGATCTGATGGACGTTTCGCCGAAGCAGCTGGTTTCTGTTGCTGCTGCGCTTATTCCGTTCCTGGAAAACGACGACGCCAACCGCGCTC</t>
  </si>
  <si>
    <t>Cluster_112</t>
  </si>
  <si>
    <t>Bacteria;(1.0);Proteobacteria;(1.0);Alphaproteobacteria;(1.0);Caulobacterales;(1.0);Caulobacteraceae;(1.0);Brevundimonas;(1.0);unclassified;(0.8);</t>
  </si>
  <si>
    <t>M02944:147:000000000-AUVRY:1:1105:17383:22630</t>
  </si>
  <si>
    <t>CCCGACCCACTACGGCCGCATCTGCCCGATCGAAACGCCGGAAGGCCCGAACATCGGCCTGATCAACTCGCTGGCGACCCACGCCCGCGTGAACAAGTACGGCTTCATCGAGAGCCCGTACCGCCGCGTGAAGGACGGCCAGGCCCAGGACGAGGTGGTCTACATCTCGGCCATGGAAGAGGCGAAGTACACGATCGCCCAGGCCAACATCGAGCTGAAGGACGGCCAGATCGTCGAGGACCTGGTCCCCGGCCGGATCAACGGCGAATCCCAGCTGCTGATCAAGGCTGACGTGGACATGATGGACGTGTCGCCGAAGCAGGTCGTTTCGGTCGCCGCCGCCCTGATCCCGTTCCTGGAAAACGACGACGCCAACCGGGCAC</t>
  </si>
  <si>
    <t>Cluster_113</t>
  </si>
  <si>
    <t>M02944:147:000000000-AUVRY:1:1105:11916:21087</t>
  </si>
  <si>
    <t>CCCGACCCACTATGGCCGCGTCTGCCCGATCGAAACGCCGGAAGGCCCGAACATCGGCCTGATCAACTCCATGGCGCTGTACGCTCGCCTGAACGAGTACGGCTTCCTGGAAACGCCTTACCGCAAGATCATCGACGGCAAGGTCAGCGAGCAGATCGACTACCTGTCGGCCATCGAAGAAAGCCACTACGTCATCGCGCAGGCCAACGCCGCGCTCGACGAAGAGGGCCGTTTCGTGGACGACCTGGTGGCTTGCCGCGAAGCCGGCGAAACCATGCTGACCGCTCCGGCCAACGTGCACTACATGGACGTTGCCCCGTCGCAGATCGTGTCGGTTGCCGCCTCGCTGATTCCGTTCCTGGAGCACGACGACGCGAACCGCGCGC</t>
  </si>
  <si>
    <t>Cluster_114</t>
  </si>
  <si>
    <t>Bacteria;(1.0);Proteobacteria;(1.0);Alphaproteobacteria;(1.0);Rhizobiales;(1.0);Hyphomicrobiaceae;(1.0);Devosia;(1.0);Devosia_sp._LC5;(0.73);</t>
  </si>
  <si>
    <t>Bacteria;Proteobacteria;Alphaproteobacteria;Rhizobiales;Hyphomicrobiaceae;Devosia;Devosia_sp._LC5</t>
  </si>
  <si>
    <t>M02944:147:000000000-AUVRY:1:1102:15120:11233</t>
  </si>
  <si>
    <t>TCCGACCCATTATGGCCGTATCTGCCCGATCGAGACGCCGGAAGGCCCGAATATCGGTCTGATCAACTCGCTGTCGACCTTCGCCCGCGTCAACAAGTACGGTTTCATCGAGACCCCGTACCGCAAGATCGTGGACGGCGTGCTGACCGAGGACGTCGTGTACCTCTCCGCCATGGAAGAGGCCAAGCACTACGTCGCCCAGGCCAACGTGCAGTTCAACAAGGACGGCACGCTGCAGGACGATCTGGTCGTGGCTCGCCACGCCGGTGACAACGGCCTGACGCCCAAGGAAAACGTCGACCTTATGGACGTTTCCCCCAAGCAGATGGTGTCCGTTGCCGCCTCGCTGATCCCGTTCCTCGAAAACGACGACGCCAACCGCGCTC</t>
  </si>
  <si>
    <t>Cluster_115</t>
  </si>
  <si>
    <t>Bacteria;(1.0);Proteobacteria;(1.0);Betaproteobacteria;(1.0);Burkholderiales;(1.0);unclassified;(0.8);unclassified;(0.8);Burkholderiales_bacterium_GWA2_64_37;(0.22);</t>
  </si>
  <si>
    <t>M02944:147:000000000-AUVRY:1:1104:2756:19468</t>
  </si>
  <si>
    <t>CGTAACCCATTACGGCCGCGTCTGCCCTATCGAAACGCCTGAAGGCCCGAACATCGGCCTGATCAACTCGCTGGCTCTGTACGCTCGGCTGAACGAGTACGGTTTCATCGAAACCCCTTACCGTCGCGTGGTGGATGGCAAGGTCACGAACGAGATCGACTACCTCTCGGCCATCGAAGAAGGCAAGTACGTGATCGCGCAGGCCAACGCCGTGCTCGACAAGGATGGCCGTTTGACGGGTGATCTGGTGTCTGCCCGTGAGAAGGGTGAATCCATTCTGTGTGGTGCAGACCGCGTGCAGTACATGGACGTGTCGCCCGCGCAGATCGTGTCGGTCGCGGCTTCGCTGGTGCCCTTCCTGGAACACGATGATGCGAACCGCGCGC</t>
  </si>
  <si>
    <t>Cluster_116</t>
  </si>
  <si>
    <t>Bacteria;(1.0);Proteobacteria;(1.0);Betaproteobacteria;(1.0);Burkholderiales;(1.0);Comamonadaceae;(1.0);Variovorax;(1.0);Variovorax_paradoxus;(0.56);</t>
  </si>
  <si>
    <t>Bacteria;Proteobacteria;Betaproteobacteria;Burkholderiales;Comamonadaceae;Variovorax;Multi-affiliation</t>
  </si>
  <si>
    <t>M02944:147:000000000-AUVRY:1:1106:11312:26826</t>
  </si>
  <si>
    <t>CGTGACCCACTACGGCCGCGTGTGCCCGATCGAAACGCCTGAAGGCCCGAACATCGGCCTGATCAACTCGCTGGCCCTGTACGCCCGCCTGAACGAATACGGCTTCATCGAGACGCCGTACCGCCGCGTGGTCGACAGCAAGGTCACCAACGAGATCGACTACCTGTCGGCCATCGAAGAAGGCAAGTACGTCATCGCCCAGGCCAACGCGGCCCTGGACAAGGACGGCGTGCTGACCGGCGACCTGGTCTCGGCGCGTGAAGCCGGCGAATCGATCCTGGTCGGCGCCGAACGCATCCAGTACATGGACGTGTCGCCCGCGCAGATCGTGTCGGTGGCCGCATCGCTCGTGCCGTTCCTCGAGCACGACGACGCGAACCGCGCGC</t>
  </si>
  <si>
    <t>Cluster_117</t>
  </si>
  <si>
    <t>Bacteria;(1.0);Proteobacteria;(1.0);Alphaproteobacteria;(1.0);Rhizobiales;(1.0);Phyllobacteriaceae;(0.91);Phyllobacterium;(0.9);Phyllobacterium_sp._OV277;(0.79);</t>
  </si>
  <si>
    <t>Bacteria;Proteobacteria;Alphaproteobacteria;Rhizobiales;Phyllobacteriaceae;Phyllobacterium;Phyllobacterium_sp._OV277</t>
  </si>
  <si>
    <t>M02944:147:000000000-AUVRY:1:1104:18133:21976</t>
  </si>
  <si>
    <t>TCCGACGCATTACGGTCGTATCTGCCCGATTGAAACGCCGGAAGGCCCGAACATCGGTCTGATCAACTCGCTCGCAACCTTTGCCCGGGTCAACAAGTACGGCTTCATCGAAAGCCCGTACCGCCGGATCGTTGACGGCAAGGTGACGGACGACGTCGTCTATCTCTCGGCGATGGAAGAAGCCAAGTATCACGTGGCGCAGGCCAATGTGGAACTCGACGCTTCCGGCGCCTTCACGGACGAATTCGTTGTCTGCCGTCATGCGGGTGAAGTTCTGATGGCTCCGCGTGAAAACGTGGATCTGATGGACGTGTCGCCGAAGCAGCTCGTATCGGTTGCCGCAGCGCTCATTCCGTTCCTGGAAAACGACGACGCCAACCGCGCTC</t>
  </si>
  <si>
    <t>Cluster_118</t>
  </si>
  <si>
    <t>Bacteria;(1.0);Proteobacteria;(1.0);Alphaproteobacteria;(1.0);Rhizobiales;(1.0);Brucellaceae;(1.0);Ochrobactrum;(0.97);unclassified;(0.11);</t>
  </si>
  <si>
    <t>M02944:147:000000000-AUVRY:1:1102:24164:5852</t>
  </si>
  <si>
    <t>TCCAACGCATTATGGCCGTATCTGCCCGATTGAAACGCCGGAAGGCCCGAATATCGGTCTGATCAACTCGCTTGCAACTTTTGCCCGCGTCAACAAGTACGGCTTCATCGAAAGCCCGTACCGCAAGGTTGTCGATGGCAAGGTAACTTACGACGTTGTTTACCTGTCGGCCATGGAAGAAGCGAAGCACTCGGTTGCTCAGGCAAACGTTGAGCTGGACGAGAACGGCAGTTTCGTTGACGAATTCGTCATCTGCCGTCATGCCGGTGAAGTGATGATGGCTCCGCGTGAAAACGTGGATCTCATGGACGTTTCGCCAAAGCAGCTGGTTTCGGTTGCTGCAGCGCTTATTCCGTTCCTTGAAAACGACGACGCCAACCGCGCTC</t>
  </si>
  <si>
    <t>Cluster_119</t>
  </si>
  <si>
    <t>Bacteria;(1.0);Proteobacteria;(1.0);Gammaproteobacteria;(1.0);Pseudomonadales;(1.0);Pseudomonadaceae;(1.0);Pseudomonas;(1.0);Pseudomonas_chlororaphis;(0.95);</t>
  </si>
  <si>
    <t>M02944:147:000000000-AUVRY:1:1102:19894:3503</t>
  </si>
  <si>
    <t>CCCGACTCACTATGGTCGTGTATGCCCGATTGAAACGCCGGAAGGTCCGAACATCGGTCTGATCAACTCCTTGGCTGCCTATGCTCGCACCAACCAGTACGGCTTCCTCGAGAGCCCGTACCGCGTGGTGAAAGAAGGTCTGGTGACCGACGAGATCGTGTTCCTGTCCGCTATCGAAGAGGCTGATCACGTGATCGCCCAGGCTTCGGCGACCATGAACGACAAAGGTCAGCTGATCGATGAGCTGGTAGCTGTTCGTCACTTGAACGAATTCACCGTCAAGGCGCCAGAAGACGTCACCTTGATGGACGTTTCGCCGAAGCAGGTAGTTTCGGTTGCAGCGTCGCTGATTCCGTTCCTCGAGCACGACGACGCCAACCGTGCGT</t>
  </si>
  <si>
    <t>Cluster_120</t>
  </si>
  <si>
    <t>Bacteria;(1.0);Bacteroidetes;(1.0);Flavobacteriia;(1.0);Flavobacteriales;(1.0);Flavobacteriaceae;(1.0);Flavobacterium;(1.0);Flavobacterium_sp.;(0.94);</t>
  </si>
  <si>
    <t>Bacteria;Bacteroidetes;Flavobacteriia;Flavobacteriales;Flavobacteriaceae;Flavobacterium;Flavobacterium_sp._URHB0058</t>
  </si>
  <si>
    <t>M02944:147:000000000-AUVRY:1:1102:25988:15069</t>
  </si>
  <si>
    <t>CTATACACACTATGGTCGTTTATGTCCGATTGAAACTCCAGAGGGACCAAACATTGGTTTGATTTCATCTCTTGGTGTTTATGCAAAAGTTAACGGAATGGGATTCATCGAAACTCCATACCGTAAAGTAACTAATGGTGTAGTTGATTTAGAAAGTACTCCAATTTACTTAAGTGCAGAAGAAGAAGAAGGAAAAATGATTGCTCAGGCAAACATTGAAATGGATGAGACTGGAAAAATCACAGCAACAAATGTTATTGCTCGTGAGGAAGGTGACTTCCCGGTTGTTGAACCATCTGTTGTACATTATACAGACGTTGCTCCTAACCAGATTGCTTCGATTTCGGCTTCATTGATTCCTTTCTTGGAACATGATGATGCGAATAGAGCCT</t>
  </si>
  <si>
    <t>Cluster_121</t>
  </si>
  <si>
    <t>Bacteria;(1.0);Proteobacteria;(1.0);Alphaproteobacteria;(1.0);Rhizobiales;(1.0);Phyllobacteriaceae;(0.99);Aquamicrobium;(0.32);Aquamicrobium_defluvii;(0.32);</t>
  </si>
  <si>
    <t>Bacteria;Proteobacteria;Alphaproteobacteria;Rhizobiales;Phyllobacteriaceae;Mesorhizobium;Mesorhizobium_sp._ORS3359</t>
  </si>
  <si>
    <t>M02944:147:000000000-AUVRY:1:1102:11097:10591</t>
  </si>
  <si>
    <t>CCCGACGCATTACGGCCGCATCTGCCCGATCGAGACGCCGGAAGGCCCGAACATCGGTCTGATCAACTCGCTGGCCACTTTTGCACGCGTCAACAAGTACGGCTTCATCGAGAGCCCGTATCGCAAGATTGTGGACGGCAAGCTCACCAACGATGTCGTCTATCTGTCGGCGATGGAAGAGGCCAAGCACTATGTGGCGCAGGCCAACGCCGAGCTGGACGCCAACGGTCAGTTCGTGGACGAATTCGTCATCTGCCGTAACGCCGGCGAAGTGATGATGGCGCCGCGCGAGATGGTCGACCTTATGGACGTCTCGCCCAAGCAGATGGTGTCGGTCGCCGCGGCTCTGATCCCGTTCCTTGAAAACGACGACGCCAACCGCGCTC</t>
  </si>
  <si>
    <t>Cluster_122</t>
  </si>
  <si>
    <t>Bacteria;(1.0);Proteobacteria;(0.83);Alphaproteobacteria;(0.3);unclassified;(0.16);unclassified;(0.16);unclassified;(0.16);Alphaproteobacteria_bacterium_RIFCSPLOWO2_02_42_7;(0.02);</t>
  </si>
  <si>
    <t>M02944:147:000000000-AUVRY:1:2114:24632:15433</t>
  </si>
  <si>
    <t>CCCAACCCATTACGGACGTATTTGTCCTATTGAAACGCCGGAAGGGCCAAATATTGGGTTGATTAACTCATTGGCAACCTATGCGCGTGTGAATAAGTATGGCTTTATTGAAACCCCCTATCGTAAGGTTGTGGATGGAAAAGTCACTAAAGACATCTCTTACTATACAGCCATGGAAGAAAATAAGCATACCATTGCCCAAGCCAATGCTGAATTAAGTAAAGATGGGAAATTTTCAGCTGACTTTGTCAACTGCCGTCGTAATGGTGAATTTGTGGTTGCGCCTGCAGCTGAGATTGATTTAATGGATATTTCTCCAAAGCAAATCGTCTCCGTTGCTGCCTCCTTGATTCCTTTCATTGAGAACGATGACGCAAACCGTGCCT</t>
  </si>
  <si>
    <t>Cluster_123</t>
  </si>
  <si>
    <t>Bacteria;(1.0);Proteobacteria;(1.0);Alphaproteobacteria;(1.0);Sphingomonadales;(0.99);Sphingomonadaceae;(0.97);Sphingopyxis;(0.96);Sphingopyxis_sp._LC81;(0.38);</t>
  </si>
  <si>
    <t>Bacteria;Proteobacteria;Alphaproteobacteria;Sphingomonadales;Sphingomonadaceae;Sphingopyxis;Multi-affiliation</t>
  </si>
  <si>
    <t>M02944:147:000000000-AUVRY:1:2105:8834:15622</t>
  </si>
  <si>
    <t>CCCGACGCACTACGGCCGTATCTGCCCGATTGAAACGCCGGAAGGCCCGAACATCGGTCTGATCAACTCGCTCGCAACCTTTGCGCGCGTCAACAAATACGGCTTTATCGAAACTCCGTACCGCAAGATCATCGACGGCAAGGTGACAACGGACGTCGTTTATCTGTCGGCAATGGAAGAGCAGAAGCATACGGTTGCGCAGGCGAACGCCGATCTCAACGAAGATGGCAGCTTCATCGACGAACTGATCTCGGCACGTGAAGCGGGCGAGTTCCTGATGGCTCCGCGCGATCAGATCACGCTGATGGACGTGTCGCCGAAGCAGCTCGTTTCGGTCGCGGCATCGCTGATCCCGTTCCTGGAAAACGATGACGCCAACCGCGCGC</t>
  </si>
  <si>
    <t>Cluster_124</t>
  </si>
  <si>
    <t>Bacteria;(1.0);Proteobacteria;(0.81);Epsilonproteobacteria;(0.42);Campylobacterales;(0.39);Helicobacteraceae;(0.39);Helicobacter;(0.37);Helicobacter_pametensis;(0.14);</t>
  </si>
  <si>
    <t>M02944:147:000000000-AUVRY:1:1102:7970:18590</t>
  </si>
  <si>
    <t>TCATGAAGGCCCAAATCGCGACAAACCAGGAGCGTCAAGCCGTTGTGGACGAGAATAAAGTCTCCACGAACAGCAGCAGCGAACCTGCCGAGAAGCGCCCGGTCCAGGTGGCTGAACAGATCGGCCGGAATGATGCATGTCCTTGCGGCAGCGGCAAGAAGTATAAGCACTGCCATGGACAGAACGCTTAAGCGATTTAGCCAAGTGGCGATGGATAGAAGAAAAGCATCTATCGATGTGTTTTCACAGAAGCAAGACCGCGTTTAGAGGATATTTTTCTTCTTGAGATGATCGAATTTGATCAGCATTACTGTAAACTTCGATCATCCTTATATAGCCCGTCCAGG</t>
  </si>
  <si>
    <t>Cluster_125</t>
  </si>
  <si>
    <t>Bacteria;(1.0);Proteobacteria;(1.0);Alphaproteobacteria;(1.0);Sphingomonadales;(0.99);Sphingomonadaceae;(0.99);Sphingomonas;(0.95);Sphingomonas_koreensis;(0.43);</t>
  </si>
  <si>
    <t>M02944:147:000000000-AUVRY:1:1102:16000:4065</t>
  </si>
  <si>
    <t>CCCGACCCACTATGGCCGTATCTGCCCGATTGAGACGCCGGAAGGCCCGAACATCGGTCTGATCAACTCGCTGGCGAGCTTCTCGCGCGTCAACAAGTACGGCTTCATCGAGACGCCGTACCGCAAGGTGATCGACGGCAAGGTGACCAACGAAGTCGTCTATCTCTCGGCGATGGAAGAGGCGAAGCACACCATCGCGCAGGCTTCGGCCGAGCTGGACAGCGACAATCGCTTTACCGAGGATCTGACCTCGGCACGTCAGGCAGGCGAGTTCCTGATGGCGCTGCCGGAAACGATCACGTTGATGGACGTCTCGCCCAAGCAGCTCGTCTCGGTCGCCGCATCGCTCATTCCGTTCCTGGAAAACGATGACGCCAACCGCGCGC</t>
  </si>
  <si>
    <t>Cluster_126</t>
  </si>
  <si>
    <t>Bacteria;(1.0);Bacteroidetes;(1.0);Sphingobacteriia;(1.0);Sphingobacteriales;(1.0);Sphingobacteriaceae;(1.0);Sphingobacterium;(1.0);Sphingobacterium_siyangense;(0.52);</t>
  </si>
  <si>
    <t>Bacteria;Bacteroidetes;Sphingobacteriia;Sphingobacteriales;Sphingobacteriaceae;Sphingobacterium;Multi-affiliation</t>
  </si>
  <si>
    <t>M02944:147:000000000-AUVRY:1:1109:18282:5698</t>
  </si>
  <si>
    <t>CTATACACACTACGGTCGTCTTTGTACAATTGAAACTCCTGAGGGTCCAAACATCGGTTTGATCTCCTCATTGGCTGTACATGCGAAAATTAACCACTTAGGATTTATCGAAACTCCTTACCGTAAGGTAAAAGATGGGGTTGTTGTGGTGGATGAGCCAGTCGTATATTTATCTGCTGAGGATGAAGATGGTAAAACAATTGCACAAGCGAATGCTTTGTATGATGACAAAGGTAATTTCGAAGATGCGAAAGTGAAAGCCAGATATGAGGGTGACTTCCCAATTATCGAGCCTAATATGCTTGATTATATGGACGTTGCTCCAAACCAAATTACATCTATTGCGGCTTCATTAATTCCTTTCTTGGAACATGATGATGCCAACCGTGCAT</t>
  </si>
  <si>
    <t>Cluster_127</t>
  </si>
  <si>
    <t>Bacteria;(1.0);Proteobacteria;(1.0);Alphaproteobacteria;(1.0);Sphingomonadales;(1.0);Sphingomonadaceae;(0.99);Sphingopyxis;(0.96);Sphingopyxis_sp._H050;(0.18);</t>
  </si>
  <si>
    <t>M02944:147:000000000-AUVRY:1:1102:12699:16600</t>
  </si>
  <si>
    <t>CCCGACCCACTATGGCCGTATCTGCCCGATTGAAACGCCCGAAGGCCCGAACATCGGTCTGATCAACAGCCTCGCGACCTTTGCGCGCGTGAACAAGTACGGCTTTATCGAAACGCCGTACCGCAAGATCATCGACGGCAAGGTGACCAACGAGGTCGTCTATCTGTCGGCGATGGAAGAGTCGAAGCACACGGTTGCGCAGGCGAACGCCGACCTCAACCCCGACGGCAGCTTCATCGACGAACTGATCTCGGCGCGCGAAGCGGGCGAGTTCCTGATGGCGCCGCGCGATCAGATCACCCTGATGGACGTGTCGCCGAAGCAGCTCGTTTCGGTCGCGGCCTCGCTCATTCCGTTCCTGGAAAATGATGACGCCAACCGCGCGC</t>
  </si>
  <si>
    <t>Cluster_128</t>
  </si>
  <si>
    <t>M02944:147:000000000-AUVRY:1:1112:22770:25805</t>
  </si>
  <si>
    <t>CCCGACTCACTATGGTCGTGTATGTCCAATCGAAACGCCT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</t>
  </si>
  <si>
    <t>Cluster_129</t>
  </si>
  <si>
    <t>Bacteria;(1.0);Proteobacteria;(1.0);Gammaproteobacteria;(1.0);Pseudomonadales;(1.0);Pseudomonadaceae;(1.0);Pseudomonas;(1.0);Pseudomonas_putida;(0.69);</t>
  </si>
  <si>
    <t>M02944:147:000000000-AUVRY:1:1112:21885:14908</t>
  </si>
  <si>
    <t>CCCGACCCACTACGGCCGTGTGTGCCCGATCGAGACCCCTGAAGGTCCGAACATCGGCCTGATCAACTCCCTGGCGGCCTATGCCCGCACCAACCAGTACGGTTTCCTGGAAAGCCCGTACCGCGTGGTGAAGGAAGGCGTTGTCAGCGACGACATCGTGTTCCTGTCGGCCATTGAAGAAGCGGATCACGTCATCGCCCAGGCTTCGGCCGCGATGAACGAGAAGAAGCAACTGATCGATGAGCTGGTAGCTGTTCGTCACCTCAACGAATTCACCGTCAAGGCGCCGGAAGACGTCACCCTGATGGACGTTTCGCCGAAGCAGGTTGTTTCTGTTGCTGCGTCGCTGATTCCGTTCCTTGAGCACGACGACGCCAACCGTGCAT</t>
  </si>
  <si>
    <t>Cluster_130</t>
  </si>
  <si>
    <t>Bacteria;(1.0);Proteobacteria;(1.0);Alphaproteobacteria;(1.0);Rhizobiales;(1.0);Rhizobiaceae;(1.0);Sinorhizobium;(1.0);Sinorhizobium_sp._RAC02;(1.0);</t>
  </si>
  <si>
    <t>M02944:147:000000000-AUVRY:1:1102:18469:5621</t>
  </si>
  <si>
    <t>CCCGACCCACTACGGCCGTATCTGCCCGATCGAAACGCCGGAAGGCCCGAACATCGGTCTGATCAACTCGCTCGCCACCTTCGCCCGCGTTAACAAGTACGGCTTCATCGAAAGCCCGTACCGCAAGATCGTGGACGGCAAGGTGACGACGGACGTGGTCTACCTCTCCGCCATGGAAGAGGCCAAGTACCACGTTGCCCAGGCCAACTCGGTGCTCGGCGCTGACGGCTCCTTCTCGGAAGAGTTCGTCGTCTGCCGTCACTCGGGCGAAGTCATGCTGGCGCCGCGCGACCAGATCAACCTGATGGACGTTTCGCCGAAGCAGCTCGTTTCGGTTGCGGCCGCGCTCATCCCGTTCCTTGAGAACGACGACGCGAACCGCGCGC</t>
  </si>
  <si>
    <t>Cluster_131</t>
  </si>
  <si>
    <t>Bacteria;(1.0);Bacteroidetes;(1.0);Flavobacteriia;(1.0);Flavobacteriales;(1.0);Flavobacteriaceae;(1.0);Flavobacterium;(1.0);Flavobacterium_sp._Leaf359;(0.49);</t>
  </si>
  <si>
    <t>M02944:147:000000000-AUVRY:1:1102:18470:13867</t>
  </si>
  <si>
    <t>CTATACGCACTACGGACGTTTATGTCCGATTGAAACACCGGAAGGACCAAACATCGGTTTGATTTCTTCTCTTGGAGTGTATGCAAAAGTAAACGGAATGGGATTCATCGAAACTCCTTACCGTAAGGTAACTAACGGAAAAGTAGATTTAGTATCTGAACCGGTTTACTTGAGCGCTGAAGAAGAAGAAGGTAAGATGATTGCTCAGGCTAACATCGAAATGAATGATGATGGATTGATTACTGCCGATAAGGTAATTGCCCGTGAAGAAGGTGATTTCCCGGTTGTAGAACCAAACGTTGTTCATTATACTGACGTTGCGCCAAACCAGATCGCTTCGATTTCTGCATCTTTGATTCCTTTCTTGGAACATGATGATGCGAACCGTGCGT</t>
  </si>
  <si>
    <t>Cluster_132</t>
  </si>
  <si>
    <t>Bacteria;(1.0);Proteobacteria;(1.0);Betaproteobacteria;(1.0);Burkholderiales;(1.0);Alcaligenaceae;(1.0);Achromobacter;(1.0);Achromobacter_denitrificans;(0.55);</t>
  </si>
  <si>
    <t>M02944:147:000000000-AUVRY:1:1102:10400:17705</t>
  </si>
  <si>
    <t>CCCGACCCACTACGGCCGCGTCTGCCCGATCGAAACGCCGGAAGGCCCGAACATCGGCCTGATCAACTCCATGGCGCTGTACGCTCGTCTGAACGAGTACGGCTTCCTGGAAACGCCGTACCGCAAGATCATCGACGGCCGCGTCAGCGAGCAGATCGATTACCTGTCGGCCATCGAAGAAAGCCACTACGTCATTGCACAGGCCAACGCCGCGCTCGACGAAGAAGGCCGTTTCGTGGACGACCTGGTCGCTTGCCGTGAAGCCGGCGAAACCATGCTGACCGCCCCGGCCAACGTGCACTACATGGACGTGGCCCCGTCGCAGATCGTGTCGGTCGCTGCCTCGCTGATTCCGTTCCTGGAGCACGACGACGCGAACCGCGCGC</t>
  </si>
  <si>
    <t>Cluster_133</t>
  </si>
  <si>
    <t>Bacteria;(1.0);Proteobacteria;(1.0);Alphaproteobacteria;(1.0);Sphingomonadales;(1.0);Sphingomonadaceae;(1.0);Sphingopyxis;(0.78);Sphingopyxis_sp._H005;(0.01);</t>
  </si>
  <si>
    <t>M02944:147:000000000-AUVRY:1:1102:14722:3151</t>
  </si>
  <si>
    <t>CCCGACCCATTATGGCCGTATCTGCCCGATCGAAACGCCGGAAGGCCCGAACATCGGCCTGATCAACTCGCTCGCGACCTTTGCGCGCGTCAACAAATACGGCTTCATCGAAACCCCGTATCGCAAGATCATCGACGGCAAGGTGACCAACGACGTCGTCTATCTGTCGGCGATGGAAGAGCAGAAGCACACCGTCGCGCAGGCGAACGCTGATCTCAACGACGATGGCAGCTTCATCGACGAACTGATCTCGGCACGCGAAGCCGGTGAGTTCCTGATGGCGCCGCGCGATCAGATCACCCTGATGGACGTGTCGCCGAAGCAGCTGGTTTCGGTCGCTGCATCGCTCATTCCGTTCCTGGAAAACGATGACGCCAACCGCGCAC</t>
  </si>
  <si>
    <t>Cluster_134</t>
  </si>
  <si>
    <t>Bacteria;(1.0);Proteobacteria;(1.0);Betaproteobacteria;(1.0);Burkholderiales;(1.0);Alcaligenaceae;(1.0);Achromobacter;(1.0);Achromobacter_piechaudii;(0.98);</t>
  </si>
  <si>
    <t>Bacteria;Proteobacteria;Betaproteobacteria;Burkholderiales;Alcaligenaceae;Achromobacter;Achromobacter_piechaudii</t>
  </si>
  <si>
    <t>M02944:147:000000000-AUVRY:1:1102:23624:10210</t>
  </si>
  <si>
    <t>CCCGACCCACTACGGCCGCGTCTGCCCGATCGAAACGCCGGAAGGCCCGAATATCGGCCTGATCAACTCCATGGCGCTGTACGCTCGCTTGAACGAGTACGGTTTCCTGGAAACGCCTTACCGCAAGATTATCGACGGCCGCGTCAGCGAGCAGATCGATTACCTGTCGGCCATCGAAGAAAGCCACTACGTCATCGCGCAGGCTAACGCCGCGCTGGACGAGCAAGGCGCCTTCGTGGACGACCTGGTCGCTTGCCGTGAAGCAGGCGAAACGATGCTGACCTCGCCGGCCAACGTGCACTACATGGACGTTGCCCCGTCGCAGATCGTGTCGGTTGCTGCCTCGTTGATTCCGTTCCTGGAGCACGACGACGCGAACCGCGCAC</t>
  </si>
  <si>
    <t>Cluster_135</t>
  </si>
  <si>
    <t>Bacteria;(1.0);Proteobacteria;(1.0);Alphaproteobacteria;(1.0);Rhizobiales;(1.0);Hyphomicrobiaceae;(0.99);Devosia;(0.98);Devosia_psychrophila;(0.36);</t>
  </si>
  <si>
    <t>M02944:147:000000000-AUVRY:1:1111:5332:14068</t>
  </si>
  <si>
    <t>CCCGACCCACTACGGCCGTATCTGCCCGATTGAGACCCCGGAAGGTCCAAACATTGGTCTGATCAACTCGCTGTCGACCTTCGCCCGCGTCAACAAGTACGGTTTCATCGAGACCCCGTACCGCAAGATCGTGGACGGCGTTCTGACGGCAGAGGTCGTGTACCTCTCCGCCATGGAAGAGGCCAAGCACTACGTCGCTCAGGCGAACGTGCAGTTCAACAAGGACGGCACTCTGCAGGACGATCTGGTCGTTGCCCGCCACGCTGGCGACAACGGTCTGACGCCCAAGGAAAACGTCGATCTTATGGACGTTTCGCCCAAGCAGATGGTGTCGGTTGCGGCATCGCTGATCCCGTTCCTTGAAAACGACGACGCCAACCGTGCTC</t>
  </si>
  <si>
    <t>Cluster_136</t>
  </si>
  <si>
    <t>Bacteria;(1.0);Proteobacteria;(1.0);Alphaproteobacteria;(1.0);Rhizobiales;(1.0);Bradyrhizobiaceae;(0.99);Afipia;(0.67);Afipia_broomeae;(0.22);</t>
  </si>
  <si>
    <t>M02944:147:000000000-AUVRY:1:1102:16279:6802</t>
  </si>
  <si>
    <t>TCCGACGCACTATGGCCGTATCTGCCCGATCGAAACGCCGGAAGGCCCGAACATCGGTCTGATCAACTCGCTCGCAACCTTCGCGCGCGTGAACAAGTACGGCTTCGTGGAAACGCCTTACCGCAAGGTGAAGGACGGCCGCGTCACCGACGACGTGGTCTATCTCTCCGCGATGGAAGAGGGCCGCTACCGCGTCGCTCAGGCCAACGTGCCGCTCGATGCCAAGGGCCGTTTCACCGACGATCTCGTGATCTGCCGCCATGCCGGCGAAGTTCTGCAGTTGCCGCCGGACCGCGTCGACTACATGGACGTGTCGCCGAAGCAGCTGGTCTCGGTCGCCGCGGCGTTGATTCCGTTCCTTGAGAACGACGACGCCAACCGCGCGC</t>
  </si>
  <si>
    <t>Cluster_137</t>
  </si>
  <si>
    <t>Bacteria;(1.0);Proteobacteria;(1.0);Gammaproteobacteria;(1.0);Pseudomonadales;(1.0);Pseudomonadaceae;(1.0);Pseudomonas;(1.0);Pseudomonas_sp._TKP;(0.31);</t>
  </si>
  <si>
    <t>M02944:147:000000000-AUVRY:1:1102:20372:12618</t>
  </si>
  <si>
    <t>CCCGACTCACTATGGTCGTGTATGCCCGATCGAAACGCCGGAAGGTCCGAACATCGGCCTGATCAACTCCCTGGCAGCCTATGCGCGCACCAACCAGTACGGTTTCCTTGAAAGCCCGTACCGCGTGGTGAAAGACGCCCTGGTCACCGACGAGATCGTATTCCTGTCGGCCATCGAAGAAGCTGATCACGTGATCGCTCAGGCTTCGGCCACGATGAACGACAAGAAAGTACTGATTGACGAGTTGGTAGCTGTTCGTCACTTGAACGAGTTCACCGTCAAGGCGCCGGAAGACGTCACCTTGATGGACGTATCGCCGAAGCAGGTAGTCTCGGTTGCTGCGTCGCTGATCCCGTTCCTGGAGCACGATGACGCCAACCGTGCGT</t>
  </si>
  <si>
    <t>Cluster_138</t>
  </si>
  <si>
    <t>Bacteria;(1.0);Proteobacteria;(1.0);Betaproteobacteria;(1.0);Burkholderiales;(1.0);Comamonadaceae;(1.0);Acidovorax;(0.99);Acidovorax_sp._CF316;(0.99);</t>
  </si>
  <si>
    <t>M02944:147:000000000-AUVRY:1:1102:8552:9967</t>
  </si>
  <si>
    <t>CGTGACCCACTACGGCCGCGTCTGCCCTATCGAAACGCCTGAAGGCCCGAACATCGGCCTGATCAACTCGCTGGCCCTGTACGCCCGCCTCAACGAGTACGGTTTCATCGAAACCCCGTACCGCCGCGTGGTGGACGCCAAGGTCACGAACGAGATCGACTACCTGTCGGCCATCGAAGAAGGCAAGTACGTGATCGCGCAGGCGAACGCCGTGCTCGACAAGGACGGCCGCCTGTCCGGCGACCTGGTGTCGGCCCGTGAAAAGGGTGAATCCATCCTGTGCGGCGCCGACCGCGTGCAGTACATGGACGTGTCTCCTGCACAGATCGTGTCGGTCGCTGCCTCGCTGGTTCCGTTCCTGGAGCACGACGATGCGAACCGCGCGC</t>
  </si>
  <si>
    <t>Cluster_139</t>
  </si>
  <si>
    <t>Bacteria;(1.0);Proteobacteria;(1.0);Alphaproteobacteria;(1.0);Caulobacterales;(1.0);Caulobacteraceae;(1.0);Phenylobacterium;(0.98);Phenylobacterium_sp._Root1290;(0.34);</t>
  </si>
  <si>
    <t>Bacteria;Proteobacteria;Alphaproteobacteria;Caulobacterales;Caulobacteraceae;Phenylobacterium;Multi-affiliation</t>
  </si>
  <si>
    <t>M02944:147:000000000-AUVRY:1:1102:18684:15853</t>
  </si>
  <si>
    <t>CCCGACCCACTACGGCCGGATCTGCCCGATTGAGACGCCGGAAGGCCCGAACATCGGCCTGATCAACTCGCTGGCCACCCACGCCGTGGTCAACAAGTACGGCTTCATCGAGAGCCCCTACCGTCGCATCAAGGACGGCAAGACGACCGATGAAGTCGTCTACATGTCGGCGATGGAAGAGGCCAAGCACGTCATCGCCCAGGCCAACATCAAGCTGGACAAGGGCGAGATCGTCGAGGACCTGGTCCCCGGCCGGATCAACGGCGAACCGTCGCTGCTGCCGAAGGACACCGTCGACCTGATGGACGTGTCGCCGAAGCAGGTCGTTTCGGTCGCCGCTTCGCTGATCCCCTTCCTCGAGAACGATGACGCCAACCGCGCGC</t>
  </si>
  <si>
    <t>Cluster_140</t>
  </si>
  <si>
    <t>Bacteria;(1.0);Proteobacteria;(1.0);Betaproteobacteria;(1.0);Burkholderiales;(1.0);Alcaligenaceae;(1.0);Achromobacter;(0.99);Achromobacter_xylosoxidans;(0.84);</t>
  </si>
  <si>
    <t>M02944:147:000000000-AUVRY:1:1102:14436:27536</t>
  </si>
  <si>
    <t>CCCGACCCACTATGGCCGCGTCTGCCCGATCGAAACGCCGGAAGGCCCGAACATCGGCCTGATCAACTCCATGGCGCTGTACGCTCGCCTGAACGAGTACGGCTTCCTGGAAACGCCTTACCGCAAGATCATTGACGGCAAGGTCAGCGAGCAGATCGACTACCTGTCGGCCATCGAAGAAAGCCACTACGTCATCGCGCAGGCCAACGCCGCGCTCGACGAAGCCGGCCATTTCGTGGACGACCTGGTGGCTTGCCGCGAAGCTGGCGAAACCATGCTGACCGCTCCGGCCAACGTGCATTACATGGACGTTGCCCCGTCGCAGATCGTGTCGGTCGCCGCCTCGCTGATTCCGTTCCTGGAGCACGACGACGCGAACCGCGCAC</t>
  </si>
  <si>
    <t>Cluster_141</t>
  </si>
  <si>
    <t>Bacteria;(1.0);Proteobacteria;(0.71);Epsilonproteobacteria;(0.36);Campylobacterales;(0.36);Helicobacteraceae;(0.35);Wolinella;(0.05);Wolinella_succinogenes;(0.05);</t>
  </si>
  <si>
    <t>M02944:147:000000000-AUVRY:1:1113:7769:10973</t>
  </si>
  <si>
    <t>ACAAAGGGTAAGCTTCAAATCTTCTTAATATTCAATATAAGCTTATGGTTTTATAGGAAAGACCGACTGATTCTGCCCTCTTTCGAAGCCCTGAGACAGCACATCGGCCAGAAGCACAAGCGTTTCTTCTGCCACATCTGTGCAGAGAATATGCGCCTCTTCTCGTGGGAACGGAAGACCTATTCGAGCGAAGGCCTCCAGATGCACATGAAGAAGGGCGACAAGGACGACAAGAGCTACAGAGGTCATCCGGCGTGTTTCTTCTGCCCAGAGCGCTTCTTTGACCTCGATCAGCAGTACAAACACCTCAGGAAGGAGCATTTCTTCTGCCAAATCTGCGACTC</t>
  </si>
  <si>
    <t>Cluster_142</t>
  </si>
  <si>
    <t>Bacteria;(1.0);Proteobacteria;(1.0);Gammaproteobacteria;(1.0);Xanthomonadales;(1.0);Xanthomonadaceae;(1.0);Stenotrophomonas;(1.0);Stenotrophomonas_sp.;(0.74);</t>
  </si>
  <si>
    <t>M02944:147:000000000-AUVRY:1:1106:9191:21133</t>
  </si>
  <si>
    <t>CCCGACCCATTACGGCCGCGTCTGCACCATCGAAACCCCGGAAGGCCCGAACATCGGCCTGATCAACTCGCTGGCCGTGTACGCCCGCACCAACCAGTACGGTTTCCTCGAGACCCCGTATCGCAAGGTCGTGGACGGCAAGGTCTTCGACGAAGTCGAGTTCCTGTCGGCCATCGAAGAAAACGAGTACGTCATCGCCCAGGCAAACGCCCTGACCGATGCCAACAGCGTGCTGACCGAGCAGTTCGTTCCCTGCCGTTACCAGGGCGAATCGCTGCTGAAGCCGCCGGCGGAAGTCCACTTCATGGACGTCTCGCCGATGCAGACCGTGTCGATCGCGGCTGCGCTGGTTCCGTTCCTGGAGCACGATGACGCCAACCGCGCAC</t>
  </si>
  <si>
    <t>Cluster_143</t>
  </si>
  <si>
    <t>Bacteria;(1.0);Proteobacteria;(1.0);Gammaproteobacteria;(1.0);Pseudomonadales;(1.0);Pseudomonadaceae;(1.0);Pseudomonas;(1.0);Pseudomonas_fluorescens;(0.75);</t>
  </si>
  <si>
    <t>Bacteria;Proteobacteria;Gammaproteobacteria;Pseudomonadales;Pseudomonadaceae;Pseudomonas;Pseudomonas_azotoformans</t>
  </si>
  <si>
    <t>M02944:147:000000000-AUVRY:1:1102:21997:14092</t>
  </si>
  <si>
    <t>CCCGACGCACTACGGTCGTGTTTGCCCGATCGAAACGCCGGAAGGTCCGAACATCGGTCTGATCAACTCCCTGGCCGCTTATGCGCGCACCAACCAGTACGGCTTCCTCGAGAGCCCGTACCGTGTGGTGAAAGACGCTCTGGTCACCGACGAGATCGTGTTCCTGTCCGCCATCGAAGAAGCTGATCACGTGATCGCTCAGGCCTCGGCCACGATGAACGACAAGAAAGTCCTGATCGACGAGCTGGTAGCTGTTCGTCACTTGAACGAGTTCACCGTCAAGGCGCCGGAAGACGTCACCTTGATGGACGTATCGCCGAAGCAGGTAGTTTCGGTTGCTGCGTCGCTGATCCCGTTCCTGGAACACGATGACGCCAACCGTGCGT</t>
  </si>
  <si>
    <t>Cluster_144</t>
  </si>
  <si>
    <t>Bacteria;(1.0);Proteobacteria;(1.0);Gammaproteobacteria;(1.0);Xanthomonadales;(1.0);Xanthomonadaceae;(1.0);Stenotrophomonas;(1.0);Stenotrophomonas_sp._KCTC_12332;(0.93);</t>
  </si>
  <si>
    <t>Bacteria;Proteobacteria;Gammaproteobacteria;Xanthomonadales;Xanthomonadaceae;Stenotrophomonas;Stenotrophomonas_sp._KCTC_12332</t>
  </si>
  <si>
    <t>M02944:147:000000000-AUVRY:1:1103:10659:13947</t>
  </si>
  <si>
    <t>CCCGACCCATTACGGCCGTGTCTGCACCATCGAAACGCCGGAAGGCCCGAACATTGGCCTGATCAACTCGTTGGCCGTGTTCGCACGCACCAACAAGTACGGCTTCCTGGAAACCCCGTACCGCAAGGTGCATGACGGCAAGGTCTCCGACGAGATCGAGTTCCTGTCGGCCATCGAAGAAAACGAGTACGTCATCGCCCAGGCCAACGCCCTGACCGATGCCAAGAACATGCTCACCGAGCAGTTTGTACCGTGCCGCTTCCAGGGTGAGTCGCTGCTCAAGCCGCCGGCAGAAGTCCACTTCATGGACGTCTCGCCGATGCAGACCGTGTCGGTCGCTGCGGCACTGGTTCCGTTCCTGGAGCACGATGACGCAAACCGCGCAC</t>
  </si>
  <si>
    <t>Cluster_145</t>
  </si>
  <si>
    <t>Bacteria;(1.0);Proteobacteria;(0.51);Epsilonproteobacteria;(0.19);Campylobacterales;(0.18);Helicobacteraceae;(0.17);Helicobacter;(0.17);Helicobacter_pametensis;(0.07);</t>
  </si>
  <si>
    <t>Bacteria;Proteobacteria;Gammaproteobacteria;Pasteurellales;Pasteurellaceae;Haemophilus;Haemophilus_influenzae</t>
  </si>
  <si>
    <t>M02944:147:000000000-AUVRY:1:2110:15257:4996</t>
  </si>
  <si>
    <t>CTACAGCCACTACGGCCGTATGTGTCCGATTGAAACTCCTGAAGGTCCAAACATCGGTTTGATCCTCTCCATGTCTTCTTATGCGAGAGTGAACGATTATGGATTCTTGGAAACTCCTTACAGAGTAGTAAAAAACAGCAAGGTATCCAATAACATAGAATACTTAACCGCAGATAAGGAAGAATATCATTCTATCGCGGTATCTTCTTCTCCAGTAGATGAGAAGGGAGAGTTTAAGAATAAACTTATCTCTACTCGTCACAGATCCGATTACCCTTTCCGCAACCCGAACGAGATCCAATACATGGACTTAGCTCCAATGCAGGTGGTATCCGTTTCTACAGCGTTGATCCCATTCTTAGAGCATGATGACGCGAACCGTGCGC</t>
  </si>
  <si>
    <t>Cluster_146</t>
  </si>
  <si>
    <t>Bacteria;(1.0);Proteobacteria;(1.0);Gammaproteobacteria;(1.0);Enterobacterales;(1.0);Enterobacteriaceae;(1.0);Enterobacter;(1.0);Enterobacter_hormaechei;(1.0);</t>
  </si>
  <si>
    <t>Bacteria;Proteobacteria;Gammaproteobacteria;Enterobacterales;Enterobacteriaceae;Enterobacter;Multi-affiliation</t>
  </si>
  <si>
    <t>M02944:147:000000000-AUVRY:1:1104:19466:11169</t>
  </si>
  <si>
    <t>CCCGACTCACTACGGTCGCGTATGTCCAATCGAAACGCCTGAAGGTCCAAACATCGGTCTGATCAACTCCCTGTCCGTGTACGCACAGACGAACGAATACGGTTTCCTCGAGACCCCGTATCGTAAAGTGACCGACGGTGTTGTTACTGACGAAATTCATTACCTGTCTGCTATTGAAGAAGGCAACTACGTTATCGCTCAGGCGAACTCCAACCTGGATGACGAAGGCCACTTTGTAGAAGATCTGGTTACCTGCCGTAGCAAAGGCGAATCCAGCTTGTTCAGCCGCGACCAGGTTGACTACATGGACGTATCCACCCAGCAGGTGGTATCCGTCGGTGCGTCCCTGATCCCGTTCCTGGAACACGATGACGCCAACCGTGCAT</t>
  </si>
  <si>
    <t>Cluster_147</t>
  </si>
  <si>
    <t>Bacteria;(1.0);Bacteroidetes;(0.93);unclassified;(0.18);unclassified;(0.18);unclassified;(0.18);unclassified;(0.18);unclassified;(0.16);</t>
  </si>
  <si>
    <t>Bacteria;Bacteroidetes;Chitinophagia;Chitinophagales;Chitinophagaceae;Flavihumibacter;Flavihumibacter_solisilvae</t>
  </si>
  <si>
    <t>M02944:147:000000000-AUVRY:1:1107:16336:10172</t>
  </si>
  <si>
    <t>CTACTCGCACTACGGCCGTCTTTGTACGATTGAAACACCGGAAGGACCTAACATTGGTTTGATATCTACACTTTGTGTACATGCCAAAATCAACGACATGGGCTTCATTGAAACACCTTACCGCAAGGTGAAAGATGGTAAAGTTGATTTGAAAAATGAATTTTACCTGAGTGCAGAAGAAGAGGATGATAAAAAAATTGCACAGGCCAACGTGCCTTTGGATGATAAAGGTGCCTTCCTTGAAGACAAAATCAAGTCACGTGAAACGGGAGATTTCCCGATCCTGGATCCAGGTGAAGTCGAGTTCATGGATGTCGCGCCCAACCAGATTGTTGGTTTGTCCGCTTCCCTGATTCCGTTCCTGGAGCATGATGATGCCAACCGTGCCC</t>
  </si>
  <si>
    <t>Cluster_148</t>
  </si>
  <si>
    <t>Bacteria;(1.0);Proteobacteria;(1.0);Gammaproteobacteria;(1.0);Enterobacterales;(1.0);Enterobacteriaceae;(1.0);Lelliottia;(0.79);Lelliottia_amnigena;(0.79);</t>
  </si>
  <si>
    <t>Bacteria;Proteobacteria;Gammaproteobacteria;Enterobacterales;Enterobacteriaceae;Lelliottia;Lelliottia_amnigena</t>
  </si>
  <si>
    <t>M02944:147:000000000-AUVRY:1:1102:16017:23443</t>
  </si>
  <si>
    <t>CCCGACTCACTACGGTCGCGTATGTCCAATCGAAACGCCTGAAGGTCCAAACATCGGTCTGATCAACTCCCTGTCCGTGTACGCACAGACTAACGAATACGGTTTCCTCGAGACTCCGTACCGTAAAGTGACTGACGGTGTTGTAACCGACGAAATTCATTACCTGTCTGCTATCGAAGAAGGTAACTACGTCATCGCTCAGGCGAACACCAACCTGGACGAAGAAGGTCGTTTCGTTGACGATCTCGTTACCTGCCGTAGCAAAGGCGAATCCAGCCTGTTCAGCAATGATCAGGTGGACTACATGGACGTTTCCACGCAGCAGATCGTTTCTGTTGGTGCGTCCCTGATTCCATTCCTGGAACACGATGACGCCAACCGTGCAT</t>
  </si>
  <si>
    <t>Cluster_149</t>
  </si>
  <si>
    <t>Bacteria;(1.0);Proteobacteria;(1.0);Alphaproteobacteria;(1.0);Rhizobiales;(0.95);Phyllobacteriaceae;(0.38);Phyllobacterium;(0.31);Phyllobacterium_sp._YR531;(0.19);</t>
  </si>
  <si>
    <t>M02944:147:000000000-AUVRY:1:2109:18103:11404</t>
  </si>
  <si>
    <t>TCCGACGCATTACGGCCGTATCTGCCCGATTGAAACGCCGGAAGGCCCGAATATCGGTCTGATCAACTCGCTGGCGACGTTTGCACGCGTCAACAAGTACGGTTTCATCGAAAGCCCTTACCGCAAGATCGTTGACGGCAAGGTAACGGACGACGTCATCTACCTCTCGGCAATGGAAGAAGCCAAGCATTACGTGGCTCAGGCCAACGTTGAGCTGGATGCAAATGGCGCGTTCACGGATGAATTCGTGATTTGCCGTCATGCTGGTGAAGTGTTGCTGGCTCCGCGTGAAAACGTGGATCTGATGGACGTGTCGCCAAAGCAGCTGGTTTCGGTTGCCGCAGCGCTCATTCCGTTCCTTGAAAACGACGACGCCAACCGCGCTC</t>
  </si>
  <si>
    <t>Cluster_150</t>
  </si>
  <si>
    <t>Bacteria;(1.0);Proteobacteria;(1.0);Alphaproteobacteria;(1.0);Caulobacterales;(1.0);Caulobacteraceae;(1.0);Phenylobacterium;(0.98);Phenylobacterium_sp._Root700;(0.68);</t>
  </si>
  <si>
    <t>M02944:147:000000000-AUVRY:1:1101:10973:4132</t>
  </si>
  <si>
    <t>CCCGACCCACTACGGCCGGATCTGCCCGATTGAAACGCCGGAAGGCCCGAACATCGGCCTGATCAACTCGCTCGCCACCCACGCCGTGGTGAACAAATACGGCTTCATCGAGAGCCCCTACCGTCGGATCAAGGACGGCAAGACGACCGAAGAGGTCGTCTACATGTCGGCCATGGAAGAGGCCAAGCACGTCATCGCCCAGGCCAACATCAAGTTGGAAAACGGCGAGATCGTCGAGGACCTGGTCCCCGGCCGGATCAACGGCGAACCTTCGCTGCTGCCGAAGGCCGACGTCGATCTGATGGACGTGTCGCCCAAGCAGGTCGTTTCAGTCGCCGCTTCGCTGATCCCGTTCCTCGAAAACGATGACGCCAACCGCGCCC</t>
  </si>
  <si>
    <t>Cluster_151</t>
  </si>
  <si>
    <t>Bacteria;(1.0);Proteobacteria;(1.0);Gammaproteobacteria;(1.0);Pseudomonadales;(1.0);Pseudomonadaceae;(1.0);Pseudomonas;(1.0);Pseudomonas_monteilii;(0.96);</t>
  </si>
  <si>
    <t>M02944:147:000000000-AUVRY:1:1102:24607:9699</t>
  </si>
  <si>
    <t>CCCGACCCACTACGGCCGTGTGTGCCCGATCGAGACCCCTGAAGGTCCGAACATCGGTCTGATCAACTCCCTGGCAGCCTATGCCCGTACCAACCAGTACGGCTTCCTGGAAAGCCCGTACCGCGTTGTGAAGGAAGGCGTTGTCAGCGACGACATCGTGTTCCTGTCGGCCATCGAAGAAGCCGATCACGTCATCGCCCAGGCTTCGGCCGCGATGAACGAGAAGAAGCAACTGATCGATGAGCTGGTAGCGGTTCGTCACCTGAACGAATTCACCGTCAAGGCGCCGGAAGACGTCACCCTGATGGACGTTTCGCCGAAGCAGGTTGTTTCCGTTGCTGCCTCGCTGATTCCGTTCCTCGAGCACGACGACGCCAACCGTGCAT</t>
  </si>
  <si>
    <t>Cluster_152</t>
  </si>
  <si>
    <t>Bacteria;(1.0);Proteobacteria;(1.0);Alphaproteobacteria;(1.0);Sphingomonadales;(1.0);Sphingomonadaceae;(0.99);Sphingomonas;(0.94);unclassified;(0.65);</t>
  </si>
  <si>
    <t>M02944:147:000000000-AUVRY:1:1106:6774:11337</t>
  </si>
  <si>
    <t>CCCGACCCACTATGGCCGTATCTGCCCGATTGAGACGCCGGAAGGCCCGAACATCGGCCTTATCAACTCGCTGGCGAGCTTCTCGCGCGTCAACAAGTACGGCTTCATCGAGACCCCGTACCGGAAGGTGATCGACGGCAAGGTGACCAACGACGTCGTCTATCTTTCGGCGATGGAAGAGGCCAAGCACACGATCGCGCAGGCATCCGCCGAAGTGGACGGCGACAACCGCTTCACCGAGGACCTGATCTCGGCACGTCAGGCGGGCGAATTCCTGATGGCACTCCCCGAAACCATCACGCTGATGGACGTCAGTCCCAAGCAGCTCGTCTCGGTCGCCGCATCGCTCATTCCGTTCCTCGAAAACGATGACGCCAACCGCGCGC</t>
  </si>
  <si>
    <t>Cluster_153</t>
  </si>
  <si>
    <t>Bacteria;(1.0);Bacteroidetes;(1.0);Sphingobacteriia;(1.0);Sphingobacteriales;(1.0);Sphingobacteriaceae;(1.0);Pedobacter;(1.0);Pedobacter_sp._PACM_27299;(1.0);</t>
  </si>
  <si>
    <t>Bacteria;Bacteroidetes;Sphingobacteriia;Sphingobacteriales;Sphingobacteriaceae;Pedobacter;Pedobacter_sp._PACM_27299</t>
  </si>
  <si>
    <t>M02944:147:000000000-AUVRY:1:1104:4449:12194</t>
  </si>
  <si>
    <t>CTATACTCACTACGGTCGTCTTTGTACGATTGAAACTCCGGAGGGTCCAAACATTGGTTTGATCTCTTCTCTTTGCGTTCACGCGAAGATCAATAACTTAGGTTTCATTGAAACTCCATACAAAAAAGTTAAAGACGGAATTGTTCAGGTAGATGAGGATGTGATTTACCTGTCTGCAGAAGATGAAGATGGTAAAACTATTGCACAAGCGAATGCTGCTTATGATGATCAAGGTAATTTCACCACTGCGCGTGTTAAAGCACGTTACGAGGGTGACTTCCCGGTTATTGAGCCTGAGAAATTAGACTTAATGGATGTGGCACCTAATCAGATTACATCGATCGCTGCTTCGTTGATTCCATTCCTAGAGCATGATGATGCGAACAGGGCCT</t>
  </si>
  <si>
    <t>Cluster_154</t>
  </si>
  <si>
    <t>Bacteria;(1.0);Proteobacteria;(1.0);Alphaproteobacteria;(1.0);Rhodobacterales;(1.0);Rhodobacteraceae;(1.0);Paracoccus;(0.98);Paracoccus_aminophilus;(0.98);</t>
  </si>
  <si>
    <t>Bacteria;Proteobacteria;Alphaproteobacteria;Rhodobacterales;Rhodobacteraceae;Paracoccus;Paracoccus_aminophilus</t>
  </si>
  <si>
    <t>M02944:147:000000000-AUVRY:1:1105:3620:16748</t>
  </si>
  <si>
    <t>CCCGACCCACTATGGCCGGATGTGCCCGATTGAGACGCCGGAAGGTCAGAACATTGGTCTGATCAACTCGCTCGCCACCTTCGCGCGCGTGAACAAATATGGCTTCATCGAAACGCCTTACCGTCGCGTGATCGACGGCACGGTGACGGATGATGTGGTCTATATGTCCGCAACCGAAGAAATGCGTCACACCGTCGCTCAGGCGAACGCAATTCTGGACGCTGACGGCAAGTTCGTGGACGAGCTGATCTCGACCCGTCAAGCGGGCGACTTTACGCTGAACCCGGTGGAAGCAATCGACCTGATCGACGTTTCGCCCAAACAGCTGGTGTCGATCGCGGCGGCGCTGATCCCCTTCCTTGAAAACGACGACGCCAACCGCGCTC</t>
  </si>
  <si>
    <t>Cluster_155</t>
  </si>
  <si>
    <t>Bacteria;(1.0);Proteobacteria;(1.0);Betaproteobacteria;(1.0);Burkholderiales;(1.0);Comamonadaceae;(1.0);Variovorax;(1.0);unclassified;(0.6);</t>
  </si>
  <si>
    <t>M02944:147:000000000-AUVRY:1:2114:9037:22617</t>
  </si>
  <si>
    <t>CGTGACCCACTACGGCCGCGTGTGCCCGATCGAAACGCCTGAAGGCCCGAACATCGGTCTGATCAACTCGCTGGCCCTGTACGCCCGCCTGAACGAATACGGCTTCATCGAGACGCCGTACCGTCGCGTGGTCGACAGCAAGGTCACGATGGACATCGACTACCTGTCGGCCATCGAAGAAGGCAAGTACGTCATCGCCCAGGCCAATGCGGTCCTGGACAAGGACGGCACGCTGACCGGCGACCTGGTCTCGGCGCGTGAAGCCGGCGAATCGATCCTGGTCGGTGCCGAGCGCATCCAGTACATGGACGTGTCGCCCGCGCAGATCGTGTCGGTGGCCGCTTCGCTCGTGCCGTTCCTGGAGCACGACGATGCGAACCGCGCGT</t>
  </si>
  <si>
    <t>Cluster_156</t>
  </si>
  <si>
    <t>Bacteria;(1.0);Proteobacteria;(1.0);Alphaproteobacteria;(1.0);Rhizobiales;(1.0);Phyllobacteriaceae;(1.0);Mesorhizobium;(1.0);Mesorhizobium_loti;(0.99);</t>
  </si>
  <si>
    <t>Bacteria;Proteobacteria;Alphaproteobacteria;Rhizobiales;Phyllobacteriaceae;Mesorhizobium;Mesorhizobium_loti</t>
  </si>
  <si>
    <t>M02944:147:000000000-AUVRY:1:1102:8700:17550</t>
  </si>
  <si>
    <t>CCCGACGCATTACGGCCGCATCTGCCCGATCGAAACGCCGGAAGGCCCGAATATCGGTCTGATCAACTCGCTGGCCACCTTCGCGCGCGTCAACAAGTACGGCTTCATCGAAAGCCCGTACCGCAAGATCGTCGACGGCAAGCTGACCAATGACGTCGTCTATCTCTCGGCGATGGAAGAAGCCAAGCACCATGTCGCGCAGGCAAACGCCGAGCTCGACAAGAATGGCGGCTTCGTCGACGAGTTCGTCATTTGCCGCAGCGCCGGCGAAGTGATGATGGCGCCGCGCGAGAACGTCGACCTGATGGACGTGTCGCCCAAGCAGATGGTGTCGGTGGCCGCTGCCCTGATCCCGTTCCTGGAAAACGACGACGCCAACCGCGCTC</t>
  </si>
  <si>
    <t>Cluster_157</t>
  </si>
  <si>
    <t>Bacteria;(1.0);Proteobacteria;(1.0);Alphaproteobacteria;(1.0);Rhizobiales;(0.97);Rhizobiaceae;(0.96);Ensifer;(0.37);Ensifer_adhaerens;(0.23);</t>
  </si>
  <si>
    <t>M02944:147:000000000-AUVRY:1:1107:6542:20879</t>
  </si>
  <si>
    <t>CCCGACCCACTACGGCCGTATTTGCCCGATCGAAACGCCGGAAGGCCCGAACATCGGTCTGATCAACTCGCTCGCAACCTTCGCCCGTGTCAACAAGTACGGCTTCATCGAAAGCCCGTACCGCAAGATCACGGACGGCAAGGTCACGACCGAAGTGGTCTACCTCTCGGCCATGGAAGAGGCGAAGTACTACGTCGCCCAGGCAAACTCGGAACTCACCACGGACGGCCTGTTCGTGGAAGAATTCGTTGTTTGCCGTCATTCGGGCGAAGTGATGCTCGCGCCGCGCGACACGGTCAACCTCATGGACGTTTCGCCGAAGCAGCTCGTTTCGGTCGCAGCCGCGCTCATCCCGTTCCTTGAGAACGACGACGCGAACCGCGCGC</t>
  </si>
  <si>
    <t>Cluster_158</t>
  </si>
  <si>
    <t>Bacteria;(1.0);Proteobacteria;(1.0);Betaproteobacteria;(1.0);Burkholderiales;(1.0);Oxalobacteraceae;(1.0);Janthinobacterium;(0.86);Janthinobacterium_sp._Marseille;(0.86);</t>
  </si>
  <si>
    <t>Bacteria;Proteobacteria;Betaproteobacteria;Burkholderiales;Oxalobacteraceae;Janthinobacterium;Janthinobacterium_sp._Marseille</t>
  </si>
  <si>
    <t>M02944:147:000000000-AUVRY:1:1102:16423:27623</t>
  </si>
  <si>
    <t>TCCGACTCACTACGGCCGTGTATGCCCGATTGAAACACCTGAAGGCCCGAACATTGGTCTGATCAACTCGCTGGCTTTGTATGCTCGCCTGAACGAATACGGTTTCCTGGAAACCCCATATCGTAAAGTCGTGAACAGCAAAATCACCGACCAGATCGACTACCTGTCCGCGATTGAAGAAGGTCGTTACATCATCGCTCAGGCGAATGCGACTATCGACAAAGCAGGCGCGCTGTCGGATGAATTGGTTTCCGCACGTGAAGCCGGCGAAACAATTCTGGTATCGCCAGAACGCGTTCAGTACATGGACGTTGCGCCAGGTCAGGTTGTGTCGGTTGCTGCTTCGCTGATTCCGTTCCTCGAACACGATGACGCGAACCGCGCAT</t>
  </si>
  <si>
    <t>Cluster_159</t>
  </si>
  <si>
    <t>Bacteria;(1.0);Proteobacteria;(1.0);Alphaproteobacteria;(1.0);Rhizobiales;(1.0);Rhizobiaceae;(1.0);Neorhizobium;(1.0);Neorhizobium_galegae;(1.0);</t>
  </si>
  <si>
    <t>Bacteria;Proteobacteria;Alphaproteobacteria;Rhizobiales;Rhizobiaceae;Neorhizobium;Neorhizobium_galegae</t>
  </si>
  <si>
    <t>M02944:147:000000000-AUVRY:1:1102:11017:8623</t>
  </si>
  <si>
    <t>CCCGACCCATTACGGTCGTATTTGCCCGATCGAGACGCCGGAAGGCCCGAACATCGGTCTGATCAACTCGCTTGCCACCTTCGCCCGCGTCAACAAGTACGGCTTCATCGAAAGCCCGTACCGCAAGATCATCGACGGCGTCGTGACGAAGGAAGTGCTTTACCTTTCCGCTATGGAAGAGGCGAAGTATTACGTGGCACAGGCGAACGCCGAGCTGGATAAGAACGGCTCTTTCGTGGAAGAGTTCGTCGTCTGCCGTCATGCCGGCGAAGTCATGCTGTCCCCGCGCGACACCATCAACCTGATGGACGTCTCGCCGAAGCAGCTTGTCTCGGTCGCGGCCGCTCTCATCCCGTTCCTGGAAAACGACGACGCCAACCGCGCTC</t>
  </si>
  <si>
    <t>Cluster_160</t>
  </si>
  <si>
    <t>Bacteria;(1.0);Proteobacteria;(1.0);Betaproteobacteria;(1.0);Burkholderiales;(1.0);Alcaligenaceae;(1.0);Achromobacter;(1.0);Achromobacter_sp._DH1f;(0.77);</t>
  </si>
  <si>
    <t>M02944:147:000000000-AUVRY:1:2107:12275:12180</t>
  </si>
  <si>
    <t>CCCAACCCACTATGGTCGCGTGTGCCCGATTGAAACGCCTGAAGGTCCAAACATTGGTCTGATCAACTCCATGGCGCTGTACGCTCGTCTGAACGAGTACGGCTTCCTGGAAACGCCTTACCGCAAGATTATCGACGGCCGCGTCAGCGAGCAGATCGATTACCTGTCGGCCATCGAAGAAAGCCACTACGTCATCGCCCAGGCTAACGCCGCGCTCGACGAAGACGGCAAGTTCGTGGACGACCTGGTGGCTTGCCGTGAAGCCGGCGAAACCATGTTGACCGCTCCGGCCAACGTGCACTACATGGACGTTGCCCCGTCGCAGATCGTGTCGGTCGCTGCCTCGCTGATTCCGTTCCTGGAGCACGACGACGCGAACCGCGCAC</t>
  </si>
  <si>
    <t>Cluster_162</t>
  </si>
  <si>
    <t>Bacteria;(1.0);Proteobacteria;(1.0);Alphaproteobacteria;(1.0);Rhizobiales;(1.0);Rhizobiaceae;(0.97);Shinella;(0.8);Shinella_sp._HZN7;(0.38);</t>
  </si>
  <si>
    <t>Bacteria;Proteobacteria;Alphaproteobacteria;Rhizobiales;Rhizobiaceae;Shinella;Shinella_sp._DD12</t>
  </si>
  <si>
    <t>M02944:147:000000000-AUVRY:1:1102:11990:6693</t>
  </si>
  <si>
    <t>CCCGACCCACTACGGCCGTATCTGCCCGATCGAGACGCCGGAAGGCCCGAACATCGGTCTGATCAACTCGCTCGCAACCTTCGCCCGCGTCAACAAGTACGGCTTCATTGAATCGCCGTACCGCAAGATCGTGGACGGCAAGGTCACGACCGACGTGGTCTACCTCTCCGCCATGGAGGAGGCCAAGTACCACGTCGCCCAGGCCAACTCGCCGCTCGAATCCGACAACTCGTTTGCGGAAGAGTTCGTCGTCTGCCGTCACGCCGGCGAAGTCATGCTCGCCCCGCGCGACCAGATCAACCTGATGGACGTTTCGCCGAAGCAGCTCGTTTCGGTCGCGGCGGCGCTTATCCCGTTCCTCGAGAACGACGACGCCAACCGCGCGC</t>
  </si>
  <si>
    <t>Cluster_163</t>
  </si>
  <si>
    <t>Bacteria;(1.0);Firmicutes;(1.0);Bacilli;(1.0);Lactobacillales;(1.0);Enterococcaceae;(1.0);Enterococcus;(1.0);Enterococcus_faecalis;(1.0);</t>
  </si>
  <si>
    <t>Bacteria;Firmicutes;Bacilli;Lactobacillales;Multi-affiliation;Multi-affiliation;Multi-affiliation</t>
  </si>
  <si>
    <t>M02944:147:000000000-AUVRY:1:1106:24332:16022</t>
  </si>
  <si>
    <t>CTACTCTCACTATGGTCGTATGTGTCCAATTGAAACGCCTGAGGGACCAAATATCGGGTTGATCAATAGCTTATCTAGTTATGCGAAAGTGAATAAATTTGGTTTCATCGAAACGCCTTATCGCCGTGTTGATCGTGCGACAGGCCGTGTTACTGATCAAGTAGATTACTTAACAGCAGACATCGAAGACCATTATATCGTAGCGCAAGCGAACTCACTTTTAAATGAAGATGGCACATTTGCCAATGATGTTGTTATGGCGCGTCTACAAAGTGAAAACTTAGAAGTTGCCGTAGACAAAGTTGACTACATGGACGTTTCACCAAAACAAGTAGTCGCAGTCGCAACAGCATGTATTCCTTTCTTAGAAAACGATGACTCCAACCGTGCCT</t>
  </si>
  <si>
    <t>Cluster_164</t>
  </si>
  <si>
    <t>Bacteria;(1.0);Proteobacteria;(0.73);Alphaproteobacteria;(0.33);Rickettsiales;(0.08);Anaplasmataceae;(0.08);Wolbachia;(0.08);Wolbachia_endosymbiont_of_Brugia_malayi;(0.06);</t>
  </si>
  <si>
    <t>Bacteria;Proteobacteria;Alphaproteobacteria;Rhodobacterales;Rhodobacteraceae;Nereida;Nereida_ignava</t>
  </si>
  <si>
    <t>M02944:147:000000000-AUVRY:1:1110:20405:20648</t>
  </si>
  <si>
    <t>TCCAACGCATTACGGCCGTATTTGTCCGATTGAAACGCCGGAAGGTCCAAACATTGGTTTGATTGCCTCTTTGGCGACTTTTGCGCGCATTAATGATTATGGGTTTATCGAAACTCCTTATCGTAAGGTCGAGGATGCAAAAGTTCGTGATGATATCACGTATATGTCGGCTCTTGAAGAGAGTGGGCACTTTATCGCGCAAGCTGGTAAGGACGTTGAAAAGAGTAAATTGACGGCCGAGAATCTAACTGTACGTATCAACGGTGAATATGAAGTTGTTGAAAAAGAGAAAGTGTCATTAATGGACGTTTCTCCAAGTCAGTTGGTGTCGATCGCCGCGTCCTTGATTCCGTTCCTTGAGCATGACGATGCGAATCGCGCTT</t>
  </si>
  <si>
    <t>Cluster_165</t>
  </si>
  <si>
    <t>Bacteria;(1.0);Proteobacteria;(1.0);Alphaproteobacteria;(1.0);Sphingomonadales;(1.0);Sphingomonadaceae;(1.0);Sphingopyxis;(1.0);Sphingopyxis_sp._RIFCSPHIGHO2_01_FULL_65_24;(0.58);</t>
  </si>
  <si>
    <t>Bacteria;Proteobacteria;Alphaproteobacteria;Sphingomonadales;Sphingomonadaceae;Sphingopyxis;Sphingopyxis_sp._RIFCSPHIGHO2_01_FULL_65_24</t>
  </si>
  <si>
    <t>M02944:147:000000000-AUVRY:1:1102:8223:18194</t>
  </si>
  <si>
    <t>CCCGACGCACTATGGCCGCATCTGCCCGATCGAAACGCCGGAAGGCCCGAACATCGGTCTGATCAACAGCCTCGCGACCTTCGCGCGCGTCAACAAATATGGCTTCATCGAAACCCCGTATCGCAAGATCATCGACGGCAAGGTCACGACCGACGTCGTCTATCTGTCGGCGATGGAAGAGCAGAAGCACACCGTCGCGCAGGCGAACGCCGACCTCCACGAGGATGGCAGCTTTGTCGAGGACCTGATCTCGGCACGCGAAGCGGGCGAATTCCTGATGGCGCCCAAGGCGCAGATCACGCTGATGGACGTGTCGCCGAAACAGCTCGTTTCGGTCGCGGCATCGCTCATTCCGTTCCTGGAAAACGATGACGCCAACCGCGCGC</t>
  </si>
  <si>
    <t>Cluster_167</t>
  </si>
  <si>
    <t>M02944:147:000000000-AUVRY:1:1104:20575:4692</t>
  </si>
  <si>
    <t>TCCAACGCACTATGGTCGCGTATGTCCAATCGAAACCCCG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</t>
  </si>
  <si>
    <t>Cluster_168</t>
  </si>
  <si>
    <t>Bacteria;(1.0);Proteobacteria;(1.0);Alphaproteobacteria;(1.0);Rhizobiales;(1.0);Phyllobacteriaceae;(1.0);Aminobacter;(0.57);Aminobacter_aminovorans;(0.51);</t>
  </si>
  <si>
    <t>M02944:147:000000000-AUVRY:1:1104:10370:11664</t>
  </si>
  <si>
    <t>CCCGACCCACTACGGCCGTATCTGCCCGATCGAGACGCCGGAAGGCCCGAATATCGGTCTGATCAACTCGCTCGCGACCTTCGCACGCGTCAACAAGTACGGCTTCATCGAGAGCCCGTACCGCAAGATCGTCGATGGCACGCTGACCAATGAGGTCGTCTACCTGTCGGCTATGGAAGAGGCCAAGCACTTCGTTGCCCAGGCCAACGCCGAGCTCGACAAGGATGGCCACTTCGTCGACGAGTTCGTCATTTGCCGTAACGCCGGTGAAGTGATGATGGCGCCGCGCGAAAACGTCGATCTTATGGACGTTTCGCCCAAGCAGATGGTGTCGGTCGCAGCAGCGCTGATCCCGTTCCTGGAAAACGACGACGCCAACCGCGCTC</t>
  </si>
  <si>
    <t>Cluster_169</t>
  </si>
  <si>
    <t>Bacteria;(1.0);Proteobacteria;(1.0);Alphaproteobacteria;(1.0);Rhizobiales;(1.0);Brucellaceae;(1.0);Ochrobactrum;(1.0);Ochrobactrum_rhizosphaerae;(0.98);</t>
  </si>
  <si>
    <t>M02944:147:000000000-AUVRY:1:1107:7823:21246</t>
  </si>
  <si>
    <t>TCCAACGCATTATGGCCGTATCTGCCCGATTGAAACGCCGGAAGGCCCGAATATCGGTCTGATCAACTCGCTTGCAACCTTTGCACGCGTCAACAAGTACGGCTTTATTGAAAGCCCGTATCGTAAGGTTGTCGATGGCAAGGTCACGAGTGACGTTGTTTATCTGTCGGCTATGGAAGAAGCGAAGCACTCGGTTGCTCAGGCAAACGTAGAGCTGGACGAGCAGGGTGGTTTTGTTGACGAATTCGTCATCTGCCGTCACGCTGGCGAAGTTATGATGGCTCCGCGTGAAAACGTGGATCTGATGGACGTTTCGCCAAAGCAGCTTGTTTCGGTTGCTGCTGCGCTTATTCCGTTCCTTGAAAACGACGATGCGAACCGCGCTC</t>
  </si>
  <si>
    <t>Cluster_170</t>
  </si>
  <si>
    <t>Bacteria;(1.0);Proteobacteria;(1.0);Betaproteobacteria;(1.0);Burkholderiales;(1.0);Alcaligenaceae;(1.0);Achromobacter;(1.0);Achromobacter_sp._DH1f;(0.75);</t>
  </si>
  <si>
    <t>M02944:147:000000000-AUVRY:1:1105:10934:16565</t>
  </si>
  <si>
    <t>CCCGACCCATTACGGCCGCGTCTGCACCATCGAAACCCCGGAAGGCCCGAACATCGGCCTGATCAACTCCATGGCGCTGTACGCTCGCTTGAACGAGTACGGCTTCCTGGAAACGCCTTACCGCAAGATTATCGACGGCCGCGTCAGCGAGCAGATCGATTACCTGTCGGCCATCGAAGAAAGCCACTACGTCATCGCCCAGGCTAACGCCGCGCTCGACGAAGACGGCAAGTTCGTGGACGACCTGGTGGCTTGCCGTGAAGCCGGCGAAACCATGTTGACCGCTCCGGCCAACGTGCACTACATGGACGTTGCCCCGTCGCAGATCGTGTCGGTCGCTGCCTCGCTGATTCCGTTCCTGGAGCACGACGACGCGAACCGCGCAC</t>
  </si>
  <si>
    <t>Cluster_171</t>
  </si>
  <si>
    <t>Bacteria;(1.0);Proteobacteria;(1.0);Alphaproteobacteria;(1.0);Rhizobiales;(1.0);Bradyrhizobiaceae;(1.0);unclassified;(0.71);Bradyrhizobiaceae_bacterium_SG-6C;(0.71);</t>
  </si>
  <si>
    <t>Bacteria;Proteobacteria;Alphaproteobacteria;Rhizobiales;Bradyrhizobiaceae;unclassified;Bradyrhizobiaceae_bacterium_SG-6C</t>
  </si>
  <si>
    <t>M02944:147:000000000-AUVRY:1:1102:16228:27675</t>
  </si>
  <si>
    <t>TCCGACGCACTATGGCCGTATCTGCCCGATCGAGACGCCGGAAGGCCCGAACATCGGTCTGATCAACTCGCTCGCGACCTTCGCGCGCGTGAACAAGTACGGCTTCGTGGAAACGCCTTACCGCAAGGTCAAGGACGGTCGCGTCACCGATGACGTGGTCTATCTCTCCGCGATGGAAGAGGGCCGTCACTATGTCGCGCAGGCCAACGTGCCGCTCGATAACAAGGGCCGTTTCACCGACGACCTCGTGATCTGCCGTCACGCCGGCGAAGTTCTGCAGCTTTCGCCGGATCGCGTCGATTACATGGACGTGTCGCCGAAGCAGCTCGTTTCGGTCGCCGCGGCGCTGATCCCGTTCCTCGAGAACGACGACGCCAACCGCGCGC</t>
  </si>
  <si>
    <t>Cluster_172</t>
  </si>
  <si>
    <t>Bacteria;(1.0);Proteobacteria;(1.0);Alphaproteobacteria;(1.0);Rhizobiales;(1.0);Hyphomicrobiaceae;(1.0);Devosia;(1.0);Devosia_limi;(1.0);</t>
  </si>
  <si>
    <t>Bacteria;Proteobacteria;Alphaproteobacteria;Rhizobiales;Hyphomicrobiaceae;Devosia;Devosia_limi</t>
  </si>
  <si>
    <t>M02944:147:000000000-AUVRY:1:1106:10694:4306</t>
  </si>
  <si>
    <t>CCCGACCCATTACGGCCGTATCTGCCCGATCGAGACCCCAGAAGGTCCGAACATCGGTCTGATCAACAACCTGGCGACCTATGCCCGCGTGAACAAGTACGGTTTCATCGAGACTCCGTACCGCAAGTTCGTCAATGGCAAGGTGACCGACGAGGTCGTCTACCTCTCCGCCATGGAAGAGGCCAAGCACTACGTCGCCCAGGCGAACGTGAAGATCACTGCCACTGGCGAACTGGAGGACGAACTCGTTATCGCCCGCCATGCTGGTGACAACGGTCTGACGCCCAAGGAAAACGTCGATCTGATGGACGTTTCGCCCAAGCAGATGGTGTCGGTTGCGGCTTCGCTGATCCCGTTCCTCGAGAACGACGACGCCAACCGCGCGC</t>
  </si>
  <si>
    <t>Cluster_173</t>
  </si>
  <si>
    <t>Bacteria;(1.0);Proteobacteria;(1.0);Alphaproteobacteria;(1.0);Sphingomonadales;(0.99);Sphingomonadaceae;(0.97);Sphingopyxis;(0.84);Sphingopyxis_sp._C-1;(0.23);</t>
  </si>
  <si>
    <t>Bacteria;Proteobacteria;Alphaproteobacteria;Sphingomonadales;Sphingomonadaceae;Sphingopyxis;Sphingopyxis_sp._YR583</t>
  </si>
  <si>
    <t>M02944:147:000000000-AUVRY:1:2111:22557:23561</t>
  </si>
  <si>
    <t>CCCGACCCATTATGGCCGTATCTGCCCGATTGAAACGCCGGAAGGCCCGAACATCGGCCTGATCAACTCGCTCGCGACCTTTGCGCGCGTCAACAAATACGGCTTCATCGAAACCCCGTATCGCAAGATCATCGACGGCAAGGTGACCAACGACGTCGTCTATCTGTCGGCGATGGAAGAGCAGAAGCACACCGTTGCGCAGGCGAACGCCGATCTCAATGACGATGGCAGCTTCATCGACGAGCTGATCTCGGCACGCGAAGCGGGTGAATTCCTGATGGCGCCGCGCGATCAGATCACCCTGATGGACGTGTCGCCGAAGCAGCTGGTTTCGGTCGCCGCATCGCTCATCCCGTTCCTGGAAAACGATGACGCCAACCGCGCAC</t>
  </si>
  <si>
    <t>Cluster_174</t>
  </si>
  <si>
    <t>Bacteria;(1.0);Proteobacteria;(1.0);Alphaproteobacteria;(1.0);Rhizobiales;(1.0);Rhizobiaceae;(1.0);Ensifer;(1.0);Ensifer_adhaerens;(0.8);</t>
  </si>
  <si>
    <t>Bacteria;Proteobacteria;Alphaproteobacteria;Rhizobiales;Rhizobiaceae;Ensifer;Multi-affiliation</t>
  </si>
  <si>
    <t>M02944:147:000000000-AUVRY:1:1102:14534:15907</t>
  </si>
  <si>
    <t>CCCGACGCACTACGGCCGTATCTGCCCGATTGAAACGCCGGAAGGCCCGAACATCGGTCTGATCAACTCGCTTGCAACCTTTGCCCGCGTCAACAAGTACGGCTTCATCGAAAGCCCGTACCGTAAGATCGTTGACGGCAAGGTGACGAACGACGTCGTTTATCTCTCCGCAATGGAAGAAGCGAAGTACCACGTCGCCCAGGCAAACTCGGTTCTCGATAGCGATGGTGCGTTCTCGGAAGAGTTCGTCGTTTGCCGTCATGCCGGCGAAGTTATGCTGGCACCGCGTGACAACATCAACCTGATGGACGTTTCGCCGAAGCAGCTCGTTTCGGTCGCCGCGGCGCTCATCCCGTTCCTGGAGAACGACGACGCCAACCGCGCAC</t>
  </si>
  <si>
    <t>Cluster_176</t>
  </si>
  <si>
    <t>M02944:147:000000000-AUVRY:1:1102:17419:9577</t>
  </si>
  <si>
    <t>CCCGACCCACTATGGCCGTGTGTGCCCGATCGAGACCCCTGAAGGTCCGAACATCGGTCTGATCAACTCCCTGGCGGCCTACGCCCGCACCAACCAGTACGGCTTCCTGGAAAGCCCGTACCGCGTGGTGAAGGAAGGCGTTGTCAGCGACGACATCGTGTTCCTGTCGGCAATCGAAGAGGCAGATCACGTCATCGCACAGGCTTCGGCCGCGATGAACGACAAGAAGCAACTGATCGATGAGCTGGTAGCAGTTCGTCACCTGAACGAATTCACCGTCAAGGCGCCAGAAGACGTCACCTTGATGGACGTTTCGCCGAAGCAGGTAGTTTCGGTTGCGGCGTCGCTGATTCCGTTCCTCGAGCACGACGACGCCAACCGTGCGT</t>
  </si>
  <si>
    <t>Cluster_177</t>
  </si>
  <si>
    <t>Bacteria;(1.0);Bacteroidetes;(0.94);Chitinophagia;(0.84);Chitinophagales;(0.84);Chitinophagaceae;(0.84);Flavihumibacter;(0.43);Flavihumibacter_petaseus;(0.4);</t>
  </si>
  <si>
    <t>Bacteria;Proteobacteria;Betaproteobacteria;Burkholderiales;Alcaligenaceae;Bordetella;Bordetella_avium</t>
  </si>
  <si>
    <t>M02944:147:000000000-AUVRY:1:1104:7437:25847</t>
  </si>
  <si>
    <t>CTATTCCCACTATGGCCGTCTCTGTACGATTGAGACACCGGAAGGACCGAACATCGGTCTGATCTCCACCCTCTGCGTACATGCGACGATCAACGAAATGGGCTTTATTGAAACGCCTTACCGCAAGGTGGAGAACGGAAAAGTGAACATGAAGGAACTGGTGTTCCTGAGCGCGGAAGAGGAAGACGAAGCCAAGATCGCCCAGGCCAATGCGCCCCTTGACGAAAAAGGACAATTTGTAGAAGATAAGGTGGTCAGTCGCGAAACCGGTGACTTCCCGATCCTGGATAAAGCGGATGTAGAATTCATGGACGTAGCCCCGAACCAGATCGTTGGTTTGAGTGCTTCCCTGATCCCCTTCCTTGAGCACGATGACGCCAACCGTGCCC</t>
  </si>
  <si>
    <t>Cluster_178</t>
  </si>
  <si>
    <t>Bacteria;(1.0);Proteobacteria;(1.0);Betaproteobacteria;(1.0);Burkholderiales;(1.0);Alcaligenaceae;(1.0);Achromobacter;(1.0);Achromobacter_piechaudii;(0.51);</t>
  </si>
  <si>
    <t>M02944:147:000000000-AUVRY:1:2114:14263:15004</t>
  </si>
  <si>
    <t>CCCGACCCACTACGGCCGCGTGTGCCCGATCGAAACGCCGGAAGGCCCGAACATCGGCCTGATCAACTCCATGGCGCTGTACGCTCGCTTGAACGAGTACGGCTTCCTGGAAACGCCTTACCGCAAGATCATCGACGGTCGCGTCAGCGAGCAGATCGATTACCTGTCGGCCATCGAAGAAAGCCACTACGTCATTGCGCAGGCTAACGCCGCGCTCGACGAAGAAGGCAAGTTCGTGGACGACCTGGTTGCTTGCCGTGAAGCCGGCGAAACGATGTTGACCGCTCCGGCCAACGTGCACTACATGGACGTTGCCCCGTCGCAGATCGTGTCGGTTGCTGCCTCGCTGATTCCGTTCCTGGAGCACGACGACGCGAACCGCGCAC</t>
  </si>
  <si>
    <t>Cluster_180</t>
  </si>
  <si>
    <t>Bacteria;(1.0);Proteobacteria;(1.0);Gammaproteobacteria;(1.0);Xanthomonadales;(1.0);Xanthomonadaceae;(1.0);Stenotrophomonas;(1.0);Stenotrophomonas_maltophilia;(0.97);</t>
  </si>
  <si>
    <t>M02944:147:000000000-AUVRY:1:2108:22929:12460</t>
  </si>
  <si>
    <t>CCCGACCCACTACGGCCGCGTCTGCCCGATCGAAACGCCGGAAGGCCCGAACATCGGCCTGATCAACTCGCTGGCCGTGTACGCCCGCACCAACCAGTACGGTTTCCTCGAGACCCCGTACCGCAAGGTCGTGGACGGCAAGGTCTATGACGAAGTCGAGTTCCTGTCGGCCATCGAAGAAAACGAATACGTCATTGCGCAGGCCAACGCGCTGACCAATGCCGACAGCGTGCTGACCGAACAGTTCGTTCCTTGCCGCTTCCAGGGCGAATCGCTGCTGAAGCCGCCGGCGGAAGTCCACTTCATGGACGTCTCGCCGATGCAGACCGTGTCGATCGCGGCCGCGCTGGTTCCGTTCCTGGAGCACGATGACGCCAACCGTGCAC</t>
  </si>
  <si>
    <t>Cluster_181</t>
  </si>
  <si>
    <t>Bacteria;(1.0);Bacteroidetes;(1.0);Flavobacteriia;(1.0);Flavobacteriales;(1.0);Flavobacteriaceae;(1.0);Chryseobacterium;(1.0);unclassified;(0.25);</t>
  </si>
  <si>
    <t>Bacteria;Bacteroidetes;Flavobacteriia;Flavobacteriales;Flavobacteriaceae;Chryseobacterium;Multi-affiliation</t>
  </si>
  <si>
    <t>M02944:147:000000000-AUVRY:1:1102:14403:5572</t>
  </si>
  <si>
    <t>CCATACCCACTACGGAAGAATTTGTCCGATTGAAACTCCGGAAGGACCAAACATCGGTTTGATTTCATCTTTAGGTATTTATGCTAAGATCAATAACTTAGGTTTCATCGAAACTCCATACAGAAAAGTAGAAAACAGTAAGATCGACCTTAATGCAGATCCTATTTATCTTAATGCAGAAGACGAGGAAGATAAAGTAATTGCTCAGGCTAACGTTGAATTGACGGACAGCGGAGAATTCTTAACAGATAGAATTATTGCAAGACTGGATGGGGATTACCCGGTAGTTGAGCCTTCTCAGGTTAATCTTATCGACGTTGCACCAAACCAGATCTCTGGTATCTCAGCTTCATTGATTCCATTCCTGGAACATGATGATGCGAACCGTGCAT</t>
  </si>
  <si>
    <t>Cluster_183</t>
  </si>
  <si>
    <t>Bacteria;(1.0);Proteobacteria;(0.92);Alphaproteobacteria;(0.69);Rhizobiales;(0.46);Xanthobacteraceae;(0.1);Xanthobacter;(0.09);Xanthobacter_sp._91;(0.04);</t>
  </si>
  <si>
    <t>M02944:147:000000000-AUVRY:1:1109:21732:20323</t>
  </si>
  <si>
    <t>CATCAGCCACTACGGGCGCATCTGTCCGATCGAAACGCCGGAAGGCACGAACATCGGCCTCATCGCCTCTTTGAGTATCTACTCGACTGTCGATGAGTATGGCTTCCTGATTACGCCCTATCGCAAGGTCACTAAGGAAGGCTCCGTCAACGGCGGCTACGAATTCCTCCGCGCTGACGAAGAGATGAAAACGGTCCTGGCTCCGCCTGAGGCCGTCGATCCCAAGACGAGCAAGGTGACGGGCGTCCATATCATGGCGCGCATCCGCGGCGATCTGGCGATGGTCGAGAACAAGGACATCGAATACATCGACATCTCTCCGAAGCAGACCGTCGGCGTCTCGGCCTCCTTGATTCCGTTCCTTGAACACGACGACGCCAACCGAGCCT</t>
  </si>
  <si>
    <t>Cluster_184</t>
  </si>
  <si>
    <t>Bacteria;(1.0);Proteobacteria;(0.82);Alphaproteobacteria;(0.44);Sphingomonadales;(0.23);Sphingomonadaceae;(0.21);Sphingomonas;(0.08);Sphingomonas_sp._S6-262;(0.03);</t>
  </si>
  <si>
    <t>Bacteria;Proteobacteria;Alphaproteobacteria;Sphingomonadales;Sphingomonadaceae;Sphingopyxis;Sphingopyxis_sp._MWB1</t>
  </si>
  <si>
    <t>M02944:147:000000000-AUVRY:1:1104:3739:17766</t>
  </si>
  <si>
    <t>CATCTCGCACTATGGCCGCATCTGTCCGATTGAAACGCCCGAAGGCACGAACATCGGTTTGATTTCGAGCCTCAGCATTTTTTCAAAGGTCGACGACTACGGTTTCCTTACCACGCCGTATCGCGTTGTGTCGAACCGGAACGTGACCGCGGAAATCGCCTGGCTGCGGGCCGATGAAGAATCCCGCGTCTATATCTCTCCGGCCGATACGCCGGTGACGAATGGCAAGGTTGCCGAAGACCGCGTGATGGCCCGATACTCCAACGACGTAGTGTGGGTTTCCGGTGCCGAGATTCAATACCTCGACGTGGCTCCGTGCCAGATGGTCGGGGTGTCGGCCGGTTTGATTCCGTTCCTGGAACACGACGATGCTAACCGGGCCC</t>
  </si>
  <si>
    <t>Cluster_185</t>
  </si>
  <si>
    <t>Bacteria;(1.0);Bacteroidetes;(1.0);Sphingobacteriia;(1.0);Sphingobacteriales;(1.0);Sphingobacteriaceae;(1.0);Sphingobacterium;(1.0);Sphingobacterium_sp._ML3W;(0.98);</t>
  </si>
  <si>
    <t>Bacteria;Bacteroidetes;Sphingobacteriia;Sphingobacteriales;Sphingobacteriaceae;Sphingobacterium;Sphingobacterium_sp._ML3W</t>
  </si>
  <si>
    <t>M02944:147:000000000-AUVRY:1:1102:18751:24854</t>
  </si>
  <si>
    <t>CTATACGCACTACGGTCGTTTGTGTACAATCGAAACTCCTGAGGGACCAAATATTGGTTTGATTTCGTCATTAGCTGTTCACGCTAAGATTAATAATTTAGGTTTTATCGAAACGCCATACCGTCGTGTTGAAGATGGTCGTGTTGTGGTGGAAGAACCTGTACATTATTTATCTGCTGAGGACGAAGATGAGAAAACAATCGGTCAAGCTAATGCACAATATGATGATAATGGTAATTTTATCGATGCTAAAGTAAAAGCTAGATATTTTGGTGATTTCCCGGTAATCGAACCTACACGTTTGGATTATATGGATGTTGCACCTAACCAGATTACATCTATTGCGGCTTCATTAATTCCTTTCTTGGAGCATGATGATGCCAACCGTGCAT</t>
  </si>
  <si>
    <t>Cluster_186</t>
  </si>
  <si>
    <t>Bacteria;(1.0);Proteobacteria;(1.0);Betaproteobacteria;(1.0);Burkholderiales;(1.0);Comamonadaceae;(1.0);Delftia;(1.0);Delftia_tsuruhatensis;(0.48);</t>
  </si>
  <si>
    <t>M02944:147:000000000-AUVRY:1:1104:14348:5794</t>
  </si>
  <si>
    <t>CGTGACCCACTACGGCCGCGTCTGCCCTATCGAAACGCCTGAAGGCCCGAACATCGGCCTGATCAATTCGCTGGCCCTGTACGCCCGCCTGAACGAGTACGGCTTCATCGAGACGCCTTACCGTCGCGTGGCCGACGGCAAGGTCACGATGGAGATCGATTACCTGTCGGCCATCGAGGAAGGCAAGTACATCATCGCCCAGGCCAATGCCGAGCTGGATGCCGAAGGCCGCCTGATCGGCGACCTGGTGTCGGCGCGCGAAAAGGGTGATTCGACCCTGGTGTCGGCCGAGCGCGTTCAGTACATGGACGTGTCGCCCGCACAGATCGTGTCGGTGGCTGCCTCGCTGATTCCGTTCCTGGAGCACGATGACGCGAACCGCGCAT</t>
  </si>
  <si>
    <t>Cluster_187</t>
  </si>
  <si>
    <t>Bacteria;(1.0);Bacteroidetes;(1.0);Flavobacteriia;(1.0);Flavobacteriales;(1.0);Flavobacteriaceae;(1.0);Flavobacterium;(1.0);Flavobacterium_chilense;(0.53);</t>
  </si>
  <si>
    <t>Bacteria;Bacteroidetes;Flavobacteriia;Flavobacteriales;Flavobacteriaceae;Flavobacterium;Flavobacterium_sp._VMW</t>
  </si>
  <si>
    <t>M02944:147:000000000-AUVRY:1:1109:14513:22882</t>
  </si>
  <si>
    <t>CTATACGCACTATGGTCGTTTATGTCCGATTGAAACTCCTGAGGGACCAAACATTGGTTTGATTTCATCTCTTGGTGTTTATGCAAAAGTAAACGGAATGGGATTCATCGAAACTCCATACCGTAAAGTAACTAATGGTGTAGTTGATTTAGAAAGTACTCCAATTTACTTAAGTGCTGAAGAAGAAGAAGGTAAAATGATTGCTCAGGCAAACATTGAAATGGATGAAACTGGTAAAATTACAGCTAGCAATGTTATTGCTCGTGAGGAAGGTGACTTCCCGGTTGTTGAACCATCTGTAGTTCATTATACAGACGTTGCTCCTAATCAGATCGCTTCGATTTCTGCATCTTTGATTCCTTTCTTGGAGCATGATGATGCGAACCGTGCGT</t>
  </si>
  <si>
    <t>Cluster_188</t>
  </si>
  <si>
    <t>M02944:147:000000000-AUVRY:1:1102:20416:15038</t>
  </si>
  <si>
    <t>TCCGACTCATTACGGCCGTATCTGCCCGATTGAAACACCGGAAGGTCCGAACATCGGTCTGATCAACTCGCTCGCAACTTTTGCGCGCGTCAACAAATATGGTTTCATCGAAAGCCCTTACCGTAAGATTATCGACGGTAAGATCACCAATGAAGTCGTTTATCTCTCCGCTATGGAAGAAGCCAAGCACTATGTTGCACAGGCCAATGCTGAAGTGGGCGAAAATGGTGAATTCGTTGAAGAGTTCGTAATTTCGCGTCACTCGGGTGAAGTTCTGATGGCTCCGCGTGAAAACGTGGATCTGATGGACGTTTCGCCGAAGCAGCTGGTTTCTGTTGCTGCTGCGCTTATTCCGTTCCTGGAAAACGACGACGCCAACCGCGCTC</t>
  </si>
  <si>
    <t>Cluster_190</t>
  </si>
  <si>
    <t>Bacteria;(1.0);Proteobacteria;(1.0);Alphaproteobacteria;(1.0);Rhizobiales;(1.0);Bradyrhizobiaceae;(1.0);Bradyrhizobium;(1.0);Bradyrhizobium_elkanii;(0.42);</t>
  </si>
  <si>
    <t>Bacteria;Proteobacteria;Alphaproteobacteria;unclassified;unclassified;unclassified;unclassified</t>
  </si>
  <si>
    <t>M02944:147:000000000-AUVRY:1:1104:27519:11805</t>
  </si>
  <si>
    <t>TCCGACGCATTACGGCCGCATCTGCCCGATCGAAACGCCGGAAGGTCCGAACATCGGCCTGATCAACTCGCTGGCGACGTTCGCGCGCGTCAACAAGTACGGCTTCGTCGAAACGCCCTACCGCAAGGTCAAGGACGGCCGCGTCACCGAGGAGGTCGTCTACCTCTCGGCGATGGAGGAGGGCCGTTATCGCGTGGCGCAGGCCAACGTGCCGCTCGATGCCAAGGGCCGCTTCACCGAAGACCTGATCATCTGCCGTCACGCCGGCGAAGTGCTGCCGATCACGCCCGACAAGGTCGACTACATGGACGTGTCGCCGAAGCAGCTCGTTTCGGTCGCCGCGGCGCTGATCCCGTTCCTCGAGAACGACGACGCCAACCGCGCGC</t>
  </si>
  <si>
    <t>Cluster_191</t>
  </si>
  <si>
    <t>Bacteria;(1.0);Proteobacteria;(1.0);Alphaproteobacteria;(1.0);Sphingomonadales;(1.0);Sphingomonadaceae;(0.99);Sphingopyxis;(0.97);Sphingopyxis_sp._LC81;(0.71);</t>
  </si>
  <si>
    <t>M02944:147:000000000-AUVRY:1:1104:24804:20825</t>
  </si>
  <si>
    <t>CCCGACGCATTATGGCCGCATCTGCCCGATCGAAACGCCTGAAGGCCCGAACATCGGCCTGATCAACTCGCTCGCCACCTTTGCGCGCGTGAACAAGTACGGCTTCATCGAAACCCCGTACCGCAAGATCATTGACGGCAAGGTCACGACCGACGTTGTCTATCTGTCGGCAATGGAAGAGCAGAAGCACACGGTCGCGCAGGCGAACGCCGATCTCAACGCCGATGGCAGCTTCATCGACGAGCTGATCTCGGCGCGTGAAGCGGGCGAGTTCCTGATGGCCCCGCGCGATCAGATCACGCTGATGGACGTGTCGCCGAAGCAGCTCGTTTCGGTTGCGGCGTCGCTCATCCCGTTCCTTGAAAACGATGACGCCAACCGCGCGC</t>
  </si>
  <si>
    <t>Cluster_192</t>
  </si>
  <si>
    <t>Bacteria;(1.0);Proteobacteria;(1.0);Alphaproteobacteria;(1.0);Caulobacterales;(1.0);Caulobacteraceae;(1.0);Brevundimonas;(1.0);Brevundimonas_diminuta;(0.99);</t>
  </si>
  <si>
    <t>M02944:147:000000000-AUVRY:1:2109:12060:20775</t>
  </si>
  <si>
    <t>TCCGACCCACTATGGCCGTATCTGCCCGATTGAAACGCCGGAAGGCCCGAATATCGGTCTGATCAACTCGCTTGCAACTTTT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</si>
  <si>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Cluster_194</t>
  </si>
  <si>
    <t>Bacteria;(1.0);Proteobacteria;(1.0);Betaproteobacteria;(1.0);Burkholderiales;(1.0);Alcaligenaceae;(1.0);Achromobacter;(1.0);Achromobacter_spanius;(0.51);</t>
  </si>
  <si>
    <t>Bacteria;Proteobacteria;Betaproteobacteria;Burkholderiales;Alcaligenaceae;Achromobacter;Achromobacter_spanius</t>
  </si>
  <si>
    <t>M02944:147:000000000-AUVRY:1:1102:21883:16288</t>
  </si>
  <si>
    <t>CCCGACCCACTACGGCCGTGTCTGCCCGATTGAAACGCCGGAAGGCCCGAACATCGGTCTGATCAACTCCATGGCGCTGTACGCTCGCTTGAACGAGTACGGCTTCCTGGAAACGCCTTACCGCAAGATTATCGACGGCCGCGTCAGCGAGCAGATCGATTACCTGTCGGCCATCGAAGAAAGCCACTACGTCATTGCACAGGCTAACGCCGCGCTGGACGAGCAGGGCGCCTTCGTTGACGACCTGGTCGCTTGCCGTGAAGCAGGCGAAACGATGCTGACCTCGCCGGCCAACGTGCATTACATGGACGTTGCCCCGTCGCAGATCGTGTCGGTGGCTGCTTCGCTGATTCCGTTCCTTGAGCACGACGACGCGAACCGCGCAC</t>
  </si>
  <si>
    <t>Cluster_195</t>
  </si>
  <si>
    <t>Bacteria;(1.0);Proteobacteria;(1.0);Alphaproteobacteria;(1.0);Rhizobiales;(1.0);Rhizobiaceae;(1.0);Sinorhizobium;(0.54);Sinorhizobium_sp._RAC02;(0.53);</t>
  </si>
  <si>
    <t>M02944:147:000000000-AUVRY:1:1104:13707:6752</t>
  </si>
  <si>
    <t>CCCGACCCACTATGGCCGTATCTGCCCGATCGAGACGCCGGAAGGCCCGAACATCGGTCTGATCAACTCGCTCGCCACCTTCGCCCGCGTCAACAAGTACGGCTTCATCGAAAGCCCGTACCGCAAGATCGTGGACGGCAAGGTGACGACGGACGTGGTTTACCTCTCCGCCATGGAAGAGGCCAAGTATCACGTTGCCCAGGCCAACTCGGTCCTCGGCTCGGACGGCTCCTTCTCGGAAGAGTTCGTCGTCTGCCGTCATGCCGGCGAAGTCATGCTCGCCCCGCGCGACCAGATCAACCTGATGGACGTTTCGCCGAAGCAGCTCGTTTCGGTGGCCGCGGCGCTCATTCCGTTCCTTGAGAACGACGACGCCAACCGCGCGC</t>
  </si>
  <si>
    <t>Cluster_196</t>
  </si>
  <si>
    <t>Bacteria;(1.0);Firmicutes;(1.0);Bacilli;(1.0);Bacillales;(1.0);Paenibacillaceae;(1.0);Paenibacillus;(1.0);Paenibacillus_sp._FSL_H7-0737;(0.89);</t>
  </si>
  <si>
    <t>Bacteria;Firmicutes;Bacilli;Bacillales;Paenibacillaceae;Paenibacillus;Paenibacillus_sp._FSL_H7-0737</t>
  </si>
  <si>
    <t>M02944:147:000000000-AUVRY:1:1102:28208:13990</t>
  </si>
  <si>
    <t>TCACAGTCACTACGGCCGGATGTGTCCAATTGAAACACCGGAAGGTCCGAACATTGGATTGATCAACTCCTTGTCCACCTTTGCTCGTATCAACGAATACGGCTTTATTGAAGCTCCGTATCGTTGGGTAGATCCAAAGACAGGTAAGGTAACTGAACAAATCGATTATCTGACTGCTGATGAGGAAGATAATTATGTAGTTGCTCAGGCTAACGTATTGATCGATGAAGATGGCTCCTTTAAGGAAGACATGGTAATCGTTCGTTACAATAAAGACTCTGACAACATTACAACAATGCCAAGTAATCGTGTAGATTACATGGACGTTTCGCCTAAACAGGTCGTATCCGTCGCTACGGCGCTCATTCCGTTCCTTGAGAACGATGACTCCAACCGCGCTC</t>
  </si>
  <si>
    <t>Cluster_197</t>
  </si>
  <si>
    <t>Bacteria;(1.0);Proteobacteria;(1.0);Gammaproteobacteria;(1.0);Pseudomonadales;(1.0);Pseudomonadaceae;(1.0);Pseudomonas;(1.0);Pseudomonas_chlororaphis;(0.97);</t>
  </si>
  <si>
    <t>M02944:147:000000000-AUVRY:1:2114:25362:16595</t>
  </si>
  <si>
    <t>CCCGACTCACTATGGTCGTGTATGCCCGATCGAGACGCCGGAAGGTCCGAACATCGGTCTGATCAACTCCCTGGCCGCCTATGCTCGCACCAACCAGTACGGCTTCCTCGAGAGCCCGTACCGTGTGGTGAAAGAAGGTCTGGTGACCGACGAAATCGTGTTCCTGTCCGCTATCGAAGAGGCCGATCACGTGATCGCCCAGGCTTCGGCGACCATGAACGACAAAGGTCAGTTGGTCGATGAACTGGTAGCTGTTCGTCACTTGAACGAATTCACCGTCAAGGCGCCGGAAGACGTCACCTTGATGGACGTTTCGCCGAAGCAGGTAGTTTCGGTTGCAGCGTCGCTGATTCCGTTCCTCGAGCACGACGACGCCAACCGTGCAT</t>
  </si>
  <si>
    <t>Cluster_198</t>
  </si>
  <si>
    <t>Bacteria;(1.0);Proteobacteria;(1.0);Gammaproteobacteria;(1.0);Enterobacterales;(1.0);Yersiniaceae;(1.0);Serratia;(1.0);Serratia_marcescens;(0.98);</t>
  </si>
  <si>
    <t>Bacteria;Proteobacteria;Gammaproteobacteria;Enterobacterales;Yersiniaceae;Serratia;Serratia_sp._TEL</t>
  </si>
  <si>
    <t>M02944:147:000000000-AUVRY:1:1104:23918:10045</t>
  </si>
  <si>
    <t>CCCGACCCACTACGGCCGCGTGTGCCCAATCGAAACGCCGGAAGGTCCAAACATCGGTCTGATCAACTCCCTGTCCGTGTACGCACAGACTAACGAGTATGGCTTCCTGGAAACCCCGTACCGCCGCGTGCGTGACGGCGTGGTGACCGATGAAATCAACTACCTGTCTGCTATTGAAGAAGGCAACTTCGTTATCGCCCAGGCGAACTCCAACCTGGATGACGAAGGCCGCTTCGTAGAAGACCTGGTCACCTGCCGCAGCAAAGGCGAATCAAGCCTGTTCAGCCGCGACCAGGTTGACTACATGGACGTATCCACCCAACAGGTCGTTTCCGTTGGTGCCTCACTGATTCCATTCCTGGAACACGATGACGCCAACCGTGCAT</t>
  </si>
  <si>
    <t>Cluster_199</t>
  </si>
  <si>
    <t>Bacteria;(1.0);Proteobacteria;(1.0);Gammaproteobacteria;(1.0);Pseudomonadales;(1.0);Pseudomonadaceae;(1.0);Pseudomonas;(1.0);Pseudomonas_fluorescens;(0.54);</t>
  </si>
  <si>
    <t>Bacteria;Proteobacteria;Multi-affiliation;Multi-affiliation;Multi-affiliation;Multi-affiliation;Multi-affiliation</t>
  </si>
  <si>
    <t>M02944:147:000000000-AUVRY:1:2101:18034:16880</t>
  </si>
  <si>
    <t>CCCGACGCATTACGGTCGTGTATGCCCGATCGAAACGCCGGAAGGTCCGAACATCGGTCTGATCAACTCCCTGGCTGCCTATGCGCGCACCAACCAGTACGGCTTCCTCGAAAGCCCATACCGTGTGGTGAAAGACGCCCTGGTCACCGACGAGATCGTATTCCTGTCCGCCATCGAAGAAGCTGATCACGTGATCGCTCAGGCTTCGGCCACGATGAACGACAAGAAAGTCCTGGTCGACGAGCTGGTAGCTGTTCGTCACTTGAACGAGTTCACCGTCAAGGCGCCGGAAGACGTCACCTTGATGGACGTTTCTCCGAAGCAGGTAGTTTCGGTTGCAGCGTCGCTGATCCCGTTCCTGGAACACGATGACGCCAACCGTGCGT</t>
  </si>
  <si>
    <t>Cluster_200</t>
  </si>
  <si>
    <t>Bacteria;(1.0);Proteobacteria;(1.0);Alphaproteobacteria;(1.0);Sphingomonadales;(1.0);Sphingomonadaceae;(1.0);Sphingopyxis;(0.99);Sphingopyxis_sp._HXXIV;(0.15);</t>
  </si>
  <si>
    <t>Bacteria;Proteobacteria;Alphaproteobacteria;Sphingomonadales;Sphingomonadaceae;Sphingopyxis;Sphingopyxis_macrogoltabida</t>
  </si>
  <si>
    <t>M02944:147:000000000-AUVRY:1:1104:9079:11478</t>
  </si>
  <si>
    <t>CCCGACGCACTATGGCCGTATCTGCCCGATCGAAACACCCGAGGGTCCGAACATCGGCCTGATCAACAGCCTTGCGACCTTCGCGCGCGTCAACAAATACGGCTTCATCGAAACGCCGTATCGCCGCGTGGTGGACGGCAAGGTGACGAACGAAGTCGTCTATCTTTCGGCGATGGAAGAGCAGAAGCATACGGTTGCGCAGGCGAACGCCGACCTCAACCCCGACGGCAGCTTCATCGACGAGCTGATCTCGGCGCGCGAAGCGGGCGAATTCCTGATGGCGCCCCGCGACCAGATCACGCTGATGGACGTGTCGCCGAAGCAGCTCGTTTCGGTTGCGGCCTCGCTGATCCCGTTCCTTGAGAACGACGACGCCAACCGCGCGC</t>
  </si>
  <si>
    <t>Cluster_201</t>
  </si>
  <si>
    <t>Bacteria;(1.0);Proteobacteria;(1.0);Gammaproteobacteria;(1.0);Xanthomonadales;(1.0);Xanthomonadaceae;(1.0);Xanthomonas;(0.46);Xanthomonas_sacchari;(0.39);</t>
  </si>
  <si>
    <t>M02944:147:000000000-AUVRY:1:1107:13608:26369</t>
  </si>
  <si>
    <t>CCCGACCCACTACGGCCGCGTCTGCACCATCGAAACCCCGGAAGGTCCGAACATCGGCCTGATCAACTCGCTGGCCGTGTACGCCCGCACCAACCAGTACGGCTTCCTCGAGACGCCGTACCGCAAGGTCGTGGACGGCAAGGTCACCGACGACATCGAGTACCTGTCGGCGATCGAGGAGAACGAGTACGTCATCGCCCAGGCCAACGCGCTGACCGATGCCAAGAACATGCTCACCGAGCTGTTCGTGCCGTGCCGTTACCAGGGCGAGTCGCTGCTGAAGCCGCCGGCGGAAGTGCACTTCATGGACGTCTCGCCGATGCAGACCGTGTCGGTCGCCGCGGCGCTGGTGCCGTTCCTGGAGCACGACGACGCCAACCGCGCGC</t>
  </si>
  <si>
    <t>Cluster_202</t>
  </si>
  <si>
    <t>Bacteria;(1.0);Proteobacteria;(1.0);Alphaproteobacteria;(1.0);Sphingomonadales;(0.99);Sphingomonadaceae;(0.99);Sphingopyxis;(0.97);Sphingopyxis_sp._LC81;(0.49);</t>
  </si>
  <si>
    <t>Bacteria;Proteobacteria;Alphaproteobacteria;Sphingomonadales;Sphingomonadaceae;Sphingopyxis;Sphingopyxis_sp._LC81</t>
  </si>
  <si>
    <t>M02944:147:000000000-AUVRY:1:1102:4603:18694</t>
  </si>
  <si>
    <t>CCCGACGCACTATGGCCGTATCTGCCCGATTGAAACGCCGGAAGGCCCGAACATCGGTCTGATCAACTCGCTGGCGACTTTCGCACGCGTCAACAAATATGGCTTCATCGAAACCCCGTACCGCCGCATCGTCGACGGTAAGGTGACGAACGACGTCGTCTATCTGTCGGCGATGGAAGAGCAGAAGCACACGGTTGCGCAGGCAAACGCCGATCTCAACGAAGATGGCAGCTTCATCGACGAACTGATTTCGGCGCGTGAAGCAGGCGAATTCCTGATGGCTCCGCGCGATCAGATCACACTGATGGACGTGTCGCCGAAGCAGCTCGTTTCGGTCGCGGCGTCGCTGATCCCGTTCCTCGAAAACGATGACGCCAACCGCGCAC</t>
  </si>
  <si>
    <t>Cluster_203</t>
  </si>
  <si>
    <t>Bacteria;(1.0);Proteobacteria;(1.0);Alphaproteobacteria;(1.0);Caulobacterales;(1.0);Caulobacteraceae;(0.99);Phenylobacterium;(0.94);Phenylobacterium_sp._Root700;(0.38);</t>
  </si>
  <si>
    <t>M02944:147:000000000-AUVRY:1:1106:22213:15342</t>
  </si>
  <si>
    <t>CCCGACCCACTACGGCCGGATCTGCCCGATCGAGACGCCGGAAGGCCCGAACATCGGCCTGATCAACTCGCTGGCCACCCACGCGGTGGTCAACAAGTACGGCTTCATCGAGAGCCCGTATCGCCGGATCAAGGACGGCAAGACGACCGACGAGGTCGTCTACATGTCGGCCATGGAAGAGGCCAAGCACGTCATCGCCCAGGCCAACATCAAGCTGGCCGGCGGCGAGATCGTCGAGGACCTGGTCCCCGGCCGGATCAACGGCGAACCTTCGCTGCTGCCGAAAGACACCGTCGACCTGATGGACGTGTCGCCCAAGCAGGTCGTCTCGGTCGCCGCCTCGCTGATCCCGTTCCTTGAGAACGACGACGCCAACCGCGCCC</t>
  </si>
  <si>
    <t>Cluster_204</t>
  </si>
  <si>
    <t>Bacteria;(1.0);Proteobacteria;(1.0);Betaproteobacteria;(1.0);Burkholderiales;(1.0);Alcaligenaceae;(1.0);Achromobacter;(1.0);Achromobacter_piechaudii;(0.83);</t>
  </si>
  <si>
    <t>M02944:147:000000000-AUVRY:1:1105:26954:11786</t>
  </si>
  <si>
    <t>CCCGACCCACTACGGCCGCGTCTGCCCGATCGAAACGCCGGAAGGCCCGAACATCGGCCTGATCAACTCCATGGCGCTGTACGCTCGCTTGAACGAGTACGGCTTCCTGGAAACGCCTTACCGCAAGATTATCGACGGCCGCGTCAGCGAGCAGATCGATTACCTGTCGGCCATCGAAGAAAGCCACTACGTCATCGCGCAGGCTAACGCCGCGCTGGACGAGCAAGGCGCCTTCGTGGACGACCTGGTCGCTTGCCGTGAAGCAGGCGAAACGATGCTGACGTCGCCGGCCAACGTGCATTACATGGACGTTGCCCCGTCGCAGATCGTGTCGGTCGCCGCTTCGCTGATCCCGTTCCTCGAGCACGACGACGCGAACCGCGCAC</t>
  </si>
  <si>
    <t>Cluster_205</t>
  </si>
  <si>
    <t>Bacteria;(1.0);Proteobacteria;(1.0);Alphaproteobacteria;(1.0);Rhizobiales;(1.0);Phyllobacteriaceae;(1.0);Mesorhizobium;(0.9);Mesorhizobium_sp._1M-11;(0.25);</t>
  </si>
  <si>
    <t>M02944:147:000000000-AUVRY:1:1104:24203:10240</t>
  </si>
  <si>
    <t>CCCGACGCATTACGGCCGTATCTGCCCGATTGAAACGCCGGAAGGCCCGAACATTGGTCTGATCAACTCGCTGGCCACCTTTGCCCGGGTCAACAAGTACGGCTTCATCGAGAGCCCGTACCGCAAGATCGTTGACGGCAAGCTGACTGACGAGGTCGTCTATCTGTCGGCCATGGAAGAGGCCAAGCACTATGTGGCCCAGGCTAACGCCGAGCTCGACAAGGAAGGCCGTTTCGTCGACGAATTCGTCATTTGCCGTAACGCCGGCGAAGTGATGATGGCGCCGCGCGAAAACGTCGACCTGATGGACGTGTCGCCGAAGCAGATGGTGTCGGTCGCTGCCGCGCTCATCCCGTTCCTCGAGAACGACGACGCCAACCGCGCGC</t>
  </si>
  <si>
    <t>Cluster_207</t>
  </si>
  <si>
    <t>Bacteria;(1.0);Proteobacteria;(1.0);Alphaproteobacteria;(1.0);Rhizobiales;(1.0);Rhizobiaceae;(1.0);Shinella;(0.79);Shinella_sp._DD12;(0.32);</t>
  </si>
  <si>
    <t>M02944:147:000000000-AUVRY:1:2103:3249:13356</t>
  </si>
  <si>
    <t>CCCGACCCATTACGGTCGTATTTGCCCGATCGAGACGCCGGAAGGCCCGAACATCGGTCTGATCAACTCGCTTGCAACCTTCGCCCGCGTCAACAAGTACGGCTTCATCGAAAGCCCGTACCGCAAGATCGTCGACGGCAAGGTCACGAACGACGTGGTCTACCTCTCCGCCATGGAAGAGGCCAAGTACCACGTCGCCCAGGCCAACTCGGTGCTCGAAGCCGACAGCTCGTTTGCTGAAGAGTTCGTCGTTTGCCGTCACGCCGGCGAAGTCATGCTCGCCCCGCGCGACCAGATCAACCTGATGGACGTTTCGCCGAAACAGCTCGTTTCGGTCGCGGCCGCGCTCATTCCGTTCCTCGAGAACGACGACGCGAACCGCGCGC</t>
  </si>
  <si>
    <t>Cluster_208</t>
  </si>
  <si>
    <t>Bacteria;(1.0);Bacteroidetes;(1.0);Flavobacteriia;(1.0);Flavobacteriales;(1.0);Flavobacteriaceae;(1.0);Flavobacterium;(0.99);Flavobacterium_ummariense;(0.66);</t>
  </si>
  <si>
    <t>Bacteria;Bacteroidetes;Flavobacteriia;Flavobacteriales;Flavobacteriaceae;Flavobacterium;Flavobacterium_ummariense</t>
  </si>
  <si>
    <t>M02944:147:000000000-AUVRY:1:1102:7066:9754</t>
  </si>
  <si>
    <t>CTATACGCATTATGGTCGTTTATGTCCGATTGAAACTCCAGAGGGACCAAACATTGGTTTGATTTCTTCGTTAGCAGTTTACGCAAAAGTAAACAACATGGGATTCATTGAAACACCTTACCGTAAAGTAGAAAATGGAGTGTTGCAAATTAATGAAGCTCCGGTTTATTTATCGGCTGAAGAAGAAGAAGAGAAATTAATTGCACAAGCAACTGTGAATGTTGCGGCAGACGGAAAAATTGAAGACGAAAGAGTAGTAGCAAAACAAGATGCCGACTTCCCGGTTGTTGAACCAACAGAGTTGAACTATGCCGACGTTGCGCCAAATCAGATTGCTTCTATTTCTGCATCGTTAATTCCGTTCTTAGAGCATGATGATGCGAACCGTGCGT</t>
  </si>
  <si>
    <t>Cluster_209</t>
  </si>
  <si>
    <t>Bacteria;(1.0);Proteobacteria;(1.0);Alphaproteobacteria;(1.0);Rhizobiales;(1.0);Bradyrhizobiaceae;(1.0);Afipia;(1.0);Afipia_broomeae;(0.56);</t>
  </si>
  <si>
    <t>M02944:147:000000000-AUVRY:1:1107:18981:26006</t>
  </si>
  <si>
    <t>TCCGACGCATTACGGCCGTATCTGCCCGATCGAGACGCCGGAAGGCCCGAATATCGGTCTGATCAACTCGCTCGCGACCTTCGCGCGCGTGAACAAGTACGGCTTCGTGGAAACGCCTTACCGCAAGGTCAAGGACGGCCGCGTGACCGACGACGTGGTCTATCTCTCCGCGATGGAAGAGGGCCGCTACCGCGTCGCTCAGGCGAACGTGCCGCTCGATAACAAGGGCCGCTTCACCGACGATCTGGTGATCTGCCGCCACGCCGGCGAAGTTCTGCAGATCACGCCGGACAAGGTCGACTACATGGACGTGTCGCCGAAGCAGCTCGTTTCGGTCGCCGCGGCGCTGATCCCGTTCCTCGAGAACGACGACGCCAACCGCGCGC</t>
  </si>
  <si>
    <t>Cluster_210</t>
  </si>
  <si>
    <t>Bacteria;(1.0);Bacteroidetes;(1.0);Flavobacteriia;(1.0);Flavobacteriales;(1.0);Flavobacteriaceae;(1.0);Flavobacterium;(1.0);Flavobacterium_sp._Leaf359;(0.83);</t>
  </si>
  <si>
    <t>M02944:147:000000000-AUVRY:1:2108:7709:14075</t>
  </si>
  <si>
    <t>CTATACGCACTACGGACGTTTATGTCCTATTGAAACACCGGAAGGACCAAACATTGGTTTGATTTCTTCTCTTGGGGTTTACGCAAAAGTAAACGGAATGGGATTCATCGAAACTCCTTATCGTAAGGTGACTGATGGAAAAGTAGATTTGGTTTCTGAACCGGTTTATTTGAGTGCTGAGGAAGAAGAAGGTAAGATGATTGCTCAGGCCAACATCGAAATGAATGATGATGGACAGATTACGGCCGATAAGGTAATTGCCCGTGAAGAAGGTGATTTCCCGGTTGTTGAACCAAATGTTGTTCATTATACAGACGTTGCGCCAAACCAGATTGCTTCGATTTCTGCATCTTTGATTCCTTTCCTGGAGCATGATGATGCGAACCGTGCGT</t>
  </si>
  <si>
    <t>Cluster_211</t>
  </si>
  <si>
    <t>Bacteria;(1.0);Proteobacteria;(1.0);Betaproteobacteria;(0.98);Burkholderiales;(0.98);Oxalobacteraceae;(0.95);Janthinobacterium;(0.29);Janthinobacterium_sp._RA13;(0.09);</t>
  </si>
  <si>
    <t>Bacteria;Proteobacteria;Betaproteobacteria;Burkholderiales;Oxalobacteraceae;Collimonas;unclassified</t>
  </si>
  <si>
    <t>M02944:147:000000000-AUVRY:1:1107:8647:19685</t>
  </si>
  <si>
    <t>TCCGACCCACTACGGCCGCGTTTGTCCGATCGAGACACCGGAAGGCCCGAACATCGGTCTGATCAACTCGCTGGCTTTGTACGCGCGTCTGAACGAATACGGTTTCCTAGAAACGCCATATCGCAAGGTTGTTGACAGCAAAATCACGAACCAGATCGATTATCTGTCTGCGATCGAAGAAGGCCGCTATATCATCGCTCAGGCGAATGCGACCATCGACGGCACAGGCACGTTGGTCGACGAACTGGTGTCTGCCCGTGAAGCTGGCGAAACCATCCTGGTCTCGCCAGAGCGCATCCAGTACATGGACGTGGCGACCGGTCAGGTAGTTTCCGTTGCGGCATCGCTGATTCCATTCCTCGAACACGATGATGCGAACCGTGCGT</t>
  </si>
  <si>
    <t>Cluster_212</t>
  </si>
  <si>
    <t>M02944:147:000000000-AUVRY:1:1105:12268:3075</t>
  </si>
  <si>
    <t>TCCAACGCACTATGGTCGC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CTTGAACACGATGACGCCAACCGTGCTT</t>
  </si>
  <si>
    <t>Cluster_213</t>
  </si>
  <si>
    <t>Bacteria;(1.0);Proteobacteria;(1.0);Betaproteobacteria;(1.0);Burkholderiales;(1.0);Comamonadaceae;(1.0);Variovorax;(1.0);Variovorax_sp._PDC80;(0.46);</t>
  </si>
  <si>
    <t>Bacteria;Proteobacteria;Betaproteobacteria;Burkholderiales;Comamonadaceae;Variovorax;Variovorax_sp._PDC80</t>
  </si>
  <si>
    <t>M02944:147:000000000-AUVRY:1:1107:9516:17279</t>
  </si>
  <si>
    <t>CGTGACCCACTACGGCCGCGTGTGCCCGATCGAAACGCCCGAAGGCCCGAACATCGGCCTGATCAACTCGCTGGCCCTGTATGCCCGCCTGAACGAATACGGCTTCATCGAGACGCCGTACCGCCGCGTGGTCGACAGCAAGGTCACGAACGAGATCGACTACCTGTCGGCCATCGAGGAAGGCAAGTACGTCATCGCCCAGGCCAACGCGGCCCTGGACAAGGACGGCGTGCTGACCGGCGACCTGGTCTCGGCGCGTGAAGCCGGCGAATCGATCCTGGTCGGTGCCGAGCGCATCCAGTACATGGACGTGTCGCCCGCACAGATCGTGTCGGTGGCCGCCTCGCTGGTTCCGTTCCTCGAGCACGACGACGCGAACCGCGCGC</t>
  </si>
  <si>
    <t>Cluster_214</t>
  </si>
  <si>
    <t>Bacteria;(1.0);Bacteroidetes;(1.0);Sphingobacteriia;(1.0);Sphingobacteriales;(1.0);Sphingobacteriaceae;(1.0);Sphingobacterium;(1.0);Sphingobacterium_faecium;(1.0);</t>
  </si>
  <si>
    <t>Bacteria;Bacteroidetes;Sphingobacteriia;Sphingobacteriales;Sphingobacteriaceae;Sphingobacterium;Sphingobacterium_faecium</t>
  </si>
  <si>
    <t>M02944:147:000000000-AUVRY:1:1101:28222:16173</t>
  </si>
  <si>
    <t>CTATACGCACTACGGTCGTTTGTGTACAATCGAGACTCCAGAGGGACCAAACATTGGTTTGATTTCTTCATTAGCAGTTCACGCTAAGATTAATAATTTAGGTTTTATCGAAACTCCTTACCGTCGTGTAGAAGATGGTCGTGTTGTGGTTGAAGAACCTGTTCATTATTTATCTGCTGAGGACGAAGATGAGAAAACAATCGGTCAGGCAAATGCGCAGTATGATGATAATGGTAATTTTATCGATGCTAAAGTAAAAGCAAGATATTTTGGTGACTTCCCGGTAATCGAACCTACGCGTTTGGATTATATGGACGTTGCTCCTAATCAAATTACATCTATTGCGGCCTCATTAATTCCTTTCTTGGAACATGATGATGCCAACCGTGCAT</t>
  </si>
  <si>
    <t>Cluster_215</t>
  </si>
  <si>
    <t>Bacteria;(1.0);Proteobacteria;(1.0);Alphaproteobacteria;(1.0);Rhizobiales;(1.0);Rhizobiaceae;(1.0);Ensifer;(1.0);Ensifer_adhaerens;(0.98);</t>
  </si>
  <si>
    <t>Bacteria;Proteobacteria;Alphaproteobacteria;Rhizobiales;Rhizobiaceae;Ensifer;Ensifer_adhaerens</t>
  </si>
  <si>
    <t>M02944:147:000000000-AUVRY:1:1105:19673:12792</t>
  </si>
  <si>
    <t>CCCGACGCACTACGGCCGTATCTGCCCGATTGAGACGCCGGAAGGCCCGAACATCGGTCTGATCAACTCGCTTGCAACCTTTGCCCGCGTCAACAAGTACGGCTTCATCGAAAGCCCGTACCGCAAGATCGTTGACGGCAAGGTGACGAACGACGTCGTCTATCTCTCGGCGATGGAAGAAGCGAAGTACCACGTCGCCCAGGCAAACTCGGTTCTCGAGAACGATGGTTCGTTCTCCGAAGAATTCGTCGTTTGCCGCCATTCCGGCGAAGTTATGCTGGCACCGCGCGACAACATCAACCTGATGGACGTTTCGCCGAAGCAGCTCGTTTCGGTCGCAGCGGCGCTCATCCCGTTCCTTGAGAACGACGACGCCAACCGCGCAC</t>
  </si>
  <si>
    <t>Cluster_216</t>
  </si>
  <si>
    <t>Bacteria;(1.0);Proteobacteria;(0.8);Deltaproteobacteria;(0.22);Myxococcales;(0.15);Kofleriaceae;(0.04);Haliangium;(0.04);Haliangium_ochraceum;(0.04);</t>
  </si>
  <si>
    <t>M02944:147:000000000-AUVRY:1:1114:4353:20941</t>
  </si>
  <si>
    <t>TCCGACGCACTACGGTCGCGTATGTCCGATCGAGACGCCGGAAGGCCCGAACATCGGTCTGATCGCCTCGCTCTCGACGTATGCGCGCGTGAACGACTACGGCTTCGTCGAGACGCCGTACCGCGAGGTCGAGAAGGGGCGCGTCACCGATCGCATCCGCTTCCTCTCCGCGTTGGAAGAGGAGGACCTCGTGATCGCCCAGGCGAACGCGCCCCTCGATTCCAAGGGTACCTTCACCGCGGACCTCGTGTCCGCGCGTAAGGGCGGTAACTTCATGCAGGTCCCACCCGAGCAGGTGCAGTTCATGGACGTCTCGCCGAATCAGTTGGTGAGCGTCGCTGCTTCGCTGATTCCATTCCTCGAGAACGACGACGCCAACCGCGCGC</t>
  </si>
  <si>
    <t>Cluster_217</t>
  </si>
  <si>
    <t>Bacteria;(1.0);Proteobacteria;(1.0);Alphaproteobacteria;(1.0);Caulobacterales;(0.98);Caulobacteraceae;(0.98);Brevundimonas;(0.98);unclassified;(0.38);</t>
  </si>
  <si>
    <t>M02944:147:000000000-AUVRY:1:1109:14541:15271</t>
  </si>
  <si>
    <t>CCCGACCCACTACGGCCGGATCTGCCCGATCGAAACGCCGGAAGGCCCGAACATCGGCCTGATCAACTCGCTGGCCACCCACGCCCGCGTGAACAAGTACGGCTTCATCGAGAGCCCGTACCGCCGGGTGAAGGACGGCCAAGCCCAGGACGAGGTGGTCTACATCTCGGCCATGGAAGAGGCGAAATACACGATCGCCCAGGCCAACATCGAGCTGAAGGACGGCCAGATCGTCGAGGACCTGGTCCCCGGCCGGATCAACGGTGAATCCCAGCTGCTGATCAAGGCTGACGTGGACATGATGGACGTGTCGCCGAAGCAGGTCGTTTCGGTCGCCGCCGCCCTGATCCCGTTCCTGGAAAACGATGACGCCAACCGCGCCC</t>
  </si>
  <si>
    <t>Cluster_218</t>
  </si>
  <si>
    <t>Bacteria;(1.0);Proteobacteria;(1.0);Betaproteobacteria;(1.0);Burkholderiales;(0.99);unclassified;(0.83);Rhizobacter;(0.3);Rhizobacter_sp._Root1238;(0.04);</t>
  </si>
  <si>
    <t>Bacteria;Proteobacteria;Betaproteobacteria;Burkholderiales;unclassified;Rhizobacter;Multi-affiliation</t>
  </si>
  <si>
    <t>M02944:147:000000000-AUVRY:1:2107:25638:23699</t>
  </si>
  <si>
    <t>CCCGACCCACTACGGTCGTGTGTGCCCGATCGAGACGCCGGAAGGCCCGAACATCGGCCTGATCAACTCGCTGGCGCTGTACGCGCAGTTGAACGAGTACGGCTTCCTCGAAACCCCGTATCGCCGCGTCGCCGACGGCAAGGTGACGATGCAGATCGACTACCTGTCGGCCATCGAGGAAGGCAAGTACGTGATCGCGCAGGCCAGCGCGACGCTCGACTCCGAAGGCAAGCTGATCGACGAACTGGTGTCCGCACGCGACAACGGCGAGTCGATCCTGACCTCGGCCGAGCGCATCCAGTACATGGACGTGGCGCCGACGCAGATCGTCTCGGTGGCGGCGTCGCTGGTGCCGTTCCTCGAGCACGACGATGCGAACCGCGCGC</t>
  </si>
  <si>
    <t>Cluster_219</t>
  </si>
  <si>
    <t>Bacteria;(1.0);Proteobacteria;(1.0);Gammaproteobacteria;(1.0);Pseudomonadales;(1.0);Pseudomonadaceae;(1.0);Pseudomonas;(1.0);Pseudomonas_fluorescens;(0.42);</t>
  </si>
  <si>
    <t>M02944:147:000000000-AUVRY:1:1107:19975:2464</t>
  </si>
  <si>
    <t>CCCGACGCACTACGGTCGTGTATGCCCGATCGAAACGCCGGAAGGTCCGAACATCGGTCTGATCAACTCCCTGGCCGCTTATGCGCGCACCAACCAGTACGGCTTCCTCGAGAGCCCGTACCGTGTGGTGAAAGACGCTCTGGTCACCGACGAGATCGTGTTCCTGTCCGCCATCGAAGAAGCTGATCACGTGATCGCTCAGGCTTCGGCCACGATGAACGACAAGAAAGTCCTGATCGACGAGTTGGTAGCTGTTCGCCACTTGAACGAGTTCACCGTCAAGGCGCCGGAAGACGTCACCTTGATGGACGTATCGCCCAAGCAGGTAGTTTCGGTCGCAGCGTCGCTGATCCCGTTCCTGGAGCACGATGACGCCAACCGTGCGT</t>
  </si>
  <si>
    <t>Cluster_220</t>
  </si>
  <si>
    <t>Bacteria;(1.0);Proteobacteria;(1.0);Betaproteobacteria;(1.0);Burkholderiales;(1.0);Alcaligenaceae;(1.0);Achromobacter;(1.0);Achromobacter_piechaudii;(0.88);</t>
  </si>
  <si>
    <t>M02944:147:000000000-AUVRY:1:2111:9090:8660</t>
  </si>
  <si>
    <t>CCCGACCCACTACGGCCGCGTCTGCCCGATCGAAACGCCGGAAGGCCCGAACATCGGCCTGATCAACTCCATGGCGCTGTACGCTCGCTTGAACGAGTACGGCTTCCTGGAAACGCCTTACCGCAAGATTATCGACGGCCGCGTCAGCGAGCAGATCGATTACCTGTCGGCCATCGAAGAAAGCCACTACGTCATTGCGCAGGCTAACGCCGCGCTGGACGAGCAGGGCGGCTTCGTGGACGACCTGGTCGCTTGCCGTGAAGCAGGCGAAACCATGTTGACCTCGCCGGCCAACGTGCACTACATGGACGTTGCCCCGTCGCAGATCGTGTCGGTCGCCGCATCGCTGATTCCGTTCCTGGAGCACGATGACGCGAACCGCGCAC</t>
  </si>
  <si>
    <t>Cluster_221</t>
  </si>
  <si>
    <t>Bacteria;(1.0);Proteobacteria;(1.0);Gammaproteobacteria;(1.0);Pseudomonadales;(1.0);Pseudomonadaceae;(1.0);Pseudomonas;(1.0);Pseudomonas_brenneri;(0.47);</t>
  </si>
  <si>
    <t>M02944:147:000000000-AUVRY:1:1101:15503:13159</t>
  </si>
  <si>
    <t>CCCGACCCACTACGGCCGTGTGTGCCCGATCGAGACGCCTGAAGGTCCGAACATCGGTCTGATCAACTCCCTGGCTGCCTATGCGCGCACCAACCAGTACGGCTTCCTGGAAAGCCCGTACCGTGTGGTGAAAGACGCGTTGGTCACCGACGAGATCGTCTTCCTGTCCGCCATCGAAGAAGCTGATCACGTGATCGCTCAGGCTTCGGCCACGATGAACGACAAGAAAGTCCTGATCGATGAGCTGGTAGCTGTTCGTCACCTGAACGAGTTCACCGTCAAGGCGCCGGAAGACGTCACCTTGATGGACGTGTCGCCCAAGCAGGTAGTTTCGGTCGCAGCGTCGCTGATCCCGTTCCTGGAGCACGATGACGCCAACCGTGCGT</t>
  </si>
  <si>
    <t>Cluster_222</t>
  </si>
  <si>
    <t>Bacteria;(1.0);Proteobacteria;(1.0);Betaproteobacteria;(1.0);Nitrosomonadales;(1.0);Methylophilaceae;(1.0);Methylobacillus;(1.0);Methylobacillus_glycogenes;(1.0);</t>
  </si>
  <si>
    <t>Bacteria;Proteobacteria;Betaproteobacteria;Nitrosomonadales;Methylophilaceae;Methylobacillus;Methylobacillus_glycogenes</t>
  </si>
  <si>
    <t>M02944:147:000000000-AUVRY:1:1107:5600:8105</t>
  </si>
  <si>
    <t>CTCCACGCACTATGGTCGTGTTTGCCCGATTGAAACGCCTGAAGGCCCGAACATTGGTCTGATCAACTCGCTGGCCTTGTACTCCCGCACCAATCAGTACGGTTTCCTTGAGACTCCGTACCGTCGTGTTGAGAACAACAAGGTAAGCGCTACTATCGATTTCCTCTCCGCCATTGAGGAAAGTCAGTACATGATCGCTCAGGCGAACTCTGAGCTGGATGAGAAGAGCAACTTCAAGGAAGAGCTGATCTCCGCGCGTTACCACAATGAATTCACCATGGCTCAGCCTGACCGTGTTCAATACATGGACGTGGCGCCTGGTCAGATTGTGTCGGTAGCGGCTTCGCTGATTCCATTCCTTGAGCACGATGATGCGAACCGTGCCT</t>
  </si>
  <si>
    <t>Cluster_224</t>
  </si>
  <si>
    <t>Bacteria;(1.0);Proteobacteria;(1.0);Alphaproteobacteria;(1.0);Caulobacterales;(1.0);Caulobacteraceae;(0.62);Brevundimonas;(0.62);unclassified;(0.61);</t>
  </si>
  <si>
    <t>Bacteria;Proteobacteria;Alphaproteobacteria;Caulobacterales;unclassified;unclassified;Caulobacterales_bacterium_RIFOXYB1_FULL_67_16</t>
  </si>
  <si>
    <t>M02944:147:000000000-AUVRY:1:1102:19833:9972</t>
  </si>
  <si>
    <t>CCCGACCCACTACGGCCGGATCTGCCCGATCGAGACGCCGGAAGGTCCGAACATCGGTCTGATCAACTCCCTGGCCACCCACGCCCGCGTCAACAAGTACGGCTTCATCGAGAGCCCGTACCGTCGCGTGAAGGACGGCCAGGCCCAGGGCGAGGTGGTCTACATCTCGGCCATGGAGGAGTCGAAGTACACGATCGCCCAGGCCAATATCGAACTGAAGGACGGGGTGATCGTCGAGGATCTGGTCCCCGGCCGGATCAACGGCGAGTCCCAGCTCCTGAACAAGGACGCCGTGGACATGATGGACGTGTCGCCGAAACAGGTGGTTTCGGTCGCTGCGGCCCTGATCCCCTTCCTCGAAAACGACGACGCCAACCGGGCCC</t>
  </si>
  <si>
    <t>Cluster_225</t>
  </si>
  <si>
    <t>Bacteria;(1.0);Proteobacteria;(1.0);Alphaproteobacteria;(1.0);Caulobacterales;(1.0);Caulobacteraceae;(1.0);Brevundimonas;(1.0);unclassified;(0.99);</t>
  </si>
  <si>
    <t>M02944:147:000000000-AUVRY:1:1101:25460:14486</t>
  </si>
  <si>
    <t>CCCGACCCACTACGGCCGCATCTGCCCGATCGAAACGCCGGAAGGCCCGAACATCGGCCTGATCAACTCCCTGGCCACCCACGCCCGCGTCAACAAATACGGCTTCATCGAGAGCCCGTATCGTCGCGTGAAGGACGGTCAGGCCCAGGACGAGGTGATCTACATCTCGGCCATGGAGGAGTCGAAATACACGATCGCCCAGGCCAACATCGAACTGAAGAACGGCGAGATCGTCGAGGACCTGGTCCCCGGCCGTATCAACGGCGAATCTCAGCTGCTGACCAAGGCCGACGTCGACATGATGGACGTGTCGCCGAAACAGGTCGTTTCGGTCGCCGCCGCCCTGATCCCGTTCCTGGAAAACGATGACGCCAACCGCGCAC</t>
  </si>
  <si>
    <t>Cluster_226</t>
  </si>
  <si>
    <t>Bacteria;(1.0);Bacteroidetes;(1.0);Sphingobacteriia;(1.0);Sphingobacteriales;(1.0);Sphingobacteriaceae;(1.0);Pedobacter;(1.0);Pedobacter_sp.;(0.94);</t>
  </si>
  <si>
    <t>Bacteria;Bacteroidetes;Sphingobacteriia;Sphingobacteriales;Sphingobacteriaceae;Pedobacter;Pedobacter_sp.</t>
  </si>
  <si>
    <t>M02944:147:000000000-AUVRY:1:1102:13670:27435</t>
  </si>
  <si>
    <t>CTATACTCACTATGGTCGTTTGTGTACCATTGAAACACCAGAGGGACCAAACATTGGTTTGATTTCATCTTTGTGTGTTCATGCGAAGATCAATAATTTAGGTTTCATTGAAACTCCATATAAAAAAGTAGAAAATGGCGTAGTTGTCGTTGACGAACCGGTTATCTATTTATCTGCTGAAGATGAAGATGGTAAAACGATCGCACAGGCAAATGCTGCTTATGATGATCAAGGTAACTTCACTACCTCACGTGTTAAAGCACGTTATGAGGGTGACTTCCCGATTATTGAGCCTGAGAAATTGGACTTAATGGACGTGGCACCTAATCAGATTACCTCTATTGCGGCTTCGTTGATTCCTTTCCTTGAGCATGATGATGCGAACAGGGCTT</t>
  </si>
  <si>
    <t>Cluster_228</t>
  </si>
  <si>
    <t>Bacteria;(1.0);Bacteroidetes;(1.0);Sphingobacteriia;(1.0);Sphingobacteriales;(1.0);Sphingobacteriaceae;(1.0);Pedobacter;(1.0);Pedobacter_antarcticus;(0.99);</t>
  </si>
  <si>
    <t>Bacteria;Bacteroidetes;Sphingobacteriia;Sphingobacteriales;Sphingobacteriaceae;Pedobacter;Pedobacter_antarcticus</t>
  </si>
  <si>
    <t>M02944:147:000000000-AUVRY:1:1101:27314:16060</t>
  </si>
  <si>
    <t>CTATACGCATTACGGCAGGTTATGTACGATTGAGACTCCTGAGGGACCGAATATTGGTCTGATCTCGTCTCTGTGTGTACATGCCAAGATTAATACTTTAGGTTTCATCGAAACACCTTACAAAATTGTAAGAGATGGTATTGTTGCTGTTGACGAAGATGTTATCTATTTGTCTGCTGAAGATGAAGACGGTAAAACTATTGCACAGGCAAATGCTGAGTATGATGACAAAGGTAACTTTACAACCCCACGTGTTAAAGCACGTTATGAAGGTGACTTCCCGATTATTGAGCCTGAGAAATTAGACTTAATGGATGTTGCTCCAAATCAGATTACCTCTATTGCAGCTTCATTGATTCCTTTCCTGGAACATGATGATGCGAACAGGGCCC</t>
  </si>
  <si>
    <t>Cluster_229</t>
  </si>
  <si>
    <t>Bacteria;(1.0);Proteobacteria;(1.0);Alphaproteobacteria;(0.99);Sphingomonadales;(0.96);Sphingomonadaceae;(0.96);Sphingobium;(0.3);Sphingobium_japonicum;(0.17);</t>
  </si>
  <si>
    <t>Bacteria;Proteobacteria;Alphaproteobacteria;Sphingomonadales;Sphingomonadaceae;Sphingomonas;Sphingomonas_hengshuiensis</t>
  </si>
  <si>
    <t>M02944:147:000000000-AUVRY:1:1102:24230:8299</t>
  </si>
  <si>
    <t>CCCGACGCATTATGGCCGCATCTGCCCCATCGAAACGCCGGAAGGTCCGAATATCGGCCTGATCAACTCGCTGGCGTCGTTCAGCCGGGTGAACAAATATGGCTTCATCGAAACGCCGTATCGCAAGGTCGTCGACCACAAGGTCACCGACGACGTGGTCTATCTGTCCGCGATGGAAGAGCAGAAGAACACCATCGCGCAGGCGAACGCCGAGCTTAACAAGGACGGCAGCTTTGCCGAGGAACTGATCTCGTCACGCGAGTCGGGCGAATTCCTGATGGCGCCGCGCGAGAATATCACGCTGATGGACGTTTCGCCCAAGCAGCTGGTGTCGGTCGCCGCGTCGCTCATTCCGTTCCTCGAAAACGATGACGCCAACCGCGCCT</t>
  </si>
  <si>
    <t>Cluster_230</t>
  </si>
  <si>
    <t>Bacteria;(1.0);Proteobacteria;(1.0);Gammaproteobacteria;(1.0);Pseudomonadales;(1.0);Pseudomonadaceae;(1.0);Pseudomonas;(1.0);Pseudomonas_putida;(0.86);</t>
  </si>
  <si>
    <t>M02944:147:000000000-AUVRY:1:1102:13718:3568</t>
  </si>
  <si>
    <t>CCCGACCCACTATGGCCGTGTGTGCCCGATCGAGACTCCTGAAGGTCCGAACATCGGTCTGATCAACTCCCTGGCGGCCTATGCCCGTACCAACCAGTACGGCTTCCTGGAAAGCCCGTACCGTGTTGTAAAGGAAGGCGTTGTCAGCGACGACATCGTGTTCCTGTCGGCAATCGAAGAGGCAGATCACGTCATCGCACAGGCTTCGGCCGCGATGAACGATAAGAAGCAACTGATCGATGAACTGGTAGCAGTTCGTCACCTGAACGAATTCACTGTCAAGGCGCCGGAAGACGTCACCCTGATGGACGTTTCGCCGAAGCAGGTTGTTTCCGTTGCAGCGTCGCTGATTCCGTTCCTCGAGCACGACGACGCCAACCGTGCGT</t>
  </si>
  <si>
    <t>Cluster_231</t>
  </si>
  <si>
    <t>Bacteria;(1.0);Proteobacteria;(1.0);Betaproteobacteria;(1.0);Burkholderiales;(1.0);Burkholderiaceae;(1.0);Cupriavidus;(1.0);Cupriavidus_basilensis;(1.0);</t>
  </si>
  <si>
    <t>Bacteria;Proteobacteria;Betaproteobacteria;Burkholderiales;Burkholderiaceae;Cupriavidus;Cupriavidus_basilensis</t>
  </si>
  <si>
    <t>M02944:147:000000000-AUVRY:1:1109:17562:4405</t>
  </si>
  <si>
    <t>CCCGACCCACTACGGCCGCGTGTGCCCGATCGAGACGCCGGAAGGCCCGAACATTGGCCTGATCAACTCGCTGGCACTGTATGCGCGCCTGAACGAGTACGGCTTCCTGGAAACGCCGTACCGCAAGGTGGTCGACAGCAAGCTGACCGACCAGGTCGACTACCTGTCCGCCATTGAAGAAGGCAAGTACGTGGTGGCGCAGGCCAACGCGACGGTTGACGCCGACGGTACCCTGATCGACGAACTGGTGTCGTCGCGTGAAGGTAGCGAGCGGGAAACCCGTATGGTCACGCCGGACCGCGTCCAGTACATCGACGTGGCGCCTTCGCAGATCGTCTCGGCCGCGGCATCGCTGGTGCCGTTCCTCGAGCACGATGATGCGAACCGTGCAC</t>
  </si>
  <si>
    <t>Cluster_232</t>
  </si>
  <si>
    <t>Bacteria;(1.0);Proteobacteria;(1.0);Alphaproteobacteria;(1.0);Sphingomonadales;(1.0);Sphingomonadaceae;(1.0);Sphingomonas;(0.99);unclassified;(0.45);</t>
  </si>
  <si>
    <t>M02944:147:000000000-AUVRY:1:2113:16991:17347</t>
  </si>
  <si>
    <t>CCCGACGCACTATGGCCGCATCTGCCCGATCGAGACGCCGGAAGGCCCGAACATCGGCCTGATCAACTCGCTCGCGAGCTTCAGCCGCGTCAACAAGTACGGCTTCATCGAGACGCCGTACCGCAAGATCATCGACGGCAAGGTGATCGACGAGGTCGTCTATCTGTCGGCGATGGAAGAGGCCAAGCACACGATCGCGCAGGCATCGGCCGAGCTCAGCGAGAACGGCTCGTTCGCCGAGGAGCTGGTGTCGGCCCGTCAGGCCGGCGAGTTCCTGATGGCGCTCCCCGAGACGATCACGCTGATGGACGTCAGCCCCAAGCAGCTCGTCTCGGTCGCCGCATCGCTCATTCCGTTCCTGGAAAACGACGACGCCAACCGCGCGC</t>
  </si>
  <si>
    <t>Cluster_233</t>
  </si>
  <si>
    <t>Bacteria;(1.0);Bacteroidetes;(0.68);Flavobacteriia;(0.62);Flavobacteriales;(0.62);Flavobacteriaceae;(0.61);unclassified;(0.1);Flavobacteriaceae_bacterium_JJC;(0.06);</t>
  </si>
  <si>
    <t>M02944:147:000000000-AUVRY:1:1104:28375:13838</t>
  </si>
  <si>
    <t>CCATACACACTATGGTCGTATTTGTCCGATAGAGACCCCGGAGGGACCAAACATTGGTTTGATTTCATCATTAGGAATCTATGCTAAAATCAATACGCTTGGTTTCATAGAGACGCCTTATAGAAAGGTAGAAAATGGAAAGGTAGATCTTGATACTGCACCTATTTTCCTTAATGCGGAAGATGAAGAAGATAAAGTAATTGCACAGGCGAACGTAGAGTTGGCAGATGATGGTAAATTTATCACAGACCGTATCATTGCGCGTCTGGATGGAGATTATCCGGTTGTAGAGCCTGATCAGGTTAATCTGATAGATGTTGCACCTAATCAGATCTCGGGTATTTCGGCTTCATTAATCCCGTTCTTGGAGCATGATGATGCTAACCGTGCCC</t>
  </si>
  <si>
    <t>Cluster_235</t>
  </si>
  <si>
    <t>Bacteria;(1.0);Proteobacteria;(1.0);Gammaproteobacteria;(0.96);Xanthomonadales;(0.53);Nevskiaceae;(0.37);Nevskia;(0.37);Nevskia_ramosa;(0.3);</t>
  </si>
  <si>
    <t>Bacteria;Proteobacteria;Gammaproteobacteria;Nevskiales;Sinobacteraceae;Solimonas;Solimonas_variicoloris</t>
  </si>
  <si>
    <t>M02944:147:000000000-AUVRY:1:2101:15475:3122</t>
  </si>
  <si>
    <t>TCCGACCCACTACGGTCGCGTCTGCCCGATTGAAACGCCGGAAGGCCCGAACATCGGTCTGATCAACTCGCTGGCCTGCTACGCGCGCACCAACGAGTACGGCTTCCTGGAAACCCCCTACCGCCGGGTCACCGACGGCAAGGTCACTGACCATATCGACTATCTGTCGGCGATCGAGGAAGGCCGCTACGTGATCGCCCAGGCGAACTCGGAGCTGGACAAGGGCGGCAAGCTGACTTCCGAACTGGTGTCGGTCCGCTTCCAGAACGAATTCACCATGATGACGCCCGACAAGGTCCAGTACATGGACGTGTCGCCGCGCCAGATCGTCTCGGTCGCCGCCGCGCTGATTCCCTTCCTGGAACACGACGACGCCAACCGCGCCC</t>
  </si>
  <si>
    <t>Cluster_236</t>
  </si>
  <si>
    <t>Bacteria;(1.0);Proteobacteria;(1.0);Alphaproteobacteria;(1.0);Rhizobiales;(1.0);Bradyrhizobiaceae;(1.0);Bradyrhizobium;(0.99);Bradyrhizobium_liaoningense;(0.43);</t>
  </si>
  <si>
    <t>Bacteria;Proteobacteria;Alphaproteobacteria;Rhizobiales;Bradyrhizobiaceae;Bradyrhizobium;Bradyrhizobium_sp._CCBAU_43298</t>
  </si>
  <si>
    <t>M02944:147:000000000-AUVRY:1:1107:24612:10685</t>
  </si>
  <si>
    <t>TCCGACCCATTACGGCCGTATCTGCCCGATCGAGACGCCGGAAGGTCCGAACATCGGCCTGATCAACTCGCTCGCGACCTTCGCGCGCGTGAACAAGTACGGTTTCGTCGAGACGCCGTACCGCAAGGTCAAGGACGGCCGCGTCACCGACGAGGTCGTGTACCTGTCGGCGATGGAAGAGGGGCGCTACTCCGTCGCCCAGGCCAACGTGCCGGTCGACGCCAAGGGCCGCTTTACGGAAGACCTCGTGGTCTGCCGCTCCAGCGGGACCCGCGACGTCGTGCCGATGACGCCCGACAAGGTCGACTACATGGACGTGTCGCCGAAGCAGCTCGTTTCGGTCGCCGCGGCGCTGATCCCGTTCCTCGAGAACGACGACGCCAACCGCGCGC</t>
  </si>
  <si>
    <t>Cluster_237</t>
  </si>
  <si>
    <t>Bacteria;(1.0);Proteobacteria;(0.99);Betaproteobacteria;(0.91);Burkholderiales;(0.71);Alcaligenaceae;(0.38);Achromobacter;(0.26);Achromobacter_sp._2789STDY5608636;(0.1);</t>
  </si>
  <si>
    <t>Bacteria;Proteobacteria;Betaproteobacteria;Burkholderiales;Alcaligenaceae;Achromobacter;Achromobacter_sp._DMS1</t>
  </si>
  <si>
    <t>M02944:147:000000000-AUVRY:1:1107:4604:9287</t>
  </si>
  <si>
    <t>CCCCACCCACTACGGTCGTGTGTGCCCGATTGAAACGCCTGAAGGCCCGAACATCGGCCTGATCAACTCGATGGCACTGTATGCGCGCCTGAACGACTACGGCTTCCTCGAGACGCCGTACCGCAAGGTGCAGGACGGCCGCGTGACCGACCAGATCGATTACCTGTCGGCCATCGAAGAAAGCCGCTACGTGATCGCGCAGGCCAACGCCGCACTCGACGACGCAGGCAGCTTCACCGACGACCTCGTGGCCTGCCGCGAAGCCGGTGAAACCATGCTCACCTCGGGCGCCAACGTGCAGTACATGGACGTGGCTCCGTCGCAGATCGTGTCGGTGGCAGCCTCGCTGATTCCGTTCCTGGAGCACGACGACGCCAACCGCGCCT</t>
  </si>
  <si>
    <t>Cluster_238</t>
  </si>
  <si>
    <t>Bacteria;(1.0);Proteobacteria;(1.0);Betaproteobacteria;(1.0);Burkholderiales;(1.0);Alcaligenaceae;(1.0);Alcaligenes;(1.0);Alcaligenes_faecalis;(0.97);</t>
  </si>
  <si>
    <t>M02944:147:000000000-AUVRY:1:1102:12521:13157</t>
  </si>
  <si>
    <t>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GCACGACGACGCGAACCGCGCAC</t>
  </si>
  <si>
    <t>Cluster_240</t>
  </si>
  <si>
    <t>Bacteria;(1.0);Bacteroidetes;(1.0);Sphingobacteriia;(1.0);Sphingobacteriales;(1.0);Sphingobacteriaceae;(1.0);Pedobacter;(1.0);Pedobacter_sp._Hv1;(0.93);</t>
  </si>
  <si>
    <t>Bacteria;Bacteroidetes;Sphingobacteriia;Sphingobacteriales;Sphingobacteriaceae;Pedobacter;Pedobacter_sp._Hv1</t>
  </si>
  <si>
    <t>M02944:147:000000000-AUVRY:1:1102:7074:24406</t>
  </si>
  <si>
    <t>CTATACGCACTACGGTCGTTTGTGTACCATCGAAACTCCAGAGGGACCAAACATTGGTTTGATTTCGTCACTTTGTGTACATGCTAAGATCAACAATTTAGGTTTCATCGAAACTCCATATAAAATTGTTGAGAATGGTATCGTAGCCATGGATAAAGACGTAATCTATCTATCTGCAGAAGATGAGGATGGTAAAACCATTGCTCAAGCTAATGCGGCTTATGATGATAAAGGTAACTTTACTACACCACGTGTGAAAGCACGTTACGAAGGTGACTTCCCGATCATTGAGCCTGAGAAATTAGACTTGATGGATATTGCGCCAAATCAGATCACATCAATCGCTGCTTCTTTGATTCCTTTCTTAGAGCATGATGATGCGAACAGGGCGT</t>
  </si>
  <si>
    <t>Cluster_241</t>
  </si>
  <si>
    <t>Bacteria;(1.0);Proteobacteria;(1.0);Betaproteobacteria;(1.0);Burkholderiales;(1.0);Alcaligenaceae;(1.0);Achromobacter;(1.0);Achromobacter_sp._2789STDY5608628;(0.38);</t>
  </si>
  <si>
    <t>M02944:147:000000000-AUVRY:1:1104:17517:13082</t>
  </si>
  <si>
    <t>CCCGACCCACTATGGCCGCGTCTGCCCGATCGAAACGCCGGAAGGCCCGAACATCGGTCTGATCAACTCCATGGCGCTGTACGCTCGCCTGAACGAGTACGGCTTCCTGGAAACGCCTTACCGCAAGATCATCGACGGCCGCGTCAGCGAGCAGATCGATTACCTGTCGGCCATCGAAGAAAGCCACTACGTCATTGCGCAGGCCAACGCCGCGCTGGACGAGCAGGGCGCCTTTGTCGACGACCTGGTTGCTTGCCGTGAAGCGGGCGAAACGATGTTGACCTCGCCGGCCAACGTGCACTACATGGACGTTGCCCCGTCGCAGATCGTGTCGGTCGCCGCCTCGCTGATTCCGTTCCTGGAGCACGACGACGCGAACCGCGCGC</t>
  </si>
  <si>
    <t>Cluster_242</t>
  </si>
  <si>
    <t>Bacteria;(1.0);Proteobacteria;(1.0);Gammaproteobacteria;(1.0);Enterobacterales;(1.0);Morganellaceae;(1.0);Xenorhabdus;(0.73);Xenorhabdus_nematophila;(0.73);</t>
  </si>
  <si>
    <t>M02944:147:000000000-AUVRY:1:1104:24975:9511</t>
  </si>
  <si>
    <t>CCCGACTCACTATGGTCGTGTATGTCCAATCGAAACGCCTGAAGGTCCGAACATCGGTCTGATTAACTCATTGTCCGTTTACGCGCGTACCAATGAGTATGGTTTCCTTGAAACCCCTTACCGTTTAGTTCGTGATGGTGTAGTGACGGATGAAATCCACTACCTGTCTGCGATCGAAGAAGGTAACTACGTTATTGCACAGGCAAACACTGTATTGGATGAAGAAGGCCACTTCGTTGAAGATCTGATAACTTGCCGTAATTATGGTGAATCCAGCTTATTTAACCGTGAGCAGGTTGAATATATGGACGTTTCCACCCAGCAGGTGGTTTCCGTTGGTGCTTCCTTGATCCCATTCTTGGAACACGATGACGCAAACCGCGCAT</t>
  </si>
  <si>
    <t>Cluster_243</t>
  </si>
  <si>
    <t>Bacteria;(1.0);Proteobacteria;(1.0);Alphaproteobacteria;(1.0);Caulobacterales;(1.0);Caulobacteraceae;(0.96);Brevundimonas;(0.87);unclassified;(0.51);</t>
  </si>
  <si>
    <t>M02944:147:000000000-AUVRY:1:1112:28115:16237</t>
  </si>
  <si>
    <t>CCCGACCCACTATGGCCGCATCTGCCCGATTGAAACGCCGGAAGGCCCGAACATCGGTCTGATCAACTCGCTGGCCACCCACGCGCGCGTCAACAAGTACGGCTTCATCGAAAGCCCCTACCGTCGCGTGAAGGACGGCAAGGCCACGGACGAGGTGGTTTACATCTCGGCCATGGAGGAGGCGAAGCACGTTATCGCCCAGTCCAACATCGAACTGCGCAACGGCGAGATCGTCGAGGACCTGGTCCCCGGCCGGATCAACGGCGAATCCCAGCTGTTGACCAAGGCCGACGTCGACATGATGGACGTGTCGCCGAAACAGGTCGTTTCGGTCGCCGCCGCCCTGATCCCCTTCCTGGAAAACGATGACGCCAACCGCGCAC</t>
  </si>
  <si>
    <t>Cluster_244</t>
  </si>
  <si>
    <t>Bacteria;(1.0);Proteobacteria;(1.0);Gammaproteobacteria;(1.0);Pseudomonadales;(1.0);Pseudomonadaceae;(1.0);Pseudomonas;(1.0);Pseudomonas_monteilii;(0.49);</t>
  </si>
  <si>
    <t>Bacteria;Proteobacteria;Gammaproteobacteria;Pseudomonadales;Pseudomonadaceae;Pseudomonas;Pseudomonas_sp._DRA525</t>
  </si>
  <si>
    <t>M02944:147:000000000-AUVRY:1:1102:26317:10110</t>
  </si>
  <si>
    <t>CCCGACCCACTACGGCCGTGTGTGCCCGATCGAGACCCCTGAAGGTCCGAACATCGGTCTGATCAACTCCCTGGCAGCCTATGCCCGCACCAACCAGTACGGCTTCCTGGAAAGCCCGTACCGCGTGGTGAAGGAAGGCGTGGTCAGCGACGACATCGTGTTCCTGTCGGCCATTGAAGAAGCGGATCACGTCATCGCCCAGGCTTCGGCCGCGATGAACGAGAAGAAGCAACTGATCGATGAGCTGGTAGCGGTTCGTCACCTGAACGAATTCACCGTCAAGGCGCCGGAAGACGTCACCCTGATGGACGTTTCGCCGAAGCAGGTTGTTTCGGTCGCCGCGTCGCTGATTCCGTTCCTCGAGCACGACGACGCCAACCGTGCGT</t>
  </si>
  <si>
    <t>Cluster_245</t>
  </si>
  <si>
    <t>Bacteria;(1.0);Proteobacteria;(1.0);Gammaproteobacteria;(1.0);Pseudomonadales;(1.0);Pseudomonadaceae;(1.0);Pseudomonas;(1.0);Pseudomonas_protegens;(0.92);</t>
  </si>
  <si>
    <t>M02944:147:000000000-AUVRY:1:1102:11926:27864</t>
  </si>
  <si>
    <t>CCCGACTCACTATGGTCGTGTATGCCCGATCGAGACGCCGGAAGGTCCGAACATCGGTCTGATCAACTCCCTGGCGGCCTATGCGCGCACCAACCAGTACGGCTTCCTCGAGAGCCCGTACCGTGTGGTGAAAGACGCTCTGGTAACCGACGAGATCGTGTTCCTGTCCGCTATCGAAGAGGCCGATCACGTGATCGCCCAGGCTTCGGCGACCATGAACGACAAAGGTCAGTTGGTCGATGAACTGGTAGCTGTTCGTCACTTGAACGAATTCACCGTCAAGGCGCCGGAAGACGTCACCTTGATGGACGTTTCGCCGAAGCAGGTAGTTTCGGTTGCAGCGTCGCTGATTCCGTTCCTCGAGCACGACGACGCCAACCGTGCAT</t>
  </si>
  <si>
    <t>Cluster_246</t>
  </si>
  <si>
    <t>Bacteria;(1.0);Proteobacteria;(0.98);Alphaproteobacteria;(0.85);Rickettsiales;(0.72);Anaplasmataceae;(0.72);Wolbachia;(0.69);Wolbachia_endosymbiont_of_Culex_molestus;(0.13);</t>
  </si>
  <si>
    <t>M02944:147:000000000-AUVRY:1:1110:21782:20352</t>
  </si>
  <si>
    <t>CCCAACGCATTACGGAAGAATTTGTCCGATTGAAACACCTGAAGGTCCGAATATTGGGTTAATTAATAGCATGTCTTCTTTTGCTAAAGTAAATAAATATGGTTTTATAGAAAGTCCATATAGGAAAGTTGTAAATGGCAAAGTTGTAAATGAAGTAGTTTATTTATCTGCTATTGAAGAAGGTAATTATATTATTGCACAAGCTAATGCTCCATTAGATAAAAATGGTAAATTTGTTGATGAATTAATAAGTTGCCGTAGCAAAAATGATTTTATTATGGCCACTCCTGATAAAATTGATTTTATTGACGTTTCTCCAATGCAAGTAGTATCTATAGCTGCATCTTTAATTCCATTCTTAGAAAATGATGATGCTAATAGAGCAT</t>
  </si>
  <si>
    <t>Cluster_247</t>
  </si>
  <si>
    <t>Bacteria;(1.0);Proteobacteria;(1.0);Gammaproteobacteria;(1.0);Pseudomonadales;(1.0);Pseudomonadaceae;(1.0);Pseudomonas;(1.0);Pseudomonas_sp._PH1b;(0.97);</t>
  </si>
  <si>
    <t>M02944:147:000000000-AUVRY:1:1102:12615:3124</t>
  </si>
  <si>
    <t>CCCGACTCACTACGGTCGTGTATGCCCGATTGAAACGCCGGAAGGTCCGAACATTGGTCTGATCAACTCCTTGGCTGCCTATGCCCGCACCAACCAGTACGGCTTCCTCGAAAGCCCGTACCGTGTGGTGAAAGACGCGCTGGTAACCGATGAGATCGTGTTCCTGTCCGCTATCGAAGAGGCCGATCACGTGATCGCCCAGGCTTCGGCGACCATGAACGACAAAGGTCATCTGATCGATGAGCTGGTAGCTGTTCGTCACTTGAACGAATTCACCGTCAAGGCGCCAGAAGACGTCACCTTGATGGACGTATCGCCGAAGCAGGTAGTTTCGGTTGCTGCGTCGTTGATTCCGTTCCTCGAGCACGACGACGCCAACCGTGCGT</t>
  </si>
  <si>
    <t>Cluster_248</t>
  </si>
  <si>
    <t>Bacteria;(1.0);Bacteroidetes;(1.0);Sphingobacteriia;(1.0);Sphingobacteriales;(1.0);Sphingobacteriaceae;(1.0);Sphingobacterium;(1.0);Sphingobacterium_siyangense;(0.43);</t>
  </si>
  <si>
    <t>M02944:147:000000000-AUVRY:1:1106:13125:11425</t>
  </si>
  <si>
    <t>CTATACACACTACGGTCGTCTTTGTACAATTGAAACTCCTGAGGGTCCAAACATCGGTTTGATCTCCTCATTGGCTGTACATGCGAAAATTAACCACTTAGGATTTATCGAAACGCCTTACCGTAAGGTAAAAGATGGGGTTGTTGTGGTTGACGAGCCAGTCGTATATTTATCTGCTGAAGATGAAGATGGTAAAACAATCGCACAAGCGAATGCTTTGTATGATGACAAAGGTAATTTCGAAGATGCGAAAGTAAAAGCCAGATATGAGGGTGACTTCCCAATTATCGAGCCTAATATGCTTGATTATATGGACGTTGCTCCAAACCAAATTACATCTATTGCGGCTTCATTAATTCCTTTCTTGGAACATGATGATGCCAACCGTGCTT</t>
  </si>
  <si>
    <t>Cluster_250</t>
  </si>
  <si>
    <t>Bacteria;(1.0);Proteobacteria;(1.0);Gammaproteobacteria;(1.0);Enterobacterales;(1.0);Enterobacteriaceae;(1.0);Enterobacter;(0.98);Enterobacter_cancerogenus;(0.96);</t>
  </si>
  <si>
    <t>Bacteria;Proteobacteria;Gammaproteobacteria;Enterobacterales;Enterobacteriaceae;Enterobacter;Enterobacter_cancerogenus</t>
  </si>
  <si>
    <t>M02944:147:000000000-AUVRY:1:1102:17096:21623</t>
  </si>
  <si>
    <t>CCCGACGCACTACGGTCGCGTATGTCCAATCGAAACGCCTGAAGGTCCAAACATCGGTCTGATCAACTCCCTGTCCGTGTATGCACAGACTAACGAATACGGTTTCCTCGAGACTCCGTACCGTAAAGTGACTGACGGTGTTGTAACCGACGAAATTCATTACCTGTCTGCTATCGAAGAAGGCAACTACGTTATCGCTCAGGCGAACTCCAACCTGGATGACGAAGGCCACTTTGTAGAAGATCTCGTTACCTGTCGTAGCAAAGGCGAATCCAGCCTGTTCAGCCGTGACCAGGTTGACTACATGGACGTTTCCACCCAGCAGGTGGTCTCCGTCGGTGCGTCCCTGATCCCGTTCCTGGAACACGATGACGCCAACCGTGCAT</t>
  </si>
  <si>
    <t>Cluster_251</t>
  </si>
  <si>
    <t>Bacteria;(1.0);Proteobacteria;(1.0);Gammaproteobacteria;(1.0);Pseudomonadales;(0.99);Pseudomonadaceae;(0.99);Pseudomonas;(0.99);Pseudomonas_sp._Pf153;(0.17);</t>
  </si>
  <si>
    <t>M02944:147:000000000-AUVRY:1:1105:16098:6383</t>
  </si>
  <si>
    <t>CCCGACCCATTACGGCCGCGTCTGCACCATCGAAACCCCGGAAGGCCCGAACATCGGCCTGATCAACTCCCTGGCTGCCTATGCGCGTACCAACCAGTACGGCTTCCTCGAGAGCCCGTATCGTGTGGTGAAGGCCGGTCTGGTGACCGACGAAATCGTCTTCCTGTCCGCCATTGAAGAGGCCGATCACGTGATCGCCCAGGCTTCGGCGACCATGAACGACAAAGGCATTCTGGTCGATGAGTTGGTTGCTGTACGTCACCTGAACGAGTTCACTGTCAAGGCGCCGGAAGACGTCACCCTGATGGACGTGTCGCCGAAGCAGGTCGTTTCCGTTGCTGCCTCGCTGATCCCGTTCCTCGAGCACGACGATGCCAACCGTGCAC</t>
  </si>
  <si>
    <t>Cluster_255</t>
  </si>
  <si>
    <t>Bacteria;(1.0);Actinobacteria;(1.0);Actinobacteria;(1.0);Micrococcales;(1.0);Microbacteriaceae;(1.0);Microbacterium;(1.0);Microbacterium_barkeri;(0.36);</t>
  </si>
  <si>
    <t>Bacteria;Actinobacteria;Actinobacteria;Micrococcales;Microbacteriaceae;Microbacterium;Microbacterium_barkeri</t>
  </si>
  <si>
    <t>M02944:147:000000000-AUVRY:1:2103:24692:21651</t>
  </si>
  <si>
    <t>CCCCTCGCACTACGGCCGCATGTGCCCGATCGAGACCCCGGAAGGCCCGAACATCGGTCTGATCGGTGCTCTCGCGACCTTCGCGCGCATCAACTCGTTCGGATTCATCGAGACCCCGTACCGCAAGGTCGTCGACGGTGTCGTGACCGACCAGATCGACTACCTGACGGCTTCCGAAGAGGTCGACTTCAACATCGCGCAGGCCAACGCCCCGCTCGATGCCAAGGGTCGCTTCCGCGAGAGCCACGTCCTGGCCCGCCCCAAGGGCGGCAGCGGCGAGGTCGACCTGTTCGTCCCCGAGGAGATCGGCTACATCGACGTCTCCCCGCGCCAGATGGTGTCGGTCGCGACCTCGCTCGTGCCCTTCCTCGAGCACGACGACGCACAGCGCGCCC</t>
  </si>
  <si>
    <t>Cluster_256</t>
  </si>
  <si>
    <t>Bacteria;(1.0);Proteobacteria;(1.0);Alphaproteobacteria;(0.98);Rhizobiales;(0.82);Phyllobacteriaceae;(0.6);Mesorhizobium;(0.54);Mesorhizobium_sp._LC103;(0.47);</t>
  </si>
  <si>
    <t>Bacteria;Proteobacteria;Alphaproteobacteria;Rhizobiales;Hyphomicrobiaceae;Devosia;Devosia_sp._17-2-E-8</t>
  </si>
  <si>
    <t>M02944:147:000000000-AUVRY:1:1102:24945:21135</t>
  </si>
  <si>
    <t>CCCGACGCACTATGGCCGGATCTGCCCGATCGAGACGCCGGAAGGTCCGAACATCGGTCTTATCAACAGCTTGGCGACGTTTGCTCGCGTGAACAAGTATGGCTTCATCGAGACGCCGTACCGCAAGATCGTCAACGGCAAGGTCACCGACGACGTGGTCTATCTGTCGGCGATGGAGGAGGCCAAGCACTACGTCGCGCAGGCCAATGCCGAGCTGACCGACAAGCGTGAATTCGCCAACGACCTGATCGTGGCGCGCCACGCCGGTGACAACGGCCTGACGCCGAAAGAGACCATCGACCTGATGGACGTGTCGCCCAAGCAGATCGTTTCGGTGGCGGCCGCGCTCATCCCGTTCCTCGAGAACGACGACGCCAACCGCGCTC</t>
  </si>
  <si>
    <t>Cluster_257</t>
  </si>
  <si>
    <t>Bacteria;(1.0);Proteobacteria;(1.0);Alphaproteobacteria;(1.0);Rhizobiales;(1.0);Rhizobiaceae;(1.0);Rhizobium;(1.0);Rhizobium_sp._Root483D2;(0.93);</t>
  </si>
  <si>
    <t>Bacteria;Proteobacteria;Alphaproteobacteria;Rhizobiales;Rhizobiaceae;Rhizobium;Rhizobium_sp._Root483D2</t>
  </si>
  <si>
    <t>M02944:147:000000000-AUVRY:1:1102:9860:11399</t>
  </si>
  <si>
    <t>CCCGACCCATTACGGCCGTATCTGCCCGATCGAAACGCCGGAAGGCCCGAACATCGGTCTGATCAACTCGCTGGCGACCTTTGCCCGCGTCAACAAGTACGGCTTCATCGAAAGCCCTTACCGCAAGATCATCGACGGTAAGGTGACCAAGGATGTCGTCTACCTGTCGGCGATGGAAGAAGCCAAGTATCACGTGGCCCAGGCCAACTCCGAACTCAACGAAGACCAGTCCTTCGTTGAAGAATTCGTTGTTTGCCGTCACGCCGGCGACGTTATGCTCGCACCGCGCGACATCGTGAACCTGATGGACGTTTCGCCAAAGCAGCTCGTGTCTGTTGCAGCAGCGCTCATCCCGTTCCTGGAAAACGACGACGCCAACCGCGCTC</t>
  </si>
  <si>
    <t>Cluster_259</t>
  </si>
  <si>
    <t>Bacteria;(1.0);Proteobacteria;(1.0);Alphaproteobacteria;(1.0);Rhizobiales;(1.0);Hyphomicrobiaceae;(1.0);Devosia;(1.0);Devosia_riboflavina;(0.65);</t>
  </si>
  <si>
    <t>Bacteria;Proteobacteria;Alphaproteobacteria;Rhizobiales;Hyphomicrobiaceae;Devosia;Devosia_riboflavina</t>
  </si>
  <si>
    <t>M02944:147:000000000-AUVRY:1:2109:26735:11665</t>
  </si>
  <si>
    <t>TCCGACCCACTACGGCCGTATCTGCCCGATTGAAACGCCGGAAGGCCCGAATATCGGTCTGATCAACTCGCTCTCGACCTTCGCTCGCGTCAATAAGTACGGTTTCATCGAAACCCCGTACCGCAAGATCGTCGATGGCAAGGTCACCGAGGACGTCGTCTATCTGTCCGCTATGGAAGAGGCCAAGCACTACGTTGCCCAGGCCAACGTCAAGGTGAACAAGGACGGCACGCTGACCGACGATCTGGTCGTGGCTCGCCACGCCGGTGACAACGGCCTGACGCCCAAGGAAAACGTCGACCTTATGGACGTTTCCCCCAAGCAGATGGTGTCCGTTGCCGCCTCGCTGATCCCGTTCCTCGAAAACGACGACGCCAACCGCGCTC</t>
  </si>
  <si>
    <t>Cluster_260</t>
  </si>
  <si>
    <t>Bacteria;(1.0);Proteobacteria;(1.0);Gammaproteobacteria;(1.0);Nevskiales;(0.97);Sinobacteraceae;(0.97);Hydrocarboniphaga;(0.91);Hydrocarboniphaga_effusa;(0.86);</t>
  </si>
  <si>
    <t>Bacteria;Proteobacteria;Gammaproteobacteria;Nevskiales;Sinobacteraceae;Hydrocarboniphaga;Hydrocarboniphaga_effusa</t>
  </si>
  <si>
    <t>M02944:147:000000000-AUVRY:1:1101:24481:24181</t>
  </si>
  <si>
    <t>CCCGACCCACTACGGCCGCGTCTGCCCGATCGAAACGCCGGAAGGTCCGAACATCGGTCTGATCAACTCGCTGGCCTGCTACGCGCGCACCAACGACTACGGCTTCCTCGAGACGCCGTATCGCAAGGTCATCGACGGCAAGGTGTCCGACGAAATCGACTACCTGTCGGCGATCGAAGAAGGCCGCTACGTGATCGCGCAGGCGAACTCCGATCTCGACGCCAAGGGCGCGTTCAAGGCCGAGCTGATCAGCTGCCGTTTCCAGAACGAATTCACGCTGATGACGCCCGACAAGGTCCAGTACATGGACGTGTCGCCGCGCCAGATCGTGTCGGTGGCTGCCGCGCTGATTCCGTTCCTCGAGCACGACGACGCCAACCGCGCGC</t>
  </si>
  <si>
    <t>Cluster_261</t>
  </si>
  <si>
    <t>Bacteria;(1.0);Proteobacteria;(1.0);Gammaproteobacteria;(1.0);Enterobacterales;(1.0);Morganellaceae;(1.0);Xenorhabdus;(1.0);Xenorhabdus_poinarii;(1.0);</t>
  </si>
  <si>
    <t>Bacteria;Proteobacteria;Gammaproteobacteria;Enterobacterales;Morganellaceae;Xenorhabdus;Xenorhabdus_poinarii</t>
  </si>
  <si>
    <t>M02944:147:000000000-AUVRY:1:1107:20617:9769</t>
  </si>
  <si>
    <t>CCCAACTCATTACGGTCGTGTATGTCCAATCGAAACGCCTGAAGGGCCAAACATCGGTCTGATTAACTCATTATCCGTCTATGCGCGTACCAATGAGTATGGTTTCCTGGAGACACCTTACCGCTTAGTGCGTGATGGCGTAGTCACTGATGAAATTCATTACCTGTCTGCGATCGAAGAAGGTAACTACGTTATTGCTCAGGCGAACACCGTATTGGATGAAGAAGGCCACTTTGTTGAAGAATTGGTCACTTGCCGTCATTACGATGAATCCAGCTTGTTCAACCGTGATCAGGTTCAGTACATGGACGTTTCGACACAACAGATCGTGTCCGTCGGTGCTTCTCTGATCCCATTCCTTGAACACGATGACGCCAACCGTGCAT</t>
  </si>
  <si>
    <t>Cluster_262</t>
  </si>
  <si>
    <t>Bacteria;(1.0);Proteobacteria;(0.97);Alphaproteobacteria;(0.39);Sphingomonadales;(0.25);Sphingomonadaceae;(0.24);Sphingomonas;(0.12);Sphingomonas_mali;(0.0);</t>
  </si>
  <si>
    <t>M02944:147:000000000-AUVRY:1:1107:12266:19613</t>
  </si>
  <si>
    <t>CATCAGCCACTACGGGCGCATCTGCCCGATCGAAACGCCTGAAGGCACCAACATCGGTCTGATCGCAAGCCTGGGCATTTACTCGAGCATCGACGAGTACGGGTTCCTTCGCACGCCCTATCGCGTGGTGAAGGACGGCAAAGACACCGGCAAGATCATCTACCTGCGTGCCGACGAGGAGATGCGTGCGGTGCTCGCGCCGGCCGACTCGCTGGAAGATGGCGGACGCATCCGCAAGGGCGCGATCATCGCGCGCGTCAACGGCGAACTGTCGCAGGTGGATTCGACCAACGTCGATTACCTGGACATCAGCCCCAAGCAGATCGTGGGTATTTCCGCGGCGCTCATTCCGTTCCTAGAGCACGACGATGCCAACCGCGCCC</t>
  </si>
  <si>
    <t>Cluster_264</t>
  </si>
  <si>
    <t>Bacteria;(1.0);Proteobacteria;(1.0);Alphaproteobacteria;(1.0);Rhizobiales;(0.94);Rhizobiaceae;(0.94);Rhizobium;(0.67);Rhizobium_oryzae;(0.26);</t>
  </si>
  <si>
    <t>Bacteria;Proteobacteria;Alphaproteobacteria;Rhizobiales;Rhizobiaceae;Rhizobium;Rhizobium_sp._RU36D</t>
  </si>
  <si>
    <t>M02944:147:000000000-AUVRY:1:1103:11444:5329</t>
  </si>
  <si>
    <t>CCCGACCCACTACGGCCGTATTTGCCCGATCGAAACGCCGGAAGGCCCGAACATCGGTCTGATCAACTCGCTCGCAACCTTCGCCCGCGTCAACAAGTACGGCTTCATCGAAAGCCCGTACCGCAAGATCACGGACGGCAAGGTCACGACCGAAGTGGTCTACCTCTCGGCCATGGAAGAAGCGAAGTACTACGTCGCCCAGGCAAACTCGGAACTCACCTCGGACGGCCTGTTCGTGGAAGAGTTCGTCGTCTGCCGTCATTCGGGCGAAGTGATGCTCGCGCCGCGCGACACGGTCAACCTCATGGACGTTTCGCCGAAGCAGCTCGTTTCGGTCGCAGCCGCGCTCATTCCGTTCCTTGAGAACGACGACGCGAACCGCGCGC</t>
  </si>
  <si>
    <t>Cluster_265</t>
  </si>
  <si>
    <t>Bacteria;(1.0);Proteobacteria;(1.0);Alphaproteobacteria;(1.0);Rhizobiales;(1.0);Rhizobiaceae;(1.0);Agrobacterium;(0.5);Agrobacterium_tumefaciens;(0.43);</t>
  </si>
  <si>
    <t>Bacteria;Proteobacteria;Alphaproteobacteria;Rhizobiales;Rhizobiaceae;Rhizobium;Rhizobium_sp._NFACC06-2</t>
  </si>
  <si>
    <t>M02944:147:000000000-AUVRY:1:1101:7246:12663</t>
  </si>
  <si>
    <t>CCCAACCCACTACGGTCGTATTTGCCCGATTGAAACGCCGGAAGGCCCGAACATCGGTCTGATCAACTCGCTGGCCACCTTTGCCCGCGTCAACAAGTACGGCTTCATCGAAAGCCCGTACCGGAAGATCGTTGACGGCAAGGTGACAACAGACGTGATCTACCTCTCCGCTATGGAAGAGGCCAAGTATTACGTTGCACAGGCTAACTCGTCGCTTGAAACTGATGGTTCGTTCTCGGAAGAGTTCGTTGTTTGCCGTCACTCGGGCGAAGTTATGCTGGCGCCACGCGACAACATCAACCTGATGGACGTTTCGCCGAAGCAGCTCGTTTCGGTCGCTGCGGCTCTCATCCCGTTCCTGGAAAACGACGACGCCAACCGCGCTC</t>
  </si>
  <si>
    <t>Cluster_266</t>
  </si>
  <si>
    <t>Bacteria;(1.0);Bacteroidetes;(1.0);Sphingobacteriia;(1.0);Sphingobacteriales;(1.0);Sphingobacteriaceae;(1.0);Pedobacter;(1.0);Pedobacter_sp.;(0.88);</t>
  </si>
  <si>
    <t>M02944:147:000000000-AUVRY:1:1106:28876:16376</t>
  </si>
  <si>
    <t>CTATACGCACTACGGTCGTTTGTGTACTATTGAAACTCCAGAGGGACCAAACATTGGTTTGATTTCATCTCTGTGTGTTCATGCGAAGATCAATAACTTAGGTTTCATTGAAACTCCATATAAAAAGGTTGAGAATGGTATCGTTGTTGTCGATGAACCGGTTATCTACTTATCTGCTGAAGATGAGGATGGTAAAACGATTGCACAGGCAAACGCTGCTTATGATGATAAAGGTAATTTCACTACTCCTCGTGTAAAAGCACGTTATGAGGGTGACTTCCCGGTTATTGAGCCTGAGAAATTAGACTTAATGGACGTGGCACCTAACCAGATTACATCGATCGCTGCATCGTTGATTCCTTTCCTTGAGCATGATGATGCGAACAGGGCCT</t>
  </si>
  <si>
    <t>Cluster_267</t>
  </si>
  <si>
    <t>Bacteria;(1.0);Proteobacteria;(1.0);Gammaproteobacteria;(1.0);Pseudomonadales;(1.0);Pseudomonadaceae;(1.0);Pseudomonas;(1.0);Pseudomonas_fluorescens;(0.3);</t>
  </si>
  <si>
    <t>M02944:147:000000000-AUVRY:1:1104:9454:5715</t>
  </si>
  <si>
    <t>CCCGACGCACTACGGTCGTGTTTGCCCGATCGAAACGCCGGAAGGTCCGAACATCGGTCTGATTAACTCCCTGGCTGCCTATGCGCGCACCAACCAGTACGGCTTCCTCGAGAGCCCGTACCGCGTGGTGAAAGACGCCCTGGTCACCGACGAGATCGTCTTCCTGTCCGCCATCGAAGAAGCTGATCACGTGATCGCTCAGGCTTCGGCCACGATGAACGACAAGAAAGTCCTGATCGACGAACTGGTAGCTGTTCGTCACTTGAACGAGTTCACCGTCAAGGCGCCGGAAGACGTCACCTTGATGGACGTATCGCCCAAGCAGGTAGTTTCGGTTGCAGCATCGCTGATCCCGTTCCTGGAACACGATGACGCCAACCGTGCGT</t>
  </si>
  <si>
    <t>Cluster_268</t>
  </si>
  <si>
    <t>Bacteria;(1.0);Proteobacteria;(1.0);Betaproteobacteria;(1.0);Nitrosomonadales;(1.0);Methylophilaceae;(1.0);Methylophilus;(1.0);Methylophilus_sp._Leaf459;(0.42);</t>
  </si>
  <si>
    <t>Bacteria;Proteobacteria;Betaproteobacteria;Nitrosomonadales;Methylophilaceae;Methylophilus;Multi-affiliation</t>
  </si>
  <si>
    <t>M02944:147:000000000-AUVRY:1:1101:18640:16354</t>
  </si>
  <si>
    <t>TACCACCCACTATGGCCGTGTATGTCCTATCGAAACACCAGAAGGTCCAAACATTGGTTTGATCAACTCTCTGGCCTTGTATGCGCGTACCAATGACTATGGTTTCCTTGAGACACCGTACCGTTTGGTCGAAGGCAACAAAGTCAGTGATCAGATCAACTTCCTGTCTGCGATTGAAGAAAGCCAGTATGTGATTGCCCAGGCAAACACTGAAGTGGCAAAAGATGGCAGCTTTAAAGAAGACCTGATCTCTGCGCGTTTCCACAATGAATTCACCATGACGCAGCCGGATCGCGTACAGTACATGGACGTGGCGCCAGGACAGATTGTGTCTGTGGCCGCTTCATTGATTCCTTTCCTGGAGCATGATGACGCGAACCGTGCAC</t>
  </si>
  <si>
    <t>Cluster_269</t>
  </si>
  <si>
    <t>Bacteria;(1.0);Proteobacteria;(1.0);Alphaproteobacteria;(0.96);Rhizobiales;(0.68);Phyllobacteriaceae;(0.28);Nitratireductor;(0.24);Nitratireductor_basaltis;(0.24);</t>
  </si>
  <si>
    <t>Bacteria;Proteobacteria;Alphaproteobacteria;Rhizobiales;Bradyrhizobiaceae;Bradyrhizobium;Bradyrhizobium_erythrophlei</t>
  </si>
  <si>
    <t>M02944:147:000000000-AUVRY:1:1102:6598:12317</t>
  </si>
  <si>
    <t>TCCCACCCATTACGGCCGTATCTGCCCGATCGAAACGCCGGAAGGTCAGAATATCGGCCTCATCAACTCGCTGGCGACGTTTGCGCGTGTCAACAAATATGGCTTCATCGAAAGCCCGTACCGCAAGATCAAGAGCGGGCAGATGACTGATGAGGTTGTCTATCTCTCAGCGATGGAAGAGCAACGTCATTACGTGGCCCAGGCCAACGTCCGGCTCGATGCCAAGGGCAAGCTGCTCGACGATCTCATCACCGTGCGTCATGCCGGTGAGGTGATGCCGGTGCCGCTTGATCGCGTCGATCTGGTGGACGTGTCGCCCAAGCAGCTCGTTTCGGTTGCCGCTGCCCTCATTCCCTTCCTTGAGAATGACGACGCCAATCGTGCGC</t>
  </si>
  <si>
    <t>Cluster_271</t>
  </si>
  <si>
    <t>Bacteria;(1.0);Proteobacteria;(0.98);Alphaproteobacteria;(0.97);Rhizobiales;(0.69);Hyphomicrobiaceae;(0.44);Hyphomicrobium;(0.42);Hyphomicrobium_zavarzinii;(0.11);</t>
  </si>
  <si>
    <t>Bacteria;Proteobacteria;Alphaproteobacteria;Rhizobiales;Hyphomicrobiaceae;Hyphomicrobium;Hyphomicrobium_nitrativorans</t>
  </si>
  <si>
    <t>M02944:147:000000000-AUVRY:1:2102:5086:24237</t>
  </si>
  <si>
    <t>CCCCACCCACTACGGCCGCATTTGCCCCATCGAGACGCCCGAAGGCCCAAACATCGGCCTTATCAACTCGTTGGCGACGTTCGCGCGCGTCAACAAGTATGGCTTCATCGAGAGCCCCTATCGCCGGGTGAAGGATAACCGCGTCACCGACGAGGTCGTCTACCTTTCGGCCATGGAGGAAATGCGCCACCACGTCGCCCAGGCCAACGCCGAAGTCGACGCCAAGGGCAAGCTCGTCGACGATCTCATTACCTGCCGCTACCAGGGTGACGTGCTCCTGGTTCCCCGTGAAAAAGTCGACTACATCGACGTGTCGCCGAAGCAGCTCGTCTCTGTCGCCGCCGCGCTCATCCCGTTCCTTGAGAACGATGACGCCAACCGCGCGC</t>
  </si>
  <si>
    <t>Cluster_272</t>
  </si>
  <si>
    <t>Bacteria;(1.0);Proteobacteria;(1.0);Alphaproteobacteria;(1.0);Sphingomonadales;(0.94);Sphingomonadaceae;(0.86);Sphingobium;(0.36);Sphingobium_japonicum;(0.32);</t>
  </si>
  <si>
    <t>M02944:147:000000000-AUVRY:1:1104:10161:26170</t>
  </si>
  <si>
    <t>CCCAACGCACTATGGCCGCATCTGCCCCATTGAAACGCCCGAAGGTCCGAATATCGGCCTGATCAACTCGCTGGCCTCGTTTAGCCGGGTGAATAAATACGGCTTCATCGAAACGCCCTATCGCAAGGTCGTCAATAACAAGGTGACCGACGATGTGGTCTATCTCTCCGCAATGGAAGAGCAGAAGAACACCATCGCGCAGGCGAACGCCGAGCTCAACAAGGACGGCAGCTTTGCCGAGGAACTGATCTCGTCACGCGAATCGGGCGAATTCCTGATGGCACCGCGCGAGAATATCACGCTGATGGACGTTTCGCCCAAGCAGCTCGTTTCGGTCGCCGCCTCGCTCATTCCGTTCCTGGAAAACGATGACGCCAACCGCGCCT</t>
  </si>
  <si>
    <t>Cluster_273</t>
  </si>
  <si>
    <t>M02944:147:000000000-AUVRY:1:2102:12642:7691</t>
  </si>
  <si>
    <t>CCCAACCCACTATGGTCGCGTGTGCCCGATTGAAACGCCGGAAGGCCCGAACATCGGCCTGATCAACTCCATGGCGCTGTACGCTCGCTTGAACGAGTACGGCTTCCTGGAAACGCCTTACCGCAAGATTATCGACGGCCGCGTCAGCGAGCAGATCGATTACCTGTCGGCCATCGAAGAAAGCCACTACGTCATCGCCCAGGCTAACGCCGCGCTCGACGAAGACGGCAAGTTCGTGGACGACCTGGTGGCTTGCCGTGAAGCCGGCGAAACCATGTTGACCGCTCCGGCCAACGTGCACTACATGGACGTTGCCCCGTCGCAGATCGTGTCGGTCGCTGCCTCGCTGATTCCGTTCCTGGAGCACGACGACGCGAACCGCGCAC</t>
  </si>
  <si>
    <t>Cluster_274</t>
  </si>
  <si>
    <t>Bacteria;(1.0);Proteobacteria;(0.98);Alphaproteobacteria;(0.93);Rhizobiales;(0.71);Rhizobiaceae;(0.27);Rhizobium;(0.24);Rhizobium_sp._JGI_0001005-K05;(0.06);</t>
  </si>
  <si>
    <t>Bacteria;Proteobacteria;Alphaproteobacteria;Rhizobiales;Hyphomicrobiaceae;Devosia;Devosia_enhydra</t>
  </si>
  <si>
    <t>M02944:147:000000000-AUVRY:1:1104:12735:11764</t>
  </si>
  <si>
    <t>TCCGACACATTACGGGCGCATCTGCCCGATCGAGACGCCTGAAGGCCCGAACATCGGTCTCATCAACTCGCTCGCGACCTTTGCGCGCGTCAACAAATACGGCTTCATCGAAAGCCCGTACCGTCGTGTGATCGATGGCAAGGTAACCAGTGACGTTGTGTATCTTTCAGCGATGGAAGAATCCAAGCATCATGTTGCCCAGGCCAACGCCCAGCTGACGGGCGAAAGCACTTTCGTTGATGATCTTGTTGTCTGCCGTCATGCAGGCGACAACGTTATCACACCGCGTGAAAATATCGATCTGATGGACGTTTCGCCCAAGCAGATCGTTTCGGTGGCGGCCGCGCTGATTCCGTTCCTCGAAAATGACGACGCAAACCGCGCCC</t>
  </si>
  <si>
    <t>Cluster_275</t>
  </si>
  <si>
    <t>Bacteria;(1.0);Proteobacteria;(1.0);Alphaproteobacteria;(1.0);Caulobacterales;(1.0);Caulobacteraceae;(1.0);Caulobacter;(1.0);Caulobacter_vibrioides;(0.74);</t>
  </si>
  <si>
    <t>Bacteria;Proteobacteria;Alphaproteobacteria;Caulobacterales;Caulobacteraceae;Caulobacter;Multi-affiliation</t>
  </si>
  <si>
    <t>M02944:147:000000000-AUVRY:1:1112:25236:21155</t>
  </si>
  <si>
    <t>CCCGACCCACTACGGCCGGATCTGCCCGATCGAAACGCCGGAAGGCCCGAACATCGGTCTGATCAACTCGCTGGCCACCCACGCCCGCGTCAACAAGTACGGCTTCATCGAGAGCCCGTACCGTCGCGTGAAGGACGGCAAGCCGCAGGACGAAGTCGTCTACATGTCGGCGATGGAGGAATCCAAGCACGTCATCGCCCAGTCGAACATCAAGGTGGTCGACGGCGAGATCCTGGAAGACCTGGTCCCGGGCCGCATCAACGGCGAACCGACCCTCCTGCAAAAGGAGACGGTCGACCTGATGGACGTGTCGCCGCGCCAAGTCGTGTCGGTGGCCGCCGCCCTGATCCCGTTCCTCGAAAACGATGACGCCAACCGCGCCC</t>
  </si>
  <si>
    <t>Cluster_276</t>
  </si>
  <si>
    <t>Bacteria;(1.0);Proteobacteria;(1.0);Alphaproteobacteria;(1.0);Caulobacterales;(1.0);Caulobacteraceae;(1.0);Brevundimonas;(1.0);Brevundimonas_diminuta;(0.95);</t>
  </si>
  <si>
    <t>M02944:147:000000000-AUVRY:1:2113:16158:7290</t>
  </si>
  <si>
    <t>CCCGACTCACTATGGTCGTGTATGCCCGATCGAGACGCCGGAAGGT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</si>
  <si>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Cluster_277</t>
  </si>
  <si>
    <t>Bacteria;(1.0);Proteobacteria;(1.0);Alphaproteobacteria;(1.0);Rhizobiales;(1.0);Phyllobacteriaceae;(1.0);Mesorhizobium;(1.0);Mesorhizobium_loti;(0.6);</t>
  </si>
  <si>
    <t>M02944:147:000000000-AUVRY:1:1104:15212:26247</t>
  </si>
  <si>
    <t>CCCGACGCATTACGGCCGCATCTGCCCGATCGAGACGCCGGAAGGCCCGAATATCGGTCTGATCAACTCGCTGGCGACCTTCGCACGCGTCAACAAGTACGGTTTCATCGAGAGCCCGTACCGCAAGATCGTCGACGGCAAGCTGACCAATGACGTCGTCTATCTGTCGGCGATGGAAGAGGCCAAGCACCATGTCGCGCAGGCCAACGCCGAGCTCGACAAGAATGGCGGCTTCGTCGACGAATTCGTCATTTGCCGCAGCGCCGGTGAAGTGATGATGGCGCCGCGCGAAAACGTCGACCTGATGGACGTGTCACCGAAGCAGATGGTGTCGGTGGCCGCGGCCCTGATCCCGTTCCTTGAGAACGACGACGCCAACCGCGCTC</t>
  </si>
  <si>
    <t>Cluster_279</t>
  </si>
  <si>
    <t>Bacteria;(1.0);Proteobacteria;(0.85);Epsilonproteobacteria;(0.52);Campylobacterales;(0.52);Helicobacteraceae;(0.52);Helicobacter;(0.47);Helicobacter_pametensis;(0.14);</t>
  </si>
  <si>
    <t>M02944:147:000000000-AUVRY:1:1101:8793:9945</t>
  </si>
  <si>
    <t>CTCAAAAAACGACGAAAATGCGATGTGTGTGTCCCGTTAATACGCAAAATAAAAACCGATCTCTGTTTATTTTTCGTCTTTCCTTCAACATATTTCAGGAATTATCTCATTTTTAACCTCTCAAAATATTTGTTTATCCATATCCTGTTTACCTACTCCAAAACCTATAAAATGCAGTCATGCCTACATCTCTCCAACTAATCTCATCATGTTCCTTCTTCTCCTTCTCGTCCTGCCCCTCATCTTCAACTCGGCTTCTGCCCTGAAGTGCTACGAAGGCTTGGGTCGTGCTCAATTGGAAACTACCTGCCTTAATGCCAAATATTGCCTTACAATGAAAAGTAAGAATTTCTCTAATCAATCAAAATGTAACAGTTGCTTTTAGGTGGAAGCAGCGTTGCAAAGAGCTG</t>
  </si>
  <si>
    <t>Cluster_280</t>
  </si>
  <si>
    <t>Bacteria;(1.0);Proteobacteria;(1.0);Betaproteobacteria;(1.0);Burkholderiales;(1.0);Alcaligenaceae;(1.0);Achromobacter;(1.0);Achromobacter_sp._DH1f;(0.73);</t>
  </si>
  <si>
    <t>M02944:147:000000000-AUVRY:1:2106:12708:23635</t>
  </si>
  <si>
    <t>CCCGACCCACTACGGCCGCGTCTGCCCGATCGAAACGCCGGAAGGCCCGAACATCGGCCTGATCAACTCCATGGCGCTGTACGCTCGCTTGAACGAGTACGGCTTCCTGGAAACGCCTTACCGCAAGATTATCGACGGCCGCGTCAGCGAGCAGATCGATTACCTGTCGGCCATCGAAGAAAGCCACTACGTCATCGCCCAGGCTAACGCCGCGCTCGACGAAGACGGCAAGTTCGTGGACGACCTGGTGGCTTGCCGTGAAGCCGGCGAAACCATGTTGACCGCTCCGGCCAACGTGCACTACATGGACGTTGCCCCGTCGCAGATCGTGTCGGTCGCTGCCTCGCTGATTCCGTTCCTGGAACACGATGACGCCAACCGAGCAC</t>
  </si>
  <si>
    <t>Cluster_281</t>
  </si>
  <si>
    <t>Bacteria;(1.0);Proteobacteria;(0.91);Alphaproteobacteria;(0.12);Rickettsiales;(0.11);Anaplasmataceae;(0.11);Wolbachia;(0.11);Wolbachia_endosymbiont_of_Onchocerca_ochengi;(0.04);</t>
  </si>
  <si>
    <t>Bacteria;Proteobacteria;Gammaproteobacteria;Legionellales;Coxiellaceae;Candidatus_Berkiella;Candidatus_Berkiella_aquae</t>
  </si>
  <si>
    <t>M02944:147:000000000-AUVRY:1:1109:26004:13583</t>
  </si>
  <si>
    <t>TCAAACTCACTATTCACGTCTTTGCCCAATCGAAACGCCTGAAGGTCCAAACATTGGTTTGATCAACTCCTTAGCTGTGTTTGCGCAACCTAATGAATATGGTTTCCTTGAAGCACCTTATCGTCGTGTAATAGATAGCAAAGTGACTGATGAAATTATTTATCTGTCAGCTATTCAAGAAGGTAATTATGTCATCGCGCAAGCGAATGCTAATTTAGATGCGAAAGGTTATTTAATCGATGCCTTAGTACCTGCTCGTTACCATAATGAATTTACTTACACAACGCCAGAAAAAGTACAGTATATGGGTGTGTCACCCAAGCAGATCGTCTCGGTTGCGGCGTCTTTGATTCCCTTCCTTGAACACGATGATGCGAACCGTGCTT</t>
  </si>
  <si>
    <t>Cluster_282</t>
  </si>
  <si>
    <t>Bacteria;(1.0);Proteobacteria;(1.0);Alphaproteobacteria;(1.0);Rhizobiales;(1.0);Rhizobiaceae;(0.99);Ensifer;(0.41);Ensifer_adhaerens;(0.4);</t>
  </si>
  <si>
    <t>M02944:147:000000000-AUVRY:1:1114:6533:12922</t>
  </si>
  <si>
    <t>CCCGACCCATTATGGCCGTATCTGCCCGATCGAAACGCCGGAAGGCCCGAACATCGGTCTGATCAACTCGCTCGCAACCTTCGCCCGCGTCAACAAGTACGGCTTCATCGAAAGCCCGTACCGCAAGATCGTCGACGGCAAGGTCACGACGGACGTGGTCTACCTCTCAGCCATGGAAGAGGCCAAGTACCACGTGGCCCAGGCAAACTCGGTACTCGAAAGCGACAACTCGTTCGCTGAAGAGTTCGTCGTCTGCCGTCATGCCGGTGAAGTCATGCTCGCACCGCGCGACCAGATCAACCTGATGGACGTTTCGCCGAAGCAGCTCGTTTCGGTCGCAGCGGCGCTCATCCCGTTCCTCGAGAACGACGACGCCAACCGCGCGC</t>
  </si>
  <si>
    <t>Cluster_283</t>
  </si>
  <si>
    <t>Bacteria;(1.0);Proteobacteria;(1.0);Alphaproteobacteria;(1.0);Rhizobiales;(0.98);Phyllobacteriaceae;(0.86);Mesorhizobium;(0.8);Mesorhizobium_alhagi;(0.21);</t>
  </si>
  <si>
    <t>Bacteria;Proteobacteria;Alphaproteobacteria;Rhizobiales;Phyllobacteriaceae;Mesorhizobium;Mesorhizobium_alhagi</t>
  </si>
  <si>
    <t>M02944:147:000000000-AUVRY:1:1109:16061:14249</t>
  </si>
  <si>
    <t>CCCGACGCATTACGGCCGCATCTGCCCGATCGAAACGCCGGAAGGCCCGAACATCGGCCTGATCAACTCGCTGGCGACGTTTGCCCGCGTCAACAAGTACGGCTTCATCGAGACGCCCTACCGCAAGATCGTCGACGGCAAGGTGACGATGGACGTCAGCTACCTCAGCGCGATGGAGGAGTCCAAGCACTATGTCGCGCAGGCCAACGCCGTGCTCGACAAGGATGGTGGCTTCGTCGATGAATTCGTCATTTGCCGGCATGCCGGCGAAGTGATGATGGCGCCGCGCGAAAACGTCGACCTGATGGACGTGTCGCCGAAGCAGCTCGTTTCGGTCGCCGCGGCGCTGATCCCGTTCCTCGAGAACGACGACGCCAACCGCGCGC</t>
  </si>
  <si>
    <t>Cluster_284</t>
  </si>
  <si>
    <t>Bacteria;(1.0);Proteobacteria;(1.0);Alphaproteobacteria;(1.0);Rhodospirillales;(1.0);unclassified;(1.0);Reyranella;(0.93);Reyranella_massiliensis;(0.93);</t>
  </si>
  <si>
    <t>Bacteria;Proteobacteria;Alphaproteobacteria;Rhodospirillales;unclassified;Reyranella;Reyranella_massiliensis</t>
  </si>
  <si>
    <t>M02944:147:000000000-AUVRY:1:2114:23421:16451</t>
  </si>
  <si>
    <t>TCCGACGCATTACGGCCGCATCTGCCCGATCGAAACGCCGGAAGGCCCGAACATCGGTCTGATCAACTCTCTGGCGACCTACGCCCGCGTCAACCAGTACGGCTTCATCGAAAGCCCGTACCGCAAGGTGACGGCCGGCCGCGTCAGCGACGAGGTCGTCTATCTGTCGGCAATGGAGGAGGGCCGCTACACGGTCGCCCAGGCCAATGCCGAGATCGATGCCAAGGGCAAGTTCGTGTCCGAGCTGGTGCAGTGCCGCAAGGGCGGCGAGTACATCCTCGGCCGGCCCGAGACCATCGACTTCGTCGACGTCTCGCCCAAGCAGATCGTCTCCGTCGCCGCGGCGCTGATCCCGTTCCTCGAGAACGACGACGCCAACCGCGCGC</t>
  </si>
  <si>
    <t>Cluster_285</t>
  </si>
  <si>
    <t>Bacteria;(1.0);Proteobacteria;(0.6);Deltaproteobacteria;(0.15);Desulfovibrionales;(0.02);Desulfovibrionaceae;(0.02);Desulfocurvus;(0.02);Desulfocurvus_vexinensis;(0.02);</t>
  </si>
  <si>
    <t>Bacteria;Proteobacteria;Deltaproteobacteria;Desulfovibrionales;Desulfovibrionaceae;Desulfocurvus;Desulfocurvus_vexinensis</t>
  </si>
  <si>
    <t>M02944:147:000000000-AUVRY:1:2102:17841:22388</t>
  </si>
  <si>
    <t>CATCTCGCACTACGGGCGCATCTGCCCCATCGAGACGCCCGAGGGCACGAACATCGGTCTCATCGCGTCGCTGGGCATCTACTCCGGCATCGATGACTACGGCTTCCTGCTGACCCCCTACCGCAAGGTGGAGAACGGCAAGGTCACCGACAAGATCGTCCAGCTCCGCGCCGACGAGGAGATGAAGGCGGTCCTCGCGCCCACCGAGGCGCTGAGCGACAAGCACACCCTGGGCGCCGGGCCGATCCTTGCCCGCGTCGACGGCGAGCTCGCCGAGATCGAGTCCTCGCAGGTGCAGTTCGTTGACATCGCCCCCAAGCAGCTGGTGGGGGTATCGGCGGCGCTGATCCCGTTCCTTGAGCACGACGACGCCAACCGCGCGC</t>
  </si>
  <si>
    <t>Cluster_286</t>
  </si>
  <si>
    <t>Bacteria;(1.0);Proteobacteria;(0.63);Epsilonproteobacteria;(0.08);Campylobacterales;(0.08);Helicobacteraceae;(0.08);Wolinella;(0.06);Wolinella_succinogenes;(0.06);</t>
  </si>
  <si>
    <t>M02944:147:000000000-AUVRY:1:1101:15972:11128</t>
  </si>
  <si>
    <t>GCTCTCTGCCCCCAATGCTTTTTTATCAGGCAACTTTCAGTAAGGGGACTGGCTCCTGGGTGGCGTTCGGATCAGGGACATAAGTAGAGCGGCCTGTCACTCCTGTATTCAGAAGCTGAATCGATAGCTTCAGCTCTTGGGCCTGACGGCTCAGTTCATGCACTGTCACGCCTAAATTACGGGCCAGATCAGCATTGTCATTGGTATCGCTGTCCATGGTGGAGACGGCATCGTTGATCTGCGCCAAACCGCTGGCCTGTTCATTGGAGGCCGTGGAGATTTCGCTGATCAGATGCGTCACGTCCGAGACGGATTGCATGATCTCGTCCATAGTGGAACCGGCCCGTTTGGCA</t>
  </si>
  <si>
    <t>Cluster_287</t>
  </si>
  <si>
    <t>M02944:147:000000000-AUVRY:1:1106:10397:6395</t>
  </si>
  <si>
    <t>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TTGGAACACGATGACGCAAACCGCGCAT</t>
  </si>
  <si>
    <t>Cluster_288</t>
  </si>
  <si>
    <t>Bacteria;(1.0);Actinobacteria;(0.99);Actinobacteria;(0.99);Micrococcales;(0.88);Microbacteriaceae;(0.88);Leucobacter;(0.86);Leucobacter_sp._PH1c;(0.35);</t>
  </si>
  <si>
    <t>Bacteria;Actinobacteria;Actinobacteria;Micrococcales;Microbacteriaceae;Leucobacter;Leucobacter_sp._PH1c</t>
  </si>
  <si>
    <t>M02944:147:000000000-AUVRY:1:1104:23289:11154</t>
  </si>
  <si>
    <t>CCCGTCCCACTACGGCCGCATGTGCCCGATTGAGACCCCGGAAGGCCCGAACATTGGCCTGATCGGCGCACTCGCGACGTTCGCCCGCATCAACGCGTTCGGTTTCATCGAGACCCCGTACCGCCGAGTGCTCGACGGTAAGGTCACCGATCAGGTGGATTACCTCACCGCGCACGAAGAGGACGAGTACCTCATCGCGCAGGCTGGCGCTCCGCTCACCAAGGACGGCAAGTTCTCGGAGAAGCAGGTGCTCGCACGCCCCCGTGGCTCCGAGGTGATCCTGGTCGACGCCGGGCGCGTTGACTACATGGACGTCTCGCCGCGCCAGATGGTGTCGGTCGCGACCTCGCTCATTCCATTCCTCGAGCACGACGATGCGAACCGCGCGC</t>
  </si>
  <si>
    <t>Cluster_289</t>
  </si>
  <si>
    <t>Bacteria;(1.0);Proteobacteria;(1.0);Gammaproteobacteria;(1.0);Pseudomonadales;(1.0);Pseudomonadaceae;(1.0);Pseudomonas;(1.0);unclassified;(0.22);</t>
  </si>
  <si>
    <t>M02944:147:000000000-AUVRY:1:1102:7322:10559</t>
  </si>
  <si>
    <t>CCCGACCCACTACGGCCGTGTGTGCCCGATCGAGACGCCTGAAGGTCCGAACATCGGTCTGATCAACTCCCTGGCTGCCTATGCGCGCACCAACCAGTACGGTTTCCTCGAGAGCCCGTATCGTGTGGTGAAGGCTGGTCTGGTGACCGACGAAATCGTCTTCCTGTCCGCCATTGAAGAGGCCGATCACGTGATCGCCCAGGCTTCGGCGACCATGAACGACAAAGGCATTCTGGTCGATGAACTGGTTGCCGTGCGTCACCTGAACGAGTTCACCGTCAAGGCGCCGGAAGACGTCACCCTGATGGACGTGTCGCCGAAGCAGGTCGTTTCCGTCGCTGCCTCGCTGATCCCGTTCCTCGAGCACGACGACGCCAACCGCGCAC</t>
  </si>
  <si>
    <t>Cluster_290</t>
  </si>
  <si>
    <t>Bacteria;(1.0);Proteobacteria;(1.0);Alphaproteobacteria;(1.0);Rhizobiales;(1.0);Phyllobacteriaceae;(1.0);Aminobacter;(0.95);Aminobacter_sp._Root100;(0.86);</t>
  </si>
  <si>
    <t>Bacteria;Proteobacteria;Alphaproteobacteria;Rhizobiales;Phyllobacteriaceae;Aminobacter;Aminobacter_sp._Root100</t>
  </si>
  <si>
    <t>M02944:147:000000000-AUVRY:1:1104:17352:2686</t>
  </si>
  <si>
    <t>TCCGACCCACTATGGCCGTATCTGCCCGATTGAAACGCCGGAAGGCCCGAACATCGGTCTGATCAACTCGCTGGCCACCTTTGCCCGCGTCAACAAGTACGGCTTCATCGAGAGCCCGTACCGCAAGATCGTCGATGGCAAGCTGACCAACGAGGTCGTCTATCTCTCGGCTATGGAAGAGGCCAAGCACTTCGTTGCTCAGGCCAACGCCGAGCTCGACAAGAACGGCCACTTCGTCGACGAGTTCGTCATTTGCCGTAACGCCGGCGAAGTGATGATGGCGCCGCGTGAAAACGTCGACCTTATGGACGTTTCGCCGAAGCAGATGGTGTCGGTCGCAGCTGCGCTGATCCCATTCCTGGAAAACGACGACGCCAACCGCGCTC</t>
  </si>
  <si>
    <t>Cluster_291</t>
  </si>
  <si>
    <t>M02944:147:000000000-AUVRY:1:1107:23154:12374</t>
  </si>
  <si>
    <t>CCCGACCCACTACGGTCGTGTA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</si>
  <si>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Cluster_292</t>
  </si>
  <si>
    <t>Bacteria;(1.0);Proteobacteria;(1.0);Alphaproteobacteria;(1.0);Caulobacterales;(1.0);Caulobacteraceae;(1.0);Brevundimonas;(1.0);Brevundimonas_diminuta;(1.0);</t>
  </si>
  <si>
    <t>M02944:147:000000000-AUVRY:1:1108:18896:15420</t>
  </si>
  <si>
    <t>CCCGACACACTACGGCCGCATCTGCCCGATCGAAACGCCGGAAGGCCCGAACATCGGTCTGATCAACTCCCTGGCCACCCACGCCCGCGTGAATAAGTACGGCTTCATCGAAAGCCCGTACCGTCGCGTGGTCGAAGGCAAGGCGACGGAAGAGGTGGTCTACATCTCGGCCATGGAAGAGGCGAAGCACGTCATCGCCCAGGCCAACATCGACCTGAAGGACGGCGAGATCGTCGAGGAGCTGGTGCCGGGCCGTATCAACGGCGACTCCCAGCTGCTGACCAAGGAAACGGTCGACATGATGGACGTGTCGCCGAAACAGGTCGTTTCGGTCGCCGCCGCCCTGATCCCCTTCCTGGAAAACGACGACGCCAACCGCGCGC</t>
  </si>
  <si>
    <t>Cluster_293</t>
  </si>
  <si>
    <t>Bacteria;(1.0);Proteobacteria;(1.0);Alphaproteobacteria;(1.0);Caulobacterales;(0.99);Caulobacteraceae;(0.99);unclassified;(0.99);Caulobacteraceae_bacterium_OTSz_A_272;(0.99);</t>
  </si>
  <si>
    <t>Bacteria;Proteobacteria;Alphaproteobacteria;Caulobacterales;Caulobacteraceae;unclassified;Caulobacteraceae_bacterium_OTSz_A_272</t>
  </si>
  <si>
    <t>M02944:147:000000000-AUVRY:1:1113:11344:10902</t>
  </si>
  <si>
    <t>CCCGACGCACTACGGCCGCATCTGCCCGATCGAAACGCCGGAAGGCCCGAACATCGGTCTGATCAACTCGCTCGCGACGCACGCCCGCGTCAACAAGTACGGCTTCATCGAAAGCCCATACCGCAAAGTCGCAAACGGCAAGCCGTCGAAAGAGATCGTCTATCTCTCGGCGATGGAAGAGGCCAAGCACAAGATCGCGCAGGCCAACGCCATCATCGACGAGAAGGGCAACCTCACCGAAGAGTTCGTGCAGGCCCGTGAAAACGGCGAAGCGCAACTCATCGCGCGCGAAGAAATCGATCTCATGGACGTGTCGCCGAAGCAGGTTGTTTCGGTCGCCGCGGCGCTCATTCCGTTCCTCGAGAACGACGACGCCAACCGCGCGC</t>
  </si>
  <si>
    <t>Cluster_294</t>
  </si>
  <si>
    <t>Bacteria;(1.0);Proteobacteria;(1.0);Gammaproteobacteria;(0.96);Pseudomonadales;(0.96);Moraxellaceae;(0.93);Perlucidibaca;(0.93);Perlucidibaca_piscinae;(0.93);</t>
  </si>
  <si>
    <t>Bacteria;Proteobacteria;Gammaproteobacteria;Pseudomonadales;Moraxellaceae;Perlucidibaca;Perlucidibaca_piscinae</t>
  </si>
  <si>
    <t>M02944:147:000000000-AUVRY:1:1113:17119:15998</t>
  </si>
  <si>
    <t>TCCGACCCACTATGGTCGTGTGTGCCCGATCGAAACGCCGGAAGGCCCGAACATCGGTCTGATCAACTCGCTGTCGAGCTTCGCCCGCACCAACGAGTACGGCTTCCTGGAGTCGCCGTATCGCAAGGTGATCGACGGCAAGGTGACCGACGACTACGTCTACCTGTCCGCCATCGAGGAAGCCGAGCACGTCATCGCCCAGGCCGACTCGCTGATGGATGACAAGGGCTATCTGGCCGGTGACCTCGTGGCCGTGCGCCACAAGAACGAATTCACCGTGATGGCGCCGGAAAAGGTCACCTACATGGACGTGTCTCCGCGTCAGGTGGTCTCGGTCGCTGCCTCGCTGATCCCGTTCCTCGAGCACGACGACGCCAACCGCGCCC</t>
  </si>
  <si>
    <t>Cluster_295</t>
  </si>
  <si>
    <t>Bacteria;(1.0);Proteobacteria;(1.0);Betaproteobacteria;(1.0);Burkholderiales;(1.0);Alcaligenaceae;(1.0);Achromobacter;(0.88);Achromobacter_xylosoxidans;(0.81);</t>
  </si>
  <si>
    <t>M02944:147:000000000-AUVRY:1:2114:22896:18333</t>
  </si>
  <si>
    <t>CCCGACCCACTACGGCCGCGTCTGCCCGATCGAAACGCCGGAAGGCCCGAACATCGGCCTGATCAACTCCATGGCGCTGTACGCTCGCCTGAACGAGTACGGCTTCCTGGAAACGCCTTACCGCAAGATCATCGACGGCAAGGTCAGCGACCAGATCGACTACCTGTCGGCCATCGAGGAAAGCCACTACGTCATCGCGCAGGCCAACGCCGCGCTGGACGAAGACGGCCGTTTCGTCGACGACCTGGTGGCCTGCCGCGAAGCGGGCGAAACCATGCTGACCGCGCCGGCCAACGTGCACTACATGGACGTGGCCCCGTCGCAGATCGTGTCGGTCGCCGCCTCGCTGATTCCGTTCCTGGAGCACGACGACGCGAACCGCGCGC</t>
  </si>
  <si>
    <t>Cluster_297</t>
  </si>
  <si>
    <t>Bacteria;(1.0);Proteobacteria;(1.0);Gammaproteobacteria;(1.0);Xanthomonadales;(1.0);Xanthomonadaceae;(1.0);Stenotrophomonas;(0.99);Stenotrophomonas_maltophilia;(0.99);</t>
  </si>
  <si>
    <t>M02944:147:000000000-AUVRY:1:1106:16021:17252</t>
  </si>
  <si>
    <t>CGTGACCCACTACGGCCGCGTCTGCCCCATCGAAACGCCTGAAGGCCCGAACATCGGCCTGATCAACTCGCTGGCCGTGTACGCCCGCACCAACCAGTACGGTTTCCTCGAGACCCCGTACCGCAAGGTCGTGGACGGCAAGGTCTATGACGAAGTCGAGTTCCTGTCGGCCATCGAAGAAAACGAGTACGTCATTGCGCAGGCCAACGCCCTGACCAATGCCGACAGCGTGCTGACCGAGCAGTTCGTTCCGTGCCGCTTCCAGGGCGAGTCGCTGCTGAAGCCGCCGGCGGAAGTCCACTTCATGGACGTCTCGCCGATGCAGACCGTGTCGATCGCGGCCGCGCTGGTTCCGTTCCTGGAGCACGATGACGCCAACCGTGCAC</t>
  </si>
  <si>
    <t>Cluster_298</t>
  </si>
  <si>
    <t>Bacteria;(1.0);Bacteroidetes;(1.0);Flavobacteriia;(1.0);Flavobacteriales;(1.0);Flavobacteriaceae;(1.0);Flavobacterium;(0.97);Flavobacterium_frigidimaris;(0.81);</t>
  </si>
  <si>
    <t>Bacteria;Bacteroidetes;Flavobacteriia;Flavobacteriales;Flavobacteriaceae;Flavobacterium;Flavobacterium_frigidimaris</t>
  </si>
  <si>
    <t>M02944:147:000000000-AUVRY:1:1102:25206:9985</t>
  </si>
  <si>
    <t>CTATACACACTATGGTCGTTTATGTCCGATTGAAACTCCAGAGGGACCAAACATTGGTTTGATTTCATCTCTTGGTGTTTATGCAAAAGTTAACGGAATGGGTTTCATCGAAACTCCATACCGTAAAGTTACAGATGGTGTAGTAGATTTAGAAAGTACACCTATCTATTTAAGTGCTGAAGAAGAAGAAGGAAAAATGATTGCTCAGGCAAACATTGAAATGGATGAGACTGGTAAAATCACGGCAACTAATGTTATTGCTCGTGAGGAAGGTGACTTCCCGGTTGTTGAGCCTTCTGCAGTACACTATACAGACGTTGCTCCTAACCAGATTGCTTCTATCTCGGCTTCATTGATTCCTTTCTTGGAACATGATGATGCGAATAGAGCCT</t>
  </si>
  <si>
    <t>Cluster_299</t>
  </si>
  <si>
    <t>Bacteria;(1.0);Bacteroidetes;(1.0);unclassified;(0.76);unclassified;(0.76);unclassified;(0.76);unclassified;(0.76);unclassified;(0.76);</t>
  </si>
  <si>
    <t>Bacteria;Bacteroidetes;Chitinophagia;Chitinophagales;Chitinophagaceae;Sediminibacterium;Sediminibacterium_sp._C3</t>
  </si>
  <si>
    <t>M02944:147:000000000-AUVRY:1:1104:22176:7408</t>
  </si>
  <si>
    <t>CTATTCACACTATGGTCGTTTGTGTACCATTGAAACTCCGGAAGGACCGAACATCGGTTTGATCTCTACACTTTGCGTACACGCTACCATTAACGATATGGGCTTTATTGAAACGCCTTATCGTAAAGTAGTAAATGGTAAAGTGAACATGAAAGAACTCACTTTCCTGAGTGCTGAAGAAGAAGATACTGCTAAGATCGCACAGAGTAATTCACCATTAACTGAGAAGGGTGAGTTTGCAGAAGATAAAGTTGTATCACGTGAAACAGGTGACTTCCCAATTCTCGATAAAGAAGAAGTGGAATACATGGACGTAGCTCCTAACCAGATTGTTGGTCTGAGTGCTTCACTGATTCCATTCCTTGAACATGATGATGCCAACCGTGCGT</t>
  </si>
  <si>
    <t>Cluster_300</t>
  </si>
  <si>
    <t>Bacteria;(1.0);Bacteroidetes;(1.0);Sphingobacteriia;(1.0);Sphingobacteriales;(1.0);Sphingobacteriaceae;(1.0);Sphingobacterium;(1.0);Sphingobacterium_siyangense;(0.58);</t>
  </si>
  <si>
    <t>M02944:147:000000000-AUVRY:1:1104:23171:7761</t>
  </si>
  <si>
    <t>CTATACACACTACGGTCGTCTTTGTACAATTGAAACTCCTGAGGGTCCAAACATCGGTTTGATCTCCTCATTGGCTGTACATGCGAAAATTAACCACTTAGGATTTATCGAGACTCCTTACCGTAAGGTAAAAGATGGGGTTGTTGTGGTTGACGAGCCAGTCGTATATTTATCTGCTGAGGATGAAGATGGTAAAACAATCGCACAAGCGAATGCTTTGTATGATGACAAAGGTAATTTCGAAGATGCGAAAGTGAAAGCCAGATATGAGGGTGACTTCCCAATTATCGAGCCTAATATGCTTGATTATATGGACGTTGCTCCAAACCAAATTACATCTATTGCGGCTTCATTAATTCCTTTCTTGGAACATGATGATGCCAACCGTGCAT</t>
  </si>
  <si>
    <t>Cluster_302</t>
  </si>
  <si>
    <t>Bacteria;(1.0);Bacteroidetes;(1.0);Sphingobacteriia;(0.99);Sphingobacteriales;(0.99);Sphingobacteriaceae;(0.99);Pedobacter;(0.99);Pedobacter_xixiisoli;(0.77);</t>
  </si>
  <si>
    <t>Bacteria;Bacteroidetes;Sphingobacteriia;Sphingobacteriales;Sphingobacteriaceae;Pedobacter;Pedobacter_xixiisoli</t>
  </si>
  <si>
    <t>M02944:147:000000000-AUVRY:1:1112:22148:15914</t>
  </si>
  <si>
    <t>CTATACGCACTACGGTCGTTTGTGTACTATCGAAACTCCAGAGGGACCAAACATCGGTTTGATTTCGTCACTTTGTGTTCACGCAAAAATCAACAGCTTAGGTTTTATCGAAACTCCTTACAAAAAGGTAGTGGATGGTAAAGTAGCTATGAACGAAGATGTAATTTACTTATCAGCAGAAGACGAGGATGGTAAAACTATCGCCCAAGCTAATGCTCAGTACGATGATAAAGGTAATTTCTCTACGCCACGTGTTAAAGCACGTTACGAGGGTGACTTTCCGATTATCGAGCCTGAGAAATTAGACTTGATGGATATTGCACCTAACCAAATTACCTCTATCGCAGCTTCATTGATTCCTTTCTTGGAGCATGATGATGCGAACAGGGCGT</t>
  </si>
  <si>
    <t>Cluster_303</t>
  </si>
  <si>
    <t>Bacteria;(1.0);Proteobacteria;(0.83);Epsilonproteobacteria;(0.32);Campylobacterales;(0.32);Helicobacteraceae;(0.32);Helicobacter;(0.32);Helicobacter_sp._MIT_11-5569;(0.14);</t>
  </si>
  <si>
    <t>Bacteria;Bacteroidetes;unclassified;unclassified;unclassified;unclassified;Multi-affiliation</t>
  </si>
  <si>
    <t>M02944:147:000000000-AUVRY:1:2113:17564:11037</t>
  </si>
  <si>
    <t>TTCTACGCACTATGCTAGACTTTGTCCTATTGAAACGCCTGAAGGTCCTAACATTGGTTTAATTAACTCCTTAGCCGTTTTCTCGCGTCCAAACGAATATGGTTTCTTAGAAGCGCCATATCGTCGCGTAATCAATGGCCATGTCACCGATGAAATTCATTATTTATCAGCCATTGAAGAAGGCAAATTTGTTATTGCGCAGGCCAATGCAAGTACTAGCGCTAAAGGTCAATTAACCGATGAATTAGTGCCCTGTCGTCATCGTAATGAGTTTGCGTTTACTAGCGCAGATAAAGTGGAATATATGGACGTTTCGCCCAAACAGATCGTATCCGTTGCGGCATCTCTTATTCCTTTCCTTGAACACGATGATGCTAACCGAGCGC</t>
  </si>
  <si>
    <t>Cluster_305</t>
  </si>
  <si>
    <t>M02944:147:000000000-AUVRY:1:1106:12053:20761</t>
  </si>
  <si>
    <t>CCCAACCCACTATGGTCGCGTGTGCCCGATTGAAACGCCTGAAGGTCCAAACATCGGTCTGATCAACTCCTTGTCCGTGTACGCACAGACAAACGAGTATGGCTTCCTGGAAACTCCGTACCGCCGCGTGCGTGACGGTTTGGTTACCGATGAAATCAACTATCTGTCTGCTATTGAAGAAGGCAACTTCGTTATCGCTCAGGCGAACTCCAACCTGGACGAAGACGGCCGCTTCATAGAAGACCTGGTCACCTGTCGTAGCAAAGGCGAATCAAGCCTGTTCAGCCGCGATCAGGTTGACTATATGGACGTATCAACCCAGCAGGTTGTTTCCGTTGGTGCCTCACTGATTCCATTCCTGGAACACGATGACGCCAACCGTGCAT</t>
  </si>
  <si>
    <t>Cluster_306</t>
  </si>
  <si>
    <t>Bacteria;(1.0);Proteobacteria;(1.0);Alphaproteobacteria;(1.0);Caulobacterales;(0.98);Caulobacteraceae;(0.93);Brevundimonas;(0.93);unclassified;(0.3);</t>
  </si>
  <si>
    <t>M02944:147:000000000-AUVRY:1:1106:12635:8079</t>
  </si>
  <si>
    <t>CCCGACCCACTACGGCCGCATCTGCCCGATTGAAACGCCGGAAGGCCCGAACATCGGCCTGATCAACTCGCTGGCCACCCACGCGCGCGTCAACAAGTACGGATTCATCGAGAGCCCGTATCGTCGCGTGAAGGACGGTCAGGCCCAGAACGAGGTGGTCTACATCTCGGCCATGGAGGAGTCGAAGTACACGATCGCTCAGGCCAACATCGAACTGAAGAACGGCCAGATCGTCGAAGAACTGGTCCCCGGCCGGATCAACGGTGAATCCCAGCTCCTGAACAAGGACGCCGTGGACATGATGGACGTGTCGCCGAAGCAGGTTGTTTCGGTCGCTGCGGCCCTGATCCCGTTCCTGGAAAACGATGACGCCAACCGCGCAC</t>
  </si>
  <si>
    <t>Cluster_307</t>
  </si>
  <si>
    <t>Bacteria;(1.0);Proteobacteria;(1.0);Alphaproteobacteria;(1.0);Rhizobiales;(1.0);Bradyrhizobiaceae;(1.0);Afipia;(1.0);Afipia_sp._OHSU_II-uncloned;(0.14);</t>
  </si>
  <si>
    <t>M02944:147:000000000-AUVRY:1:2102:5720:9533</t>
  </si>
  <si>
    <t>TCCGACGCACTACGGCCGTATCTGCCCGATTGAGACGCCGGAAGGCCCGAACATCGGTCTGATCAACTCGCTCGCGACCTTCGCGCGCGTGAACAAGTACGGCTTCGTGGAAACGCCTTACCGCAAGGTCAAGGACGGCCGCGTGACCGACGATGTGGTTTATCTCTCCGCGATGGAAGAGGGCCGCTACCGCGTCGCTCAGGCGAACGTGCCGCTCGATAACAAGGGCCGCTTCACCGACGATCTCGTGATCTGCCGTCACGCGGGCGAAGTTCTGCAGCTGCCGCCGGACCGCGTCGACTACATGGACGTGTCGCCGAAGCAGCTCGTTTCGGTCGCTGCGGCGCTGATCCCGTTCCTTGAGAACGACGACGCCAACCGCGCGC</t>
  </si>
  <si>
    <t>Cluster_308</t>
  </si>
  <si>
    <t>Bacteria;(1.0);Proteobacteria;(0.69);Epsilonproteobacteria;(0.16);Campylobacterales;(0.16);Helicobacteraceae;(0.16);Wolinella;(0.06);Wolinella_succinogenes;(0.06);</t>
  </si>
  <si>
    <t>M02944:147:000000000-AUVRY:1:1102:11784:11837</t>
  </si>
  <si>
    <t>GGCTTGCTGGCAACCGAACTGCCTGCGGTCCTGGCAGAGCTGGAGTTGGCAGGCTGCATCGAGCCTCTGGCAGACGGACGATTTCAACGCTTGAAGCCTTAAGGGCCATAGGGCAGTTCCTAGGACGCCAGCCCTGCCTTCAAGAGGTATCATGACGAATACGTAAGGGCCTTGAGGCCCAAGCCATTTCTCCCTTCAGGAAACGTCATGTCATACCCATCGCGCGTCAAGATTGTGGAGGTCGGCCCTCGGGACGGCCTGCAAAACGAAAAAGAATTTATTCCCACCGATATCAAAGTCGAACTGGTCAACCGTTTGTCCAATGCGGGCTTTGCAAACGTGGAAGCGGCTTCCTTTGTCTCGCCCAAATGGGTGCCACAAATGGCGGACGGCGCAGAGG</t>
  </si>
  <si>
    <t>Cluster_310</t>
  </si>
  <si>
    <t>M02944:147:000000000-AUVRY:1:1106:24768:25785</t>
  </si>
  <si>
    <t>CCCGACTCACTATGGTCGTGTATGTCCAATCGAAACGCCTGAAGGTCCGAACATCGGTCTGATCAACTCCCTGGCCGCCTATGCTCGCACCAACCAGTACGGCTTCCTCGAGAGCCCGTACCGTGTGGTGAAAGAAGGTCTGGTGACCGACGAAATCGTGTTCCTGTCCGCTATCGAAGAGGCCGATCACGTGATCGCCCAGGCTTCGGCGACCATGAACGACAAAGGTCAGCTGATCGACGAGCTGGTAGCTGTTCGTCACCTGAACGAATTCACCGTCAAGGCGCCAGAAGACGTCACCTTGATGGACGTTTCGCCGAAGCAGGTAGTTTCGGTTGCGGCGTCGCTGATTCCGTTCCTCGAGCACGACGACGCCAACCGTGCGT</t>
  </si>
  <si>
    <t>Cluster_311</t>
  </si>
  <si>
    <t>Bacteria;(1.0);Proteobacteria;(1.0);Alphaproteobacteria;(1.0);Sphingomonadales;(0.99);Sphingomonadaceae;(0.96);Sphingopyxis;(0.81);Sphingopyxis_sp._RIFCSPHIGHO2_01_FULL_65_24;(0.22);</t>
  </si>
  <si>
    <t>M02944:147:000000000-AUVRY:1:1102:9319:3453</t>
  </si>
  <si>
    <t>CCCGACGCACTATGGCCGCATCTGCCCGATCGAAACGCCGGAAGGCCCGAACATCGGTCTGATCAACTCGCTCGCCACCTTCGCGCGCGTGAACAAATACGGCTTCATCGAAACCCCGTACCGCAAGATCATCGACGGCAAGGTCACCACCGACGTCGTCTATCTGTCGGCGATGGAAGAGCAGAAGCACACTGTCGCACAGGCGAACGCCGACCTGCATGAGGATGGCAGCTTCGTCGACGACCTGATCTCGGCACGCGAAGCGGGCGAATTCCTGATGGCGCCCAAGGGTCAGATCACCCTGATGGACGTGTCGCCGAAGCAGCTGGTTTCGGTTGCGGCATCGCTCATTCCGTTCCTGGAAAACGATGACGCCAACCGCGCGC</t>
  </si>
  <si>
    <t>Cluster_312</t>
  </si>
  <si>
    <t>Bacteria;(1.0);Proteobacteria;(1.0);Gammaproteobacteria;(1.0);Enterobacterales;(1.0);Erwiniaceae;(1.0);Pantoea;(1.0);Pantoea_sp._3.5.1;(0.79);</t>
  </si>
  <si>
    <t>Bacteria;Proteobacteria;Gammaproteobacteria;Enterobacterales;Erwiniaceae;Pantoea;Pantoea_sp._3.5.1</t>
  </si>
  <si>
    <t>M02944:147:000000000-AUVRY:1:1108:16585:19494</t>
  </si>
  <si>
    <t>CCCAACGCACTACGGTCGTGTCTGCCCAATCGAAACCCCTGAAGGTCCGAACATCGGCCTGATCAACTCCTTGTCTGTCTATGCACAGACCAACGAGTACGGTTTCCTTGAAACACCTTATCGTCGCGTTATCGATGGTTTAGTGTCTGACGAGATACACTACCTCTCCGCTATCGAAGAGGGTAACTACGTTATCGCTCAGGCGAACGCCTCGCTTGATGAGAACGGTGCGTTTGTTGATGACCTGGTCACCTGCCGTAGCAAAGGCGAGTCGAGCCTGTTCAGCCGCGATCAGGTTGACTACATGGACGTTTCCACCCAACAGGTGGTTTCTGTCGGTGCATCACTGATCCCGTTCCTGGAACACGATGACGCTAACCGCGCCC</t>
  </si>
  <si>
    <t>Cluster_313</t>
  </si>
  <si>
    <t>Bacteria;(1.0);Proteobacteria;(1.0);Betaproteobacteria;(1.0);Burkholderiales;(1.0);Alcaligenaceae;(1.0);Achromobacter;(1.0);Achromobacter_xylosoxidans;(0.92);</t>
  </si>
  <si>
    <t>M02944:147:000000000-AUVRY:1:1102:7238:10079</t>
  </si>
  <si>
    <t>CCCGACTCACTATGGTCGCGTATGTCCAATCGAAACGCCGGAAGGCCCGAACATCGGCCTGATCAACTCCATGGCGCTGTACGCTCGCCTGAACGAGTACGGCTTCCTGGAAACGCCTTACCGCAAGATCGTCGACGGCCGCGTCAGCGACCAGATCGACTACCTGTCGGCCATCGAAGAAAGCCACTACGTGATCGCGCAGGCCAACGCCGCGCTCGATGACGAAGGCAAGTTCGTGGACGACCTGGTGGCTTGCCGTGAAGCCGGCGAAACCATGCTGACCGCCCCGGCCAACGTGCACTACATGGACGTGGCCCCGTCGCAGATCGTGTCGGTCGCCGCTTCGCTGATTCCGTTCCTGGAGCACGACGACGCGAACCGCGCGC</t>
  </si>
  <si>
    <t>Cluster_314</t>
  </si>
  <si>
    <t>Bacteria;(1.0);Proteobacteria;(1.0);Gammaproteobacteria;(1.0);Pseudomonadales;(1.0);Pseudomonadaceae;(1.0);Pseudomonas;(1.0);Pseudomonas_sp._1-7;(0.54);</t>
  </si>
  <si>
    <t>Bacteria;Proteobacteria;Gammaproteobacteria;Pseudomonadales;Pseudomonadaceae;Pseudomonas;Pseudomonas_oleovorans</t>
  </si>
  <si>
    <t>M02944:147:000000000-AUVRY:1:1107:18541:25824</t>
  </si>
  <si>
    <t>CCCGACTCACTATGGGCGCGTGTGCCCGATCGAAACGCCGGAAGGTCCGAACATCGGTCTGATCAACTCCCTGGCGGCCTACGCCCGCACCAACCAGTACGGCTTCCTGGAGAGCCCGTACCGCGTGGTCAAGGAAGGCAAGGTCACCGACGAGATCGTGTTCCTGTCCGCCATCGAAGAAGCCGATCACGTGATCGCGCAGGCTTCCGCCACCCTTAACGACAAGGGCGAGCTGGTCGATGAGCTGGTAGCCGTGCGTCACCTCAACGAATTCACCGTCAAGGCACCGGAAGACGTGACCCTGATGGACGTCTCGCCGAAGCAGGTCGTTTCCGTCGCTGCCTCGTTGATTCCGTTCCTCGAGCACGACGACGCTAACCGTGCGC</t>
  </si>
  <si>
    <t>Cluster_315</t>
  </si>
  <si>
    <t>Bacteria;(1.0);Proteobacteria;(1.0);Alphaproteobacteria;(1.0);Sphingomonadales;(1.0);Sphingomonadaceae;(1.0);Sphingopyxis;(0.98);Sphingopyxis_sp._H005;(0.02);</t>
  </si>
  <si>
    <t>M02944:147:000000000-AUVRY:1:1102:15526:25897</t>
  </si>
  <si>
    <t>CCCGACCCACTATGGCCGTATCTGCCCGATCGAAACGCCGGAAGGCCCGAACATCGGTCTGATCAACTCGCTCGCCACCTTTGCGCGCGTGAACAAGTACGGCTTCATCGAAACCCCGTATCGCAAGATCATCGACGGCAAGGTCACGACCGACGTCGTCTATCTGTCGGCGATGGAAGAGCAGAAGCACACGGTTGCGCAGGCGAACGCCGACCTCAACCCCGACGGCAGCTTCATCGACGAGCTGATCTCGGCGCGTGAAGCGGGCGAGTTCCTGATGGCGCCGCGCGATCAGATCACGCTGATGGACGTGTCGCCGAAGCAGCTCGTTTCGGTCGCGGCATCGCTCATCCCGTTCCTCGAAAACGATGACGCCAACCGCGCGC</t>
  </si>
  <si>
    <t>Cluster_316</t>
  </si>
  <si>
    <t>Bacteria;(1.0);Proteobacteria;(1.0);Alphaproteobacteria;(1.0);Rhizobiales;(0.98);Rhizobiaceae;(0.95);Rhizobium;(0.56);Rhizobium_sp._RU20A;(0.17);</t>
  </si>
  <si>
    <t>M02944:147:000000000-AUVRY:1:1102:12494:10246</t>
  </si>
  <si>
    <t>TCCGACCCACTATGGCCGTATCTGCCCGATTGAAACGCCGGAAGGCCCGAACATCGGTCTGATCAACTCGCTCGCAACCTTCGCTCGCGTCAACAAGTACGGCTTCATCGAAAGCCCGTACCGCAAGATCACGGACGGTAAGGTCACGACTGAAGTGGTCTACCTCTCGGCCATGGAAGAAGCGAAGTACTACGTCGCCCAGGCAAACTCGGAACTCACCACGGACGGTCTGTTCGTGGAAGAATTCGTCGTTTGCCGTCACTCGGGCGAAGTGATGCTCGCGCCGCGCGATACGGTCAACCTCATGGACGTTTCGCCGAAGCAGCTCGTTTCGGTCGCAGCCGCGCTCATCCCGTTCCTTGAGAACGACGACGCGAACCGCGCGC</t>
  </si>
  <si>
    <t>Cluster_317</t>
  </si>
  <si>
    <t>Bacteria;(1.0);Proteobacteria;(1.0);Alphaproteobacteria;(1.0);Sphingomonadales;(1.0);Sphingomonadaceae;(1.0);Sphingobium;(1.0);Sphingobium_xenophagum;(1.0);</t>
  </si>
  <si>
    <t>Bacteria;Proteobacteria;Alphaproteobacteria;Sphingomonadales;Sphingomonadaceae;Sphingobium;Sphingobium_xenophagum</t>
  </si>
  <si>
    <t>M02944:147:000000000-AUVRY:1:2114:19825:11895</t>
  </si>
  <si>
    <t>CCCGACCCATTATGGCCGTATCTGCCCGATCGAAACGCCCGAAGGCCCGAACATCGGCCTGATCAACTCGCTGGCGACTTTCAGCCGGGTGAACAAATATGGCTTCATCGAAACGCCTTATCGCAAGGTCATCGACCATAAGGTGACGGACGAGGTCGTGTACCTGTCCGCCATGGAAGAGGCCAAGCACACGATCGCGCAGGCCAACGCCGAAGTCGATGCCGACGGCCATTTCGTCGAGGATCTCATCTCCAGCCGCGAAGCTGGCGAGTTCCTGATGGCCCCACGCGACCATATCACCCTGATGGACGTCAGCCCCAAGCAGCTGGTGTCGGTCGCCGCATCGCTCATTCCGTTCCTGGAAAACGATGACGCCAACCGCGCGC</t>
  </si>
  <si>
    <t>Cluster_318</t>
  </si>
  <si>
    <t>Bacteria;(1.0);Proteobacteria;(1.0);Alphaproteobacteria;(1.0);Caulobacterales;(1.0);Caulobacteraceae;(1.0);Phenylobacterium;(1.0);Phenylobacterium_sp._Root1290;(0.23);</t>
  </si>
  <si>
    <t>M02944:147:000000000-AUVRY:1:1106:10386:10846</t>
  </si>
  <si>
    <t>CCCGACCCACTACGGCCGGATCTGCCCGATTGAGACGCCGGAAGGCCCGAACATCGGCCTGATCAACTCGCTGGCCACCCACGCCGTGGTCAACAAGTACGGCTTCATCGAGAGCCCGTACCGTCGCATCAAGGACGGCAAGACGACCGACGAAGTCGTCTACATGTCGGCGATGGAAGAGGCCAAGCACGTCATCGCTCAGGCCAACATCAAGCTGGACAAGGGCGAGATCGTCGAGGATCTGGTCCCCGGCCGGATCAACGGCGAACCTTCGCTGCTGCCGAAGGACACCGTCGACCTGATGGACGTGTCCCCCAAGCAGGTCGTCTCGGTCGCCGCTTCGCTGATCCCCTTCCTCGAGAACGATGACGCCAACCGCGCGC</t>
  </si>
  <si>
    <t>Cluster_319</t>
  </si>
  <si>
    <t>Bacteria;(1.0);Proteobacteria;(1.0);Gammaproteobacteria;(1.0);Xanthomonadales;(1.0);Xanthomonadaceae;(1.0);Stenotrophomonas;(1.0);Stenotrophomonas_sp._KCTC_12332;(0.82);</t>
  </si>
  <si>
    <t>M02944:147:000000000-AUVRY:1:1105:11304:9513</t>
  </si>
  <si>
    <t>CCCGACCCATTACGGCCGTGTCTGCACCATCGAAACGCCGGAAGGCCCGAATATCGGCCTGATCAACTCGCTGGCCGTGTTCGCACGCACCAACAAGTACGGCTTCCTGGAAACCCCGTACCGCAAGGTGCATGACGGCAAGGTCTCCGACGAGATCGAATTCCTGTCCGCCATCGAGGAAAACGAGTACGTCATCGCCCAGGCCAACGCCCTGACCGATGCCAAGAACATGCTCACCGAGCAGTTCGTACCGTGCCGCTTCCAGGGTGAATCGCTGCTCAAGCCGCCGGCAGAAGTCCACTTCATGGACGTCTCGCCGATGCAGACCGTGTCGGTCGCTGCCGCGCTGGTTCCGTTCCTGGAGCACGATGACGCAAACCGCGCAT</t>
  </si>
  <si>
    <t>Cluster_320</t>
  </si>
  <si>
    <t>Bacteria;(1.0);Proteobacteria;(1.0);Betaproteobacteria;(0.41);Burkholderiales;(0.24);Comamonadaceae;(0.16);Pelomonas;(0.07);Pelomonas_sp.;(0.07);</t>
  </si>
  <si>
    <t>Bacteria;Proteobacteria;Gammaproteobacteria;Oceanospirillales;Alcanivoracaceae;Alcanivorax;Alcanivorax_pacificus</t>
  </si>
  <si>
    <t>M02944:147:000000000-AUVRY:1:2101:25672:24495</t>
  </si>
  <si>
    <t>TCCGACGCATTACGGCCGTGTCTGCCCGATCGAAACGCCGGAAGGCCCGAACATCGGTCTGATCAACTCGCTGGCCTCCTTTGCCCGCACCAACGATTACGGCTTTCTCGAGTCGCCGTATCGTCGCGTGATCGATGGCAAGGTGACCGACGAATACGAATACCTGTCCGCCATTGAAGAAGCCGAGTTTGTTGTTGCCCAGGCCGACTCCAAGATGGACAAGAACAACCGTCTGGTGGACGACCTCGTGGCCGTGCGCCACAAGAACGAATTCACCGTGATGGGTCCGGACAAGGTCCAGTACATGGACATTTCGCCGCGCCAGGTGGTGTCCGTCGCTGCGTCGCTGATTCCCTTCCTGGAACACGACGACGCGAACCGTGCAC</t>
  </si>
  <si>
    <t>Cluster_321</t>
  </si>
  <si>
    <t>M02944:147:000000000-AUVRY:1:2103:5362:19075</t>
  </si>
  <si>
    <t>CCCGACCCACTACGGCCGCATC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</si>
  <si>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Cluster_322</t>
  </si>
  <si>
    <t>Bacteria;(1.0);Proteobacteria;(1.0);Alphaproteobacteria;(1.0);Rhizobiales;(0.99);Rhizobiaceae;(0.96);Kaistia;(0.96);Kaistia_granuli;(0.96);</t>
  </si>
  <si>
    <t>Bacteria;Proteobacteria;Alphaproteobacteria;Rhizobiales;Rhizobiaceae;Kaistia;Kaistia_granuli</t>
  </si>
  <si>
    <t>M02944:147:000000000-AUVRY:1:2106:23219:11519</t>
  </si>
  <si>
    <t>CCCGACGCATTACGGCCGTATCTGCCCGATCGAGACGCCGGAAGGCCCGAATATCGGTCTGATCAACTCGCTCGCGACGTTTGCCCGCGTCAACAAGTACGGCTTCATCGAGAGCCCGTACCGGCGCGTCAAGGACGGCGTCGCGACGATGGACATCGTCTATCTGTCGGCGATGGAAGAGTCGAAGTACTACGTCGCCCAGGCGAACGTGAAACTCGATCCGACCGGCAAGCTGACCGATGACCTGATCATCAGCCGCCATTCCGGCGAAAACGTCATGGTCACCTCCGACCGCGTCGACTTCATGGACGTGTCGCCGAAGCAGCTCGTTTCGGTCGCGGCCTCGCTGATCCCGTTCCTCGAGAACGATGACGCGAACCGCGCCC</t>
  </si>
  <si>
    <t>Cluster_323</t>
  </si>
  <si>
    <t>Bacteria;(1.0);Proteobacteria;(1.0);Alphaproteobacteria;(1.0);Rhizobiales;(1.0);Rhizobiaceae;(1.0);Rhizobium;(0.78);Rhizobium_sp._RU33A;(0.43);</t>
  </si>
  <si>
    <t>Bacteria;Proteobacteria;Alphaproteobacteria;Rhizobiales;Rhizobiaceae;Rhizobium;Rhizobium_sp._RU33A</t>
  </si>
  <si>
    <t>M02944:147:000000000-AUVRY:1:1102:22756:8125</t>
  </si>
  <si>
    <t>CCCGACCCACTACGGCCGTATCTGCCCGATTGAAACGCCGGAAGGCCCGAACATCGGTCTGATCAACTCGCTTGCCACCTTCGCCCGGGTCAACAAGTACGGCTTCATCGAAAGCCCGTACCGCAAGATCGTCGATGGCAAGGTGACGAAGGACGTCGTCTATCTCTCCGCAATGGAAGAAGCGAAGTACTACGTTGCCCAGGCCAACTCTGAACTGACGGCCGATGGCCAGTTCGTTGAAGAGTTCGTCGTTTGCCGTCACGCTGGCGAAGTCATGCTGTCCCCGCGCGACACCATCAACCTGATGGACGTCTCGCCGAAGCAGCTGGTTTCGGTTGCGGCCGCTCTCATCCCGTTCCTCGAAAACGACGACGCCAACCGCGCTC</t>
  </si>
  <si>
    <t>Cluster_326</t>
  </si>
  <si>
    <t>M02944:147:000000000-AUVRY:1:2114:17533:5302</t>
  </si>
  <si>
    <t>CCCGACTCACTATGGTCGTGTATGTCCAATCGAAACGCCTGAAGGTCCGAACATCGGTCTGATCAACTCCCTGGCGGCCTACGCCCGCACCAACCAGTACGGCTTCCTGGAAAGCCCGTACCGCGTGGTGAAGGAAGGCGTTGTCAGCGACGACATCGTGTTCCTGTCGGCAATCGAAGAGGCAGATCACGTCATCGCACAGGCTTCGGCCGCGATGAACGACAAGAAGCAACTGATCGATGAGCTGGTAGCAGTTCGTCACCTGAACGAATTCACCGTCAAGGCGCCGGAAGACGTCACCCTGATGGACGTTTCGCCGAAGCAGGTTGTTTCCGTTGCAGCGTCGCTGATTCCGTTCCTCGAGCACGACGACGCCAACCGTGCGT</t>
  </si>
  <si>
    <t>Cluster_327</t>
  </si>
  <si>
    <t>Bacteria;(1.0);Proteobacteria;(1.0);Gammaproteobacteria;(1.0);Pseudomonadales;(1.0);Pseudomonadaceae;(1.0);Pseudomonas;(1.0);Pseudomonas_fluorescens;(0.74);</t>
  </si>
  <si>
    <t>Bacteria;Proteobacteria;Gammaproteobacteria;Pseudomonadales;Pseudomonadaceae;Pseudomonas;Pseudomonas_sp._GM33</t>
  </si>
  <si>
    <t>M02944:147:000000000-AUVRY:1:1102:5829:17001</t>
  </si>
  <si>
    <t>CCCGACTCACTACGGTCGTGTATGCCCGATCGAAACGCCGGAAGGTCCGAACATCGGTCTGATCAACTCCTTGGCCGCTTATGCGCGCACCAACCAGTACGGCTTCCTCGAGAGCCCGTACCGCGTGGTGAAAGACGCTCTGGTCACCGACGAGATCGTGTTCCTGTCCGCCATCGAAGAAGCTGATCACGTGATCGCTCAGGCTTCGGCCACGATGAACGACAAGAAAGTCCTGATCGACGAGCTGGTAGCTGTTCGTCACTTGAACGAATTCACCGTCAAGGCGCCGGAAGACGTCACCTTGATGGACGTATCGCCGAAGCAGGTAGTTTCGGTTGCTGCGTCGCTGATTCCGTTCCTCGAGCACGACGACGCCAACCGTGCGT</t>
  </si>
  <si>
    <t>Cluster_330</t>
  </si>
  <si>
    <t>Bacteria;(1.0);Proteobacteria;(1.0);Alphaproteobacteria;(1.0);Rhodobacterales;(1.0);Rhodobacteraceae;(1.0);Rhodobacter;(1.0);Rhodobacter_sp._24-YEA-8;(1.0);</t>
  </si>
  <si>
    <t>Bacteria;Proteobacteria;Alphaproteobacteria;Rhodobacterales;Rhodobacteraceae;Rhodobacter;Rhodobacter_sp._24-YEA-8</t>
  </si>
  <si>
    <t>M02944:147:000000000-AUVRY:1:1107:19058:5179</t>
  </si>
  <si>
    <t>CCCGACCCATTACGGCCGGATGTGCCCGATTGAAACGCCGGAAGGTCAGAACATCGGTCTGATCAACTCGCTCGCGACCTTTGCGCGCGTGAACAAGTATGGCTTCATCGAGACCCCGTATCGCAAGGTGATCGACAACAAGGTGACTGATGAAGTCGTCTATATGTCGGCAACCGAAGAGATGCGGCACACCGTTGCTCAGGCCAACGCATCGCAGGATGCGGAAGGTCACTTTACCGACGACCTGATTTCGTCGCGTAAGGGCGGTGAATTCATGCTGAACCCGCCGGATGCTGTCGATCTGATCGACGTTTCGCCGAAACAGCTGGTCTCGGTCGCGGCCTCGCTGATCCCCTTCCTTGAAAATGACGACGCCAACCGCGCTC</t>
  </si>
  <si>
    <t>Cluster_332</t>
  </si>
  <si>
    <t>Bacteria;(1.0);Proteobacteria;(0.91);Alphaproteobacteria;(0.58);Holosporales;(0.04);Candidatus_Paracaedibacteraceae;(0.04);Candidatus_Paracaedibacter;(0.04);Candidatus_Paracaedibacter_symbiosus;(0.04);</t>
  </si>
  <si>
    <t>M02944:147:000000000-AUVRY:1:1102:12609:18391</t>
  </si>
  <si>
    <t>TCCAACCCATTACGGCCGTATTTGCCCGATTGAAACGCCAGAAGGTCCGAATATCGGTCTGATCAGCTCGCTCGCTACTTACGCGCGCGTCAATCAGTACGGCTTTATTGAAAGTCCTTATCGCCGCGTTAAGGGCGGCAAGGTAACTCCAGAAGTTGTCTATCTGTCCGCTATGGAAGAAGGTCAGTATGCCATCGCTCAGGCAAATTCTGAGCTCGATAAAACTGGCAAATTTGTAGGTGAAGCTATTGTTGTCCGTAAGGGCGGCGAAAACATCACATCGGCTCCGGATGAGATCGACTTTATCGACGTTTCACCCAAGCAGATCGTCTCGGTCGCTGCCGCTCTAATTCCATTCTTGGAAAATGACGACGCGAACCGCGCGC</t>
  </si>
  <si>
    <t>Cluster_334</t>
  </si>
  <si>
    <t>Bacteria;(1.0);Proteobacteria;(0.88);Epsilonproteobacteria;(0.65);Campylobacterales;(0.65);Helicobacteraceae;(0.65);Helicobacter;(0.64);Helicobacter_sp._MIT_11-5569;(0.27);</t>
  </si>
  <si>
    <t>M02944:147:000000000-AUVRY:1:1104:11769:9772</t>
  </si>
  <si>
    <t>GACACCATGCAGAATCACGTCGACGCTCTTCCTAATTATAATCCCTCTCCTGTTTACCTGATTCCTCTCGTACAGCGACTGCCGGCGGCCCGGCCGGGCCCGTGGAATCATCATCGCTGTTGTGTTCGAGTCGCCGGAGCCCTGCGTGCTCCAAAACGGGAAAGTCGAGCCTGGCCTCTTCGAGGTGATGTTTTTGATGGTCTCGTCGACGATTTGGGACTGGAATAAATGGGTTGATTAAGGATGTTGGAAGAGGGGAGCTGTTTAGAAATTAGAAGCTCTGTTAAGCATAAGCAAACTGAAGCGATTAAAATTTGCAAAACAAGGAATTATGTAACAGTGATTACAGGGTTGGAATTAGAAGCTGCAAGAGCAGGAAGGGA</t>
  </si>
  <si>
    <t>Cluster_335</t>
  </si>
  <si>
    <t>Bacteria;(1.0);Proteobacteria;(1.0);Alphaproteobacteria;(1.0);Rhizobiales;(1.0);Hyphomicrobiaceae;(1.0);Devosia;(1.0);Devosia_sp._LC5;(0.52);</t>
  </si>
  <si>
    <t>M02944:147:000000000-AUVRY:1:1109:10481:13598</t>
  </si>
  <si>
    <t>TCCGACCCATTATGGCCGTATCTGCCCGATCGAGACGCCGGAAGGCCCGAATATCGGTCTGATCAACTCGCTGTCGACCTTCGCCCGCGTCAACAAGTACGGTTTCATCGAGACCCCGTACCGCAAGATCGTGGACGGCGTGCTGACCGAGGACGTGGTCTATCTCTCCGCCATGGAAGAGGCCAAGCACTACGTCGCCCAGGCCAACGTGCAGTTCAACAAGGACGGCACGCTGCAGGACGATCTGGTCGTGGCTCGCCACGCCGGTGACAACGGCCTGACGCCCAAGGAAAACGTCGACCTTATGGACGTTTCCCCCAAGCAGATGGTGTCGGTTGCCGCCTCGCTGATCCCGTTCCTGGAAAACGACGACGCCAACCGCGCTC</t>
  </si>
  <si>
    <t>Cluster_336</t>
  </si>
  <si>
    <t>Bacteria;(1.0);Proteobacteria;(1.0);Gammaproteobacteria;(1.0);Xanthomonadales;(1.0);Xanthomonadaceae;(1.0);Stenotrophomonas;(0.96);Stenotrophomonas_maltophilia;(0.68);</t>
  </si>
  <si>
    <t>M02944:147:000000000-AUVRY:1:1108:16199:20882</t>
  </si>
  <si>
    <t>TCCGACCCATTATGGCCGTATCTGCCCGATTGAAACACCGGAAGGCCCGAACATCGGCCTGATCAACTCGCTGGCCGTGTACGCCCGCACCAACCAGTACGGTTTCCTCGAGACCCCGTACCGCAAGGTCGTGGACGGCAAGGTCTATGACGAAGTCGAGTTCCTGTCGGCCATCGAAGAAAACGAATACGTCATTGCGCAGGCCAACGCGCTGACCAATGCCGACAGCGTGCTGACCGAACAGTTCGTTCCTTGCCGCTTCCAGGGCGAATCGCTGCTGAAGCCGCCGGCGGAAGTCCACTTCATGGACGTCTCGCCGATGCAGACCGTGTCGATCGCGGCCGCGCTGGTTCCGTTCCTGGAGCACGATGACGCCAACCGTGCAC</t>
  </si>
  <si>
    <t>Cluster_337</t>
  </si>
  <si>
    <t>M02944:147:000000000-AUVRY:1:2107:8854:16663</t>
  </si>
  <si>
    <t>CCCAACCCACTATGGTCGCGTG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</si>
  <si>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Cluster_346</t>
  </si>
  <si>
    <t>Bacteria;(1.0);Proteobacteria;(1.0);Alphaproteobacteria;(1.0);Rhizobiales;(1.0);Rhizobiaceae;(1.0);Shinella;(1.0);Shinella_sp._DD12;(0.99);</t>
  </si>
  <si>
    <t>M02944:147:000000000-AUVRY:1:1102:23603:16249</t>
  </si>
  <si>
    <t>CCCGACGCACTACGGCCGTATCTGCCCGATCGAGACGCCGGAAGGCCCGAACATCGGTCTGATCAACTCGCTCGCCACCTTCGCCCGCGTCAACAAGTACGGCTTCATCGAGAGCCCGTACCGCAAGATCGTCGACGGCAAGGTCACGAGCGACGTGGTCTACCTTTCCGCCATGGAAGAGGCGAAGTACCACGTTGCCCAGGCCAACTCGGTGCTCGAAGCCGACAACTCGTTTGCTGAAGAGTTCGTCGTCTGCCGCCACGCCGGCGAAGTCATGCTCGCCCCGCGCGACCAGATCAACCTGATGGACGTTTCGCCGAAGCAGCTCGTTTCGGTCGCGGCCGCGCTCATTCCGTTCCTCGAGAACGACGACGCGAACCGCGCGC</t>
  </si>
  <si>
    <t>Cluster_349</t>
  </si>
  <si>
    <t>Bacteria;(1.0);Proteobacteria;(1.0);Gammaproteobacteria;(1.0);Xanthomonadales;(1.0);Xanthomonadaceae;(1.0);Stenotrophomonas;(0.92);Stenotrophomonas_sp._CC120222-04;(0.3);</t>
  </si>
  <si>
    <t>M02944:147:000000000-AUVRY:1:1102:19427:26381</t>
  </si>
  <si>
    <t>CCCAACCCACTATGGTCGCGTGTGCCCGATTGAAACGCCTGAAGGTCCAAACATTGGT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</t>
  </si>
  <si>
    <t>Cluster_352</t>
  </si>
  <si>
    <t>Bacteria;(1.0);Proteobacteria;(1.0);Betaproteobacteria;(1.0);Burkholderiales;(1.0);Alcaligenaceae;(1.0);Achromobacter;(0.99);Achromobacter_sp._DH1f;(0.74);</t>
  </si>
  <si>
    <t>M02944:147:000000000-AUVRY:1:1102:18210:11938</t>
  </si>
  <si>
    <t>CCCAACCCACTATGGTCGCGTGTGCCCGATTGAAACGCCTGAAGGTCCAAACATTGGTCTGATCAACTCCATGGCGCTGTACGCTCGTCTGAACGAGTACGGCTTCCTGGAAACGCCTTACCGCAAGATTGTTGACGGCAAGGTTAGCGAACAGATTGATTACCTGTCGGCCATCGAAGAAAGCCACTACGTCATCGCCCAGGCTAACGCCGCGCTCGACGAAGACGGCAAGTTCGTGGACGACCTGGTGGCTTGCCGTGAAGCCGGCGAAACCATGTTGACCGCTCCGGCCAACGTGCACTACATGGACGTTGCCCCGTCGCAGATCGTGTCGGTCGCTGCCTCGCTGATTCCGTTCCTGGAGCACGACGACGCGAACCGCGCAC</t>
  </si>
  <si>
    <t>Cluster_353</t>
  </si>
  <si>
    <t>Bacteria;(1.0);Proteobacteria;(1.0);Alphaproteobacteria;(1.0);Rhizobiales;(1.0);Phyllobacteriaceae;(1.0);Hoeflea;(0.25);Hoeflea_sp._108;(0.25);</t>
  </si>
  <si>
    <t>M02944:147:000000000-AUVRY:1:1109:17928:8318</t>
  </si>
  <si>
    <t>CCCGACCCACTACGGCCGTATCTGCCCGATTGAGACGCCGGAAGGCCCGAATATCGGTCTGATCAACTCGCTGGCCACCTTCGCCCGCGTCAACAAGTACGGCTTCATCGAGAGCCCGTACCGCAAGATCGTCGACGGCACGCTGACCAACGAGGTCGTCTACCTGTCGGCTATGGAAGAGGCCAAGCACTTCGTTGCCCAGGCCAATGCCGAGCTCGACAAGGATGGTCACTTCGTCGACGAGTTCGTCATTTGCCGTAACGCCGGCGAAGTGATGATGGCGCCGCGCGAAAACGTCGACCTTATGGACGTTTCGCCCAAGCAGATGGTGTCAGTCGCAGCCGCGCTGATCCCGTTCCTGGAAAACGACGACGCCAACCGCGCTC</t>
  </si>
  <si>
    <t>Cluster_358</t>
  </si>
  <si>
    <t>Bacteria;(1.0);Proteobacteria;(1.0);Betaproteobacteria;(1.0);Burkholderiales;(1.0);Alcaligenaceae;(1.0);Alcaligenes;(1.0);Alcaligenes_faecalis;(0.95);</t>
  </si>
  <si>
    <t>M02944:147:000000000-AUVRY:1:1101:23717:24242</t>
  </si>
  <si>
    <t>CCCGACTCACTACGGTCGCGTGTGTCCAATCGAAACGCCGGAAGGTCCAAACATTGGTCTGATCAACTCCATGGCGCTGTACGCTCGTCTGAACGAGTACGGCTTCCTGGAAACGCCTTACCGCAAGATTGTTGACGGCAAGGTTAGCGAACAGATTGATTACCTGTCGGCTATTGAAGAAAGCAATTACGTCATCGCTCAGGCTAACGCCGAGTTGACCGAAGACGGTGCTTTTGCTGACGATCTGGTTGCCTGCCGTGAAGCTGGCGAAACCATGATGACTGCGCCAGAGAACATCCATTACATGGACGTGGCTCCTTCGCAGATCGTGTCTGTGGCTGCTTCGCTGATTCCGTTCCTGGAGCACGATGACGCCAACCGAGCAC</t>
  </si>
  <si>
    <t>Cluster_367</t>
  </si>
  <si>
    <t>Bacteria;(1.0);Firmicutes;(1.0);Bacilli;(1.0);Bacillales;(1.0);Paenibacillaceae;(1.0);Paenibacillus;(1.0);Paenibacillus_sp._Y412MC10;(0.8);</t>
  </si>
  <si>
    <t>M02944:147:000000000-AUVRY:1:1106:24845:12626</t>
  </si>
  <si>
    <t>CCCGACTCACTATGGTCGTGTATGCCCGATCGAGACGCCGGAGGGGCCGAACATCGGTCTGATCAACTCCTTGTCGACGTTTGCGCGCATCAACGAATATGGCTTCATTGAAGCTCCGTATCGTTGGGTGGATCCGAAGACCGGTAAAGTAACGGACCAAATCGATTACCTGACTGCAGACGAAGAGGATAACTATATCGTTGCCCAGGCGAACGCCGAGCTTAACGAAGATGGTACCTTCACTGACGAAATGGTTATCGTCCGTTATAACAAACAATCCGATAACATCCTTCCTATGCCGAGCGACCGTGTAGACTACATGGACGTTTCGCCGAAGCAGGTAGTGTCGGTAGCGACGGCGCTCATTCCGTTCCTTGAGAACGATGACTCCAACCGCGCGC</t>
  </si>
  <si>
    <t>Cluster_377</t>
  </si>
  <si>
    <t>M02944:147:000000000-AUVRY:1:1113:13887:12413</t>
  </si>
  <si>
    <t>CCCGACCCACTACGGCCGCATCTGCCCGATTGAAACGCCGGAAGGCCCGAACATCGGTCTGATCAACTCCCTGGCGGCCTATGCGCGCACCAACCAGTACGGCTTCCTCGAGAGCCCGTACCGTGTGGTGAAAGACGCTCTGGTAACCGACGAGATCGTGTTCCTGTCCGCTATCGAAGAGGCCGATCACGTGATCGCCCAGGCTTCGGCGACCATGAACGACAAAGGTCAGTTGGTCGATGAACTGGTAGCTGTTCGTCACTTGAACGAATTCACCGTCAAGGCGCCGGAAGACGTCACCTTGATGGACGTTTCGCCGAAGCAGGTAGTTTCGGTTGCAGCGTCGCTGATTCCGTTCCTCGAGCACGACGACGCCAACCGTGCAT</t>
  </si>
  <si>
    <t>Cluster_380</t>
  </si>
  <si>
    <t>M02944:147:000000000-AUVRY:1:1104:19984:28158</t>
  </si>
  <si>
    <t>CCCGACGCACTACGGCCGCATCTGCCCGATTGAAACGCCGGAAGGCCCGAACATCGGTCTGATCAACTCCCTGGCCACCCACGCCCGCGTGAACAAGTACGGCTTCATCGAAAGCCCGTACCGTCGCGTGGTCGAAGGCAAGGCGACGGAAGAGGTGGTCTACATCTCGGCCATGGAAGAGGCGAAGCACGTCATCGCCCAGGCCAACATCGACCTGAAGGACGGCGAGATCGTCGAGGAACTGGTGCCGGGCCGTATCAACGGCGACTCCCAGCTGCTGACCAAGGAAACGGTCGACATGATGGACGTGTCGCCGAAACAGGTCGTTTCGGTCGCCGCCGCCCTGATCCCCTTCCTGGAAAACGACGACGCCAACCGCGCGC</t>
  </si>
  <si>
    <t>Cluster_401</t>
  </si>
  <si>
    <t>M02944:147:000000000-AUVRY:1:2103:15571:7063</t>
  </si>
  <si>
    <t>CCCGACCCACTACGGCCGCGTGTGCCCGATCGAGACCCCTGAAGGTCCGAACATTGGTCTGATCAACTCCTTGGCAGCCTATGCCCGCACCAACCAGTACGGCTTCCTCGAAAGCCCGTACCGTGTGGTGAAAGACGCGCTGGTAACTGACGAGATCGTGTTCCTGTCCGCTATCGAAGAGGCCGATCACGTGATCGCCCAGGCTTCGGCGACCATGAACGACAAAGGTCAGCTGATCGATGAGCTGGTAGCTGTTCGTCACTTGAACGAATTCACCGTCAAGGCGCCAGAAGACGTCACCTTGATGGACGTGTCGCCGAAGCAGGTAGTTTCGGTTGCTGCGTCGTTGATTCCGTTCCTCGAGCACGACGACGCCAACCGTGCGT</t>
  </si>
  <si>
    <t>Cluster_425</t>
  </si>
  <si>
    <t>Bacteria;(1.0);Proteobacteria;(1.0);Gammaproteobacteria;(1.0);Xanthomonadales;(1.0);Xanthomonadaceae;(1.0);Stenotrophomonas;(0.96);Stenotrophomonas_maltophilia;(0.95);</t>
  </si>
  <si>
    <t>M02944:147:000000000-AUVRY:1:1109:22577:18428</t>
  </si>
  <si>
    <t>CCCAACCCACTATGGTCGCGTGTGCACCATCGAAACCCCGGAAGGCCCGAACATCGGC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</t>
  </si>
  <si>
    <t>Cluster_433</t>
  </si>
  <si>
    <t>Bacteria;(1.0);Proteobacteria;(1.0);Betaproteobacteria;(1.0);Burkholderiales;(1.0);Alcaligenaceae;(1.0);Alcaligenes;(1.0);Alcaligenes_faecalis;(0.96);</t>
  </si>
  <si>
    <t>M02944:147:000000000-AUVRY:1:2111:16041:10816</t>
  </si>
  <si>
    <t>CCCGACTCACTATGGTCGTGTATGTCCAATC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</si>
  <si>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Cluster_440</t>
  </si>
  <si>
    <t>Bacteria;(1.0);Proteobacteria;(1.0);Gammaproteobacteria;(1.0);Pseudomonadales;(1.0);Pseudomonadaceae;(1.0);Pseudomonas;(1.0);Pseudomonas_protegens;(0.65);</t>
  </si>
  <si>
    <t>M02944:147:000000000-AUVRY:1:1104:12308:28516</t>
  </si>
  <si>
    <t>CCCGACCCACTACGGTCGTGTATGCCCGATTGAAACGCCGGAAGGTCCGAACATCGGTCTGATCAACTCCCTGGCGGCCTATGCGCGCACCAACCAGTACGGCTTCCTCGAGAGCCCGTACCGTGTGGTGAAAGACGCTCTGGTAACCGACGAGATCGTGTTCCTGTCCGCTATCGAAGAGGCCGATCACGTGATCGCCCAGGCTTCGGCGACCATGAACGACAAAGGTCAGCTGATCGATGAGCTGGTAGCTGTTCGTCACTTGAACGAATTCACCGTCAAGGCGCCAGAAGACGTCACCTTGATGGACGTGTCGCCGAAGCAGGTAGTTTCGGTTGCTGCGTCGTTGATTCCGTTCCTCGAGCACGACGACGCCAACCGTGCGT</t>
  </si>
  <si>
    <t>Cluster_480</t>
  </si>
  <si>
    <t>Bacteria;(1.0);Proteobacteria;(1.0);Betaproteobacteria;(1.0);Burkholderiales;(1.0);Alcaligenaceae;(1.0);Alcaligenes;(0.98);Alcaligenes_faecalis;(0.83);</t>
  </si>
  <si>
    <t>M02944:147:000000000-AUVRY:1:1106:25375:14786</t>
  </si>
  <si>
    <t>CCCGACCCATTACGGCCGCGTCTGCACCATCGAAACCCCGGAAGGCCCGAACATCGGC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</si>
  <si>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Cluster_498</t>
  </si>
  <si>
    <t>Bacteria;(1.0);Proteobacteria;(1.0);Gammaproteobacteria;(1.0);Pseudomonadales;(1.0);Pseudomonadaceae;(0.99);Pseudomonas;(0.99);Pseudomonas_sp._Pf153;(0.21);</t>
  </si>
  <si>
    <t>M02944:147:000000000-AUVRY:1:1107:12154:17502</t>
  </si>
  <si>
    <t>TCCGACCCACTATGGCCGTATCTGCCCGATTGAAACGCCGGAAGGCCCGAACATCGGCCTGATCAACTCCCTGGCTGCCTATGCGCGTACCAACCAGTACGGCTTCCTCGAGAGCCCGTATCGTGTGGTGAAGGCCGGTCTGGTGACCGACGAAATCGTCTTCCTGTCCGCCATTGAAGAGGCCGATCACGTGATCGCCCAGGCTTCGGCGACCATGAACGACAAAGGCATTCTGGTCGATGAGTTGGTTGCTGTACGTCACCTGAACGAGTTCACTGTCAAGGCGCCGGAAGACGTCACCCTGATGGACGTGTCGCCGAAGCAGGTCGTTTCCGTTGCTGCCTCGCTGATCCCGTTCCTCGAGCACGACGATGCCAACCGTGCAC</t>
  </si>
  <si>
    <t>Cluster_611</t>
  </si>
  <si>
    <t>Kingdom</t>
  </si>
  <si>
    <t>Phylum</t>
  </si>
  <si>
    <t>Class</t>
  </si>
  <si>
    <t>Order</t>
  </si>
  <si>
    <t>Family</t>
  </si>
  <si>
    <t>Genus</t>
  </si>
  <si>
    <t>Species</t>
  </si>
  <si>
    <t>Blast manuel</t>
  </si>
  <si>
    <t>Kingdom;"Phylum";"Class";"Order";"Family";"Genus";"Species";"NA"</t>
  </si>
  <si>
    <t>Total Count</t>
  </si>
  <si>
    <t>rpoB-D-9</t>
  </si>
  <si>
    <t>rpoB-D-10</t>
  </si>
  <si>
    <t>rpoB-D-11</t>
  </si>
  <si>
    <t>rpoB-D-12</t>
  </si>
  <si>
    <t>Bacteria</t>
  </si>
  <si>
    <t>Proteobacteria</t>
  </si>
  <si>
    <t>Betaproteobacteria</t>
  </si>
  <si>
    <t>Burkholderiales</t>
  </si>
  <si>
    <t>Alcaligenaceae</t>
  </si>
  <si>
    <t>Alcaligenes</t>
  </si>
  <si>
    <t>Alcaligenesfaecalis</t>
  </si>
  <si>
    <t>Bacteria;"Proteobacteria";"Betaproteobacteria";"Burkholderiales";"Alcaligenaceae";"Alcaligenes";"Alcaligenesfaecalis"</t>
  </si>
  <si>
    <t>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</t>
  </si>
  <si>
    <t>Gammaproteobacteria</t>
  </si>
  <si>
    <t>Enterobacterales</t>
  </si>
  <si>
    <t>Morganellaceae</t>
  </si>
  <si>
    <t>Xenorhabdus</t>
  </si>
  <si>
    <t>Xenorhabdusnematophila</t>
  </si>
  <si>
    <t>Bacteria;"Proteobacteria";"Gammaproteobacteria";"Enterobacterales";"Morganellaceae";"Xenorhabdus";"Xenorhabdusnematophila"</t>
  </si>
  <si>
    <t>Alphaproteobacteria</t>
  </si>
  <si>
    <t>Rhizobiales</t>
  </si>
  <si>
    <t>Brucellaceae</t>
  </si>
  <si>
    <t>Ochrobactrum</t>
  </si>
  <si>
    <t>Ochrobactrumanthropi</t>
  </si>
  <si>
    <t>Bacteria;"Proteobacteria";"Alphaproteobacteria";"Rhizobiales";"Brucellaceae";"Ochrobactrum";"Ochrobactrumanthropi"</t>
  </si>
  <si>
    <t>Caulobacterales</t>
  </si>
  <si>
    <t>Caulobacteraceae</t>
  </si>
  <si>
    <t>Brevundimonas</t>
  </si>
  <si>
    <t>Brevundimonasdiminuta</t>
  </si>
  <si>
    <t>Bacteria;"Proteobacteria";"Alphaproteobacteria";"Caulobacterales";"Caulobacteraceae";"Brevundimonas";"Brevundimonasdiminuta"</t>
  </si>
  <si>
    <t>Firmicutes</t>
  </si>
  <si>
    <t>Bacilli</t>
  </si>
  <si>
    <t>Bacillales</t>
  </si>
  <si>
    <t>Paenibacillaceae</t>
  </si>
  <si>
    <t>Paenibacillus</t>
  </si>
  <si>
    <t>NA</t>
  </si>
  <si>
    <t>Bacteria;"Firmicutes";"Bacilli";"Bacillales";"Paenibacillaceae";"Paenibacillus";NA;NA</t>
  </si>
  <si>
    <t>Pseudomonadales</t>
  </si>
  <si>
    <t>Pseudomonadaceae</t>
  </si>
  <si>
    <t>Pseudomonas</t>
  </si>
  <si>
    <t>Pseudomonasputida</t>
  </si>
  <si>
    <t>Bacteria;"Proteobacteria";"Gammaproteobacteria";"Pseudomonadales";"Pseudomonadaceae";"Pseudomonas";"Pseudomonasputida"</t>
  </si>
  <si>
    <t>Pseudomonaschlororaphis</t>
  </si>
  <si>
    <t>Bacteria;"Proteobacteria";"Gammaproteobacteria";"Pseudomonadales";"Pseudomonadaceae";"Pseudomonas";"Pseudomonaschlororaphis"</t>
  </si>
  <si>
    <t>Sphingomonadales</t>
  </si>
  <si>
    <t>Sphingomonadaceae</t>
  </si>
  <si>
    <t>Sphingomonas</t>
  </si>
  <si>
    <t>Bacteria;"Proteobacteria";"Alphaproteobacteria";"Sphingomonadales";"Sphingomonadaceae";"Sphingomonas";NA;NA</t>
  </si>
  <si>
    <t>TCCAACGCACTATGGTCGC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</t>
  </si>
  <si>
    <t>Photorhabdus</t>
  </si>
  <si>
    <t>Photorhabdusluminescens</t>
  </si>
  <si>
    <t>Bacteria;"Proteobacteria";"Gammaproteobacteria";"Enterobacterales";"Morganellaceae";"Photorhabdus";"Photorhabdusluminescens"</t>
  </si>
  <si>
    <t>Moraxellaceae</t>
  </si>
  <si>
    <t>Acinetobacter</t>
  </si>
  <si>
    <t>AcinetobacterspNIPH1867</t>
  </si>
  <si>
    <t>Bacteria;"Proteobacteria";"Gammaproteobacteria";"Pseudomonadales";"Moraxellaceae";"Acinetobacter";"AcinetobacterspNIPH1867"</t>
  </si>
  <si>
    <t>Bacteroidetes</t>
  </si>
  <si>
    <t>Flavobacteriia</t>
  </si>
  <si>
    <t>Flavobacteriales</t>
  </si>
  <si>
    <t>Flavobacteriaceae</t>
  </si>
  <si>
    <t>Flavobacterium</t>
  </si>
  <si>
    <t>Bacteria;"Bacteroidetes";"Flavobacteriia";"Flavobacteriales";"Flavobacteriaceae";"Flavobacterium";NA;NA</t>
  </si>
  <si>
    <t>Pseudomonasprotegens</t>
  </si>
  <si>
    <t>Bacteria;"Proteobacteria";"Gammaproteobacteria";"Pseudomonadales";"Pseudomonadaceae";"Pseudomonas";"Pseudomonasprotegens"</t>
  </si>
  <si>
    <t>Pseudochrobactrum</t>
  </si>
  <si>
    <t>PseudochrobactrumspAO18b</t>
  </si>
  <si>
    <t>Bacteria;"Proteobacteria";"Alphaproteobacteria";"Rhizobiales";"Brucellaceae";"Pseudochrobactrum";"PseudochrobactrumspAO18b"</t>
  </si>
  <si>
    <t>Yersiniaceae</t>
  </si>
  <si>
    <t>Serratia</t>
  </si>
  <si>
    <t>Serratiamarcescens</t>
  </si>
  <si>
    <t>Bacteria;"Proteobacteria";"Gammaproteobacteria";"Enterobacterales";"Yersiniaceae";"Serratia";"Serratiamarcescens"</t>
  </si>
  <si>
    <t>Achromobacter</t>
  </si>
  <si>
    <t>Achromobacterpiechaudii</t>
  </si>
  <si>
    <t>Bacteria;"Proteobacteria";"Betaproteobacteria";"Burkholderiales";"Alcaligenaceae";"Achromobacter";"Achromobacterpiechaudii"</t>
  </si>
  <si>
    <t>PseudomonasspPH1b</t>
  </si>
  <si>
    <t>Bacteria;"Proteobacteria";"Gammaproteobacteria";"Pseudomonadales";"Pseudomonadaceae";"Pseudomonas";"PseudomonasspPH1b"</t>
  </si>
  <si>
    <t>Ochrobactrumrhizosphaerae</t>
  </si>
  <si>
    <t>Bacteria;"Proteobacteria";"Alphaproteobacteria";"Rhizobiales";"Brucellaceae";"Ochrobactrum";"Ochrobactrumrhizosphaerae"</t>
  </si>
  <si>
    <t>CCCGACCCATTACGGCCGCGTCTGCACCATCGAAACCCCGGAAGGCCCGAACATCGGCCTGATCAACTCGCTGGCCGTGTACGCCCGCACCAACCAGTACGGTTTCCTCGAGACCCCGTACCGCAAGGTCGTGGACGGCAAGGTCTATGACGAAGTCGAGTTCCTGTCGGCGATCGAAGAAAACGAGTACGTCATTGCGCAGGCCAACGCGCTGACCAATGCCGACAGCGTGCTGACCGAACAGTTCGTTCCTTGCCGCTTCCAGGGCGAGTCGCTGCTGAAGCCGCCGGCGGAAGTCCACTTCATGGACGTCTCGCCGATGCAGACCGTGTCGATCGCGGCCGCGCTGGTTCCGTTCCTGGAGCACGATGACGCCAACCGTGCAC</t>
  </si>
  <si>
    <t>Xanthomonadales</t>
  </si>
  <si>
    <t>Xanthomonadaceae</t>
  </si>
  <si>
    <t>Stenotrophomonas</t>
  </si>
  <si>
    <t>Stenotrophomonasmaltophilia</t>
  </si>
  <si>
    <t>Bacteria;"Proteobacteria";"Gammaproteobacteria";"Xanthomonadales";"Xanthomonadaceae";"Stenotrophomonas";"Stenotrophomonasmaltophilia"</t>
  </si>
  <si>
    <t>Serratialiquefaciens</t>
  </si>
  <si>
    <t>Bacteria;"Proteobacteria";"Gammaproteobacteria";"Enterobacterales";"Yersiniaceae";"Serratia";"Serratialiquefaciens"</t>
  </si>
  <si>
    <t>Sphingobacteriia</t>
  </si>
  <si>
    <t>Sphingobacteriales</t>
  </si>
  <si>
    <t>Sphingobacteriaceae</t>
  </si>
  <si>
    <t>Sphingobacterium</t>
  </si>
  <si>
    <t>Bacteria;"Bacteroidetes";"Sphingobacteriia";"Sphingobacteriales";"Sphingobacteriaceae";"Sphingobacterium";NA;NA</t>
  </si>
  <si>
    <t>CGTGACCCACTACGGCCGCGTCTGCCCCATCGAAACGCCTGAAGGCCCGAACATCGGCCTGATCAACTCGCTGGCCCTGTACGCCCGCCTGAACGAGTACGGCTTCATCGAGACGCCTTACCGCCGGGTGGCCGACGGCAAGGTCACGATGGAGATCGACTACCTGTCGGCCATCGAGGAAGGCAAGTACATCATCGCCCAGGCCAACGCCGAGCTGGATGCCGAAGGCCGCCTGATCGGCGACCTGGTGTCGGCGCGCGAAAAGGGTGATTCGACCCTGGTGTCGGCCGAGCGCGTTCAGTACATGGACGTGTCGCCCGCACAGATCGTGTCGGTGGCTGCCTCGCTGATTCCGTTCCTGGAACACGATGACGCGAACCGCGCAT</t>
  </si>
  <si>
    <t>Comamonadaceae</t>
  </si>
  <si>
    <t>Delftia</t>
  </si>
  <si>
    <t>Delftiaacidovorans</t>
  </si>
  <si>
    <t>Bacteria;"Proteobacteria";"Betaproteobacteria";"Burkholderiales";"Comamonadaceae";"Delftia";"Delftiaacidovorans"</t>
  </si>
  <si>
    <t>Bacteria;"Proteobacteria";"Gammaproteobacteria";"Pseudomonadales";"Pseudomonadaceae";"Pseudomonas";NA;NA</t>
  </si>
  <si>
    <t>CCCAACCCACTAC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GCACGATGACGCCAACCGAGCAC</t>
  </si>
  <si>
    <t>Bacteria;"Proteobacteria";"Alphaproteobacteria";NA;NA;NA;NA;NA</t>
  </si>
  <si>
    <t>Lactobacillales</t>
  </si>
  <si>
    <t>Enterococcaceae</t>
  </si>
  <si>
    <t>Enterococcus</t>
  </si>
  <si>
    <t>Enterococcusmundtii</t>
  </si>
  <si>
    <t>Bacteria;"Firmicutes";"Bacilli";"Lactobacillales";"Enterococcaceae";"Enterococcus";"Enterococcusmundtii"</t>
  </si>
  <si>
    <t>Acidovorax</t>
  </si>
  <si>
    <t>Bacteria;"Proteobacteria";"Betaproteobacteria";"Burkholderiales";"Comamonadaceae";"Acidovorax";NA;NA</t>
  </si>
  <si>
    <t>Bacteria;"Proteobacteria";"Alphaproteobacteria";"Caulobacterales";"Caulobacteraceae";"Brevundimonas";NA;NA</t>
  </si>
  <si>
    <t>Variovorax</t>
  </si>
  <si>
    <t>Variovoraxparadoxus</t>
  </si>
  <si>
    <t>Bacteria;"Proteobacteria";"Betaproteobacteria";"Burkholderiales";"Comamonadaceae";"Variovorax";"Variovoraxparadoxus"</t>
  </si>
  <si>
    <t>AGCAGCAGGTGTTCAAGATTCTTGACCCGGCCAAGACTGAAGTTGCGTTCAACTCCACATGGATGGACAAGCTGACCCCTGCCGACTTCATTCGCCTGGCTTCGCAGTACACCGTCGCGCGCATGCTGGAGCGTGATGACTTCGACAAGCGTTACACCACCAATCAGCCGATTGCCATTCACGAGTTCCTCTATCCGCTGGTGCAGGGGTACGACTCGGTAGCGCTGAAAGCGGACGTCGAGCTGGGCGGTACCGACCAGAAGTTCAACCTGC</t>
  </si>
  <si>
    <t>P. putida (100%)</t>
  </si>
  <si>
    <t>Bacteria;NA;NA;NA;NA;NA;NA;NA</t>
  </si>
  <si>
    <t>TCCGACTCACTATGGTCGCGTATGTCCAATTGAAACACCTGAAGGTCCAAACATTGGTTTGATTAACTCGTTAGCCGTTTTTGCTCGTACGAATGAATATGGGTTTTTAGAAAGCCCTTATCGCAAAGTAGTCAATGGTACGGTTAAAGATGAATGTGAATATTTATCTGCGATTGAAGAAGGTAATTATTACATTGCACAAGCCAGCACTAATGTTGATGCTAAAGGTCAGATCACGGATGAGTTAGTTTCTTGCCGTTATAAAGGTGAGTTTACTGTCACAACCGCTGATAAAATTGATTTTATGGATGTGTCGCCACGTCAGATCGTATCGGTCGCGGCTTCCTTAATTCCATTCCTAGAACATGACGATGCTAACCGTGCT</t>
  </si>
  <si>
    <t>Coxiella sp (78%)</t>
  </si>
  <si>
    <t>Bacteria;"Proteobacteria";NA;NA;NA;NA;NA;NA</t>
  </si>
  <si>
    <t>CHIMERE</t>
  </si>
  <si>
    <t>Bartonella sp(73%)</t>
  </si>
  <si>
    <t>Bacteria;"Proteobacteria";"Alphaproteobacteria";"Rhizobiales";"Brucellaceae";"Ochrobactrum";NA;NA</t>
  </si>
  <si>
    <t>G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</si>
  <si>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</t>
  </si>
  <si>
    <t>Sphingomonas sp (100%)</t>
  </si>
  <si>
    <t>Sphingobacteriumsiyangense</t>
  </si>
  <si>
    <t>Bacteria;"Bacteroidetes";"Sphingobacteriia";"Sphingobacteriales";"Sphingobacteriaceae";"Sphingobacterium";"Sphingobacteriumsiyangense"</t>
  </si>
  <si>
    <t>Bacteria;"Proteobacteria";"Betaproteobacteria";"Burkholderiales";"Alcaligenaceae";"Achromobacter";NA;NA</t>
  </si>
  <si>
    <t>CCCGACTCCCTCTGTTCGTTTATTTCCAATCTAAACGCCTGAAGTTCCGACCATCT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</t>
  </si>
  <si>
    <t>CCCAACCCCCTCTGTTCGCTTGTTCCCGATTTAAACGCCTGAAGTTCCAACCATTTGTCTGATCAACTCCATGGCGCTGTACGCTCGTCTGAACGAGTACGGCTTCCTGGAAACGCCTTACCGCAAGATTGTTGACGGCAAGGTTAGCGAACAGATTGATTACCTGTCGGCTATTGAAGAAAGCAATTACGTCATCGCTCAGGCTAACGCCGAGTTGACCGAAGACGGTGCCTTTGCTGACGATCTGGTTGCCTGCCGTGAAGCTGGCGAAACCATGATGACTGCGCCAGAGAACATCCATTACATGGAAGTGGATCCTTCGCAGATCGTGTATGTGGATGATTCGCGGATTCCGTTACTGGAACACGATGACGACAACAGAGAAC</t>
  </si>
  <si>
    <t>AlcaligenesspEGD-AK7</t>
  </si>
  <si>
    <t>Bacteria;"Proteobacteria";"Betaproteobacteria";"Burkholderiales";"Alcaligenaceae";"Alcaligenes";"AlcaligenesspEGD-AK7"</t>
  </si>
  <si>
    <t>CTACTCCCACTATGGCCGTATGTGTCCGATCGAAACGCCTGAGGGACCAAATATCGGGTTGATCAATAGTTTATCTAGTTACGCGAAAGTAAACAAATTTGGTTTTATCGAAACGCCGTATCGTCGTGTTGATCGTGAAACTGGCCGTGTGACAGAACAAATCGATTACTTGACAGCAGACATCGAGGACCATTATATCGTTGCCCAAGCAAACAGTAAGTTGAATGATGACGGTACATTTGCTGAAGAAATCGTCATGGCTCGTGCCCAAAGTGAAAACTTAGAAGTATCGATCGATAAAGTCGATTATATGGACGTTTCACCGAAACAAGTAGTTGCGGTAGCGACAGCATGTATTCCTTTCTTGGAAAACGATGACTCCAACCGTGCC</t>
  </si>
  <si>
    <t>SphingobacteriumspML3W</t>
  </si>
  <si>
    <t>Bacteria;"Bacteroidetes";"Sphingobacteriia";"Sphingobacteriales";"Sphingobacteriaceae";"Sphingobacterium";"SphingobacteriumspML3W"</t>
  </si>
  <si>
    <t>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</t>
  </si>
  <si>
    <t>Rhizobiaceae</t>
  </si>
  <si>
    <t>Agrobacterium</t>
  </si>
  <si>
    <t>AgrobacteriumspLC34</t>
  </si>
  <si>
    <t>Bacteria;"Proteobacteria";"Alphaproteobacteria";"Rhizobiales";"Rhizobiaceae";"Agrobacterium";"AgrobacteriumspLC34"</t>
  </si>
  <si>
    <t>TTGGACAATGGGGGAAAC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</t>
  </si>
  <si>
    <t>Alcaligenes faecalis</t>
  </si>
  <si>
    <t>CCCGACCCATTACGGCCGCGTCTGCACCATCGAAACCCCGGAAGGCCCGAACATCGGC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</t>
  </si>
  <si>
    <t>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</t>
  </si>
  <si>
    <t>X. nematophila (100%)</t>
  </si>
  <si>
    <t>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</t>
  </si>
  <si>
    <t>Oxalobacteraceae</t>
  </si>
  <si>
    <t>Bacteria;"Proteobacteria";"Betaproteobacteria";"Burkholderiales";"Oxalobacteraceae";NA;NA;NA</t>
  </si>
  <si>
    <t>TTGCACAATGGGCGCAAGCCTGATGCAGCCATGCCGCGTGTATGAAGAAGGCCTTCG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</t>
  </si>
  <si>
    <t>TTTTTTTTTAATGATACGGCGACCACCGAGATCTACACTCTTTCCCTACACGACGCTCTTCCGATCTGGTTTTGAAGTTCGAGACGTACAGCAAAAAAGCATCGATAAATCTTATGCAGCAAAACCTAAGTTCGATAAGAAAGGCAAAATCTTGCCGCATGAACGTATCCGTTTACTGTTAGATGCAGATTCACCTTTTGTGGAGCTATGTGGTCTGATGGGTGCAAACATGCAACGTCAAGATCGGAAGAGCACACGTCTGAACTCCAGTCACATATCCATCTCGTATGCCGTCTTCTGCTTGAAA</t>
  </si>
  <si>
    <t>TTGGTCAATGGGCGGAAGCCTGAACCAGCCATGCCGCGTGCAGGATGACTGCCCTATGGGTTGTAAACTGCTTTTGTCCAGGAATAAACCTTTCTACGTGTAGAGAGCTGAATGTACTGGAAGAATAAGGATCGGCTAACTCCGTGCCAGCAGCCGCGGTAATACGGAGGATCCGAGCGTTATCCGGATTTATTGGGTTTAAAGGGTGCGTAGGCGGCCTATTAAGTCAGGGGTGAAATACGGTGGCTCAACCATCGCAGTGCCTTTGATACTGACAGGCTTGAATCCATTTGAAGTGGGCGGAATAAGACAAGTAGCGGTGAAATGCATAGATATGTCTTAGAACTCCGATTGCGAAGGCAGCTCACTAAGCTGGTATTGACGCTGATGCACGAAAGCGTGGGGA</t>
  </si>
  <si>
    <t>Xenorhabduspoinarii</t>
  </si>
  <si>
    <t>Bacteria;"Proteobacteria";"Gammaproteobacteria";"Enterobacterales";"Morganellaceae";"Xenorhabdus";"Xenorhabduspoinarii"</t>
  </si>
  <si>
    <t>TCTACTCCTTTGGTCCTTGTATGGAGCCCACGATGACCGGCGTCAGTGTTTTCCAAGCTCGACCTTTTCGCCCAGAAAATTTCCGCCGAGGATCAATCGTTGCATTTGACTCTACGGCCTACTCGAATCCTCGCAAAGAAGTTTCTCGGGTGCTTAAACGAATTGTAGGACTTCCCGGAGAATCCGTTATCAACGACAAAACGAAGCAAATCGACTTGATTCCAGAAGATTGCGTTTACG</t>
  </si>
  <si>
    <t>CCCGACTCACTACGGTCGTGTATGCCCGATTGAAACGCCGGAAGGTCCGAACATTGGTCTGATCAACTCCTTGGCAGCCTATGCCCGCACCAACCAGTACGGCTTCCTCGAAAGCCCGTACCGTGTGGTGAAAGACGCGCTGGTAACTGACGAGATCGTGTTCCTGTCCGCTATCGAAGAGGCCGATCACGTGATCGCCCAGGCTTCGGCGACCATGAACGACAAAGGTCAGTTGGTCGATGAACTGGTAGCTGTTCGTCACTTGAACGAATTCACCGTCAAGGCGCCGGAAGACGTCACCTTGATGGACGTTTCGCCGAAGCAGGTAGTTTCGGTTGCAGCGTCGCTGATTCCGTTCCTCGAGCACGACGACGCCAACCGTGCAT</t>
  </si>
  <si>
    <t>CCCGACTCCCTCTGTTCGTTTATTTCCAATCTAAACGCCTGAAGTTCCGACCATCTGTCTGATTAACTCATTGTCCGTTTACGCGCGTACCAATGAGTATGGTTTCCTTGAAACCCCTTACCGTTTAGTTCGTGATGGTGTAGTGACGGATGAAATCCACTACCTGTCTGCGATCGAAGAAGGTAACTACGTTATTGCACAGGCAAACACTGTATTGGATGAAGAAGGCCACTTCGTTGAAGAATTGGTCACTTGCCGTCATTACGATGAATCCAGCTTGTTCAACCGTGATCAGGTTCAGTACATGGAAGTTTAGACACAACAGATCGTGTACGTCGGTGATTCCTGGATCCCATTACTTGAACACGATGACGACAACAGTGATT</t>
  </si>
  <si>
    <t>TTGGACAATGGGGGCAACCCTGATCCAGCAATGCCGCGTGAGTGAAGAAGGCCCTCGGGTTGTAAAGCTCTTTTGTCAGGGAAGAAACGGAGTTCTCTAATATAGGATTCTAA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</t>
  </si>
  <si>
    <t>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</t>
  </si>
  <si>
    <t>unclassified</t>
  </si>
  <si>
    <t>Bacteria;"Proteobacteria";"Betaproteobacteria";"Burkholderiales";"unclassified";"unclassified";NA;NA</t>
  </si>
  <si>
    <t>TTTTTTTTTAATGATACGGCGACCACCGAGATCTACACTCTTTCCCTACACGACGCTCTTCCGATCTGGCTTTGAAGTGCGCGACGTTCAGCAAAAAAGCATCGATAAATCTTATGCAGCAAAACCTAAGTTCGATAAGAAAGGCAAAATCTTGCCGCATGAACGTATCCGTTTACTGTTAGATGCAGATTCACCTTTTGTGGAGCTATGTGGTCTGATGGGCTCAAACATGCAACGTCAAGATCGGAAGAGCACACGTCTGAACTCCAGTCACCATGAGATCTCGTATGCCGTCTTCTGCTTGAAA</t>
  </si>
  <si>
    <t>CGTGACCCACTACGGTCGCGTCTGCCCCATCGAAACGCCTGAAGGCCCGAACATCGGCCTGATCAACTCGCTGGCCCTGTACGCCCGCCTGAACGAGTACGGCTTCATCGAGACGCCGTACCGCCGGGTGGCGGACGGCAAGGTCACGATGGAGATCGACTACCTGTCGGCCATCGAGGAAGGCAAGTACATCATCGCCCAGGCCAATGCCGATCTGGATGCCGAAGGCCGCCTGACCGGCGACCTGGTGTCGGCCCGCGAAAAGGGTGATTCGACCCTGGTGTCGGCCGAGCGCGTTCAGTACATGGACGTGTCGCCCGCACAGATCGTGTCGGTGGCTGCCTCGCTGATTCCGTTCCTGGAGCACGATGACGCGAACCGCGCAT</t>
  </si>
  <si>
    <t>TTTTTTTTTAATGATACGGCGACCACCGAGATCTACACTCTTTCCCTACACGACGCTCTTCCGATCTGGCTTTGAAGTGCGAGACGTGCAGCAAAAAAGCATCGATAAATCTTATGCAGCAAAACCTAAGTTCGATAAGAAAGGCAAAATCTTGCCGCATGAACGTATCCGTTTACTGTTAGATGCAGATTCACCTTTTGTGGAGCTATGTGGTCTGATGGGTGCCAACATGCAGCGTCAAGATCGGAAGAGCACACGTCTGAACTCCAGTCACTGAATAATCTCGTATGCCGTCTTCTGCTTGAAA</t>
  </si>
  <si>
    <t>CCCGACTCCCTCTGTTCGTTTATTTCCAATCTAAACGCCTGAAGTTCCGACCATCT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</t>
  </si>
  <si>
    <t>TTTTTTTTTAATGATACGGCGACCACCGAGATCTACACTCTTTCCCTACACGACGCTCTTCCGATCTGGTTTCGAAGTGCGCGACGTTCAGCAAAAAAGCATCGATAAATCTTATGCAGCAAAACCTAAGTTCGATAAGAAAGGCAAAATCTTGCCGCATGAACGTATCCGTTTACTGTTAGATGCAGATTCACCTTTTGTGGAGCTATGTGGTCTGATGGGCTCCAACATGCAACGTCAAGATCGGAAGAGCACACGTCTGAACTCCAGTCACCGTGCGATCTCGTATGCCGTCTTCTGCTTGAAA</t>
  </si>
  <si>
    <t>TTTTTTTTTAATGATACGGCGACCACCGAGATCTACACTCTTTCCCTACACGACGCTCTTCCGATCTGGTTTTGAAGTTCGTGACGTTCAGCAAAAAAGCATCGATAAATCTTATGCAGCAAAACCTAAGTTCGATAAGAAAGGCAAAATCTTGCCGCATGAACGTATCCGTTTACTGTTAGATGCAGATTCACCTTTTGTGGAGCTATGTGGTCTGATGGGCTCAAACATGCAGCGTCAAGATCGGAAGAGCACACGTCTGAACTCCAGTCACGCCCGAATCTCGTATGCCGTCTTCTGCTTGAAA</t>
  </si>
  <si>
    <t>TTCCGCAATGGGCGAAAGCCTGACGGAGCAACGCCGCGTGAGTGATGAAGGTTTTCGGATCGTAAAGCTCTGTTGCCAAGGAAGAACGTCTTCTAGAGTAACTGCTAGGAGAGTGACGGTACTTGAGAAGAAAGCCCCGGCTAACTACGTGCCAGCAGCCGCGGTAATACGTAGGGGGCAAGCGTTGTCCGGAATTATTGGGCGTAAAGCGCGCGCAGGCGGTTCTTTAAGTCTGGTGTTTAAACCCGAGGCTCAACTTCGGGTCGCACTGGAAACTGGGGGACTTGAGTGCAGAAGAGGAGAGTGGAATTCCACGTGTAGCGGTGAAATGCGTAGATATGTGGAGGAACACCAGTGGCGAAGGCGACTCTCTGGGCTGTAACTGACGCTGAGGCGCGAAAGCGTGGGGA</t>
  </si>
  <si>
    <t>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AGTTTAGACACAACAGATCGTGTACGTCGGTGATTCCTGGATCCCATTACTTGAACACGATGACGACAACAGTGATT</t>
  </si>
  <si>
    <t>TTTTTTTTTAATGATACGGCGACCACCGAGATCTACACTCTTTCCCTACACGACGCTCTTCCGATCTGGTTATGAAGTTCGTGACGTACAGCAAAAAAGCATCGATAAATCTTATGCAGCAAAACCTAAGTTCGATAAGAAAGGCAAAATCTTGCCGCATGAACGTATCCGTTTACTGTTAGATGCAGATTCACCTTTTGTGGAGCTATGTGGTCTTATGGGCGCAAACATGCAACGTCAAGATCGGAAGAGCACACGTCTGAACTCCAGTCACTGTCTAATCTCGTATGCCGTCTTCTGCTTGAAA</t>
  </si>
  <si>
    <t>Bradyrhizobiaceae</t>
  </si>
  <si>
    <t>Bacteria;"Proteobacteria";"Alphaproteobacteria";"Rhizobiales";"Bradyrhizobiaceae";NA;NA;NA</t>
  </si>
  <si>
    <t>Sphingopyxis</t>
  </si>
  <si>
    <t>Bacteria;"Proteobacteria";"Alphaproteobacteria";"Sphingomonadales";"Sphingomonadaceae";"Sphingopyxis";NA;NA</t>
  </si>
  <si>
    <t>Phyllobacteriaceae</t>
  </si>
  <si>
    <t>Mesorhizobium</t>
  </si>
  <si>
    <t>Bacteria;"Proteobacteria";"Alphaproteobacteria";"Rhizobiales";"Phyllobacteriaceae";"Mesorhizobium";NA;NA</t>
  </si>
  <si>
    <t>TTTTTTTTTAATGATACGGCGACCACCGAGATCTACACTCTTTCCCTACACGACGCTCTTCCGATCTGGTTACGAAGTGCGCGACGTTCAGCAAAAAAGCATCGATAAATCTTATGCAGCAAAACCTAAGTTCGATAAGAAAGGCAAAATCTTGCCGCATGAACGTATCCGTTTACTGTTAGATGCAGATTCACCTTTTGTGGAGCTATGTGGTCTGATGGGCTCAAACATGCAACGTCAAGATCGGAAGAGCACACGTCTGAACTCCAGTCACCCGTAGATCTCGTATGCCGTCTTCTGCTTGAAA</t>
  </si>
  <si>
    <t>TTGGACAATGGGGGCAACCCTGATCCAGCAATGCCGCGTGTGTGAAGAAGGCCTTCGGGTTGTAAAGCACTTTTGTCCGGAAAGAAATCGCACTTACTAATATTAGGTGTGGATGACGGTACCGGAAGAATAAGGACCGGCTAACTACGTGCCAGCAGCCGCGGTAATACGTAGGGTCCAAGCGTTAATCGGAATTACTGGGCGTAAAGCGTGCGCAGGCGGTTGTGCAAGACCGATGTGAAATCCCCGGGCTTAACCTGGGAATTGCATTGGTGACTGCACGGCTAGAGTGTGTCAGAGGGGGGTAGAATTCCACGTGTAGCAGTGAAATGCGTAGAGATGTGGAGGAATACCGATGGCGAAGGCAGCCCCCTGGGATAACACTGACGCTCATGCACGAAAGCGTGGGGA</t>
  </si>
  <si>
    <t>TTTTTTTTTAATGATACGGCGACCACCGAGATCTACACTCTTTCCCTACACGACGCTCTTCCGATCTGGTTTTGAAGTTCGTGACGTGCAGCAAAAAAGCATCGATAAATCTTATGCAGCAAAACCTAAGTTCGATAAGAAAGGCAAAATCTTGCCGCATGAACGTATCCGTTTACTGTTAGATGCAGATTCACCTTTTGTGGAGCTATGTGGTCTGATGGGTTCAAACATGCAACGTCAAGATCGGAAGAGCACACGTCTGAACTCCAGTCACAGTGTCATCTCGTATGCCGTCTTCTGCTTGAAA</t>
  </si>
  <si>
    <t>TTGGTCAATGGGCGGAAGCCTGAACCAGCCATGCCGCGTGCAGGATGACTGCCCTATGGGTTGTAAACTGCTTTTGTCCAGGAATAAACCTTTCTACGTGTAGAG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</t>
  </si>
  <si>
    <t>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</t>
  </si>
  <si>
    <t>TCACACCCATTACGGTCGTGTTTGTCCTATCGAAACACCTGAAGGTCCAAACATTGGTTTGATCAACTCATTAGCGGTTTATGCACGCACTAATGATTATGGTTTCTTAGAAACACCCTGCAGACGCGTAGTCAATGGTAAAGCCACCGATGATATTGATTACCTATCTGCGATTGAAGAAGGTGATTTTGTTATTGCGCAGGCAAATGCAATTTTAGATAAGAATAACCGACTTGTTGATGAATTGGTACCTTGTCGTCATCGCGGTGAGTTTACCTTTACGACAGCTGACAAAGTTGATTATATGGACGTTTCGCCGAAGCAAGTAGTATCAGTCGCAGCTTCGTTAATTCCCTTCTTAGAACATGACGATGCGAACCGTGCTT</t>
  </si>
  <si>
    <t>CACTTCACATTATGGTCGTATCTGTCCTATCGAAACTCCAGAAGGTCAAAACATTGGTTTGATTTCATCGCTTGCTACTTACGCTAAAGTTAACGACCTTGGTTTCATTGAAACGCCATACCGAAAAGTAGTTGGCGGTGTTGTTGAAGACCGAGCAATTTATTTAGATGCATTTGAAGAACAAGGTAAAAAAATTGCTCAAGCGGCTACTGAGCTTGATCAAGATAACCGCTTCAAGTTGCCAAAAGTACTGGTAAGAAAAGATGGTGATATTGTTACTATTGACGAAGAAGATGTTTCTTACATCGACGCATCGCCACGTCAAGTGTTCTCTGTTCCAACATCTTTAATTCCTTTCCTTGAAAACGACGACGCGAACCGTGCAT</t>
  </si>
  <si>
    <t>TTGGACAATGGGCGAAAGCCTGATCCAGCCATGCCGCGTGTGTGAAGAAGGTCTTCGGATTGTAAAGCACTTTAAGTTGGGAGGAAGGGCAGTAAGT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</t>
  </si>
  <si>
    <t>TTTTTTTTTTAATGATACGGCGACCACCGAGATCTACACTCTTTCCCTACACGACGCTCTTCCGATCTGGTTTCGAAGTTCGCGACGTACAGCTGGCGAAACCATGATGACTGCGCCAGAGAACATCCATTACATGGACGTGGCTCCTTCGCAGATCGTGTCTGTGGCTGCTTCGCTGATTCCGTTCCTGGAACACGATGACGCCAACCGAGCACTGATGGGCGCAAACATGCAGCGTCAAGATCGGAAGAGCACACGTCTGAACTCCAGTCACTTCGAGATCTCGTATGCCGTCTTCTGCTTGAAAA</t>
  </si>
  <si>
    <t>AchromobacterspATCC8750</t>
  </si>
  <si>
    <t>Bacteria;"Proteobacteria";"Betaproteobacteria";"Burkholderiales";"Alcaligenaceae";"Achromobacter";"AchromobacterspATCC8750"</t>
  </si>
  <si>
    <t>TTTTTTTTTAATGATACGGCGACCACCGAGATCTACACTCTTTCCCTACACGACGCTCTTCCGATCTGGTTTCGAAGTCCGCGACGTACAGCAAAAAAGCATCGATAAATCTTATGCAGCAAAACCTAAGTTCGATAAGAAAGGCAAAATCTTGCCGCATGAACGTATCCGTTTACTGTTAGATGCAGATTCACCTTTTGTGGAGCTATGTGGTCTTATGGGCGCAAACATGCAACGTCAAGATCGGAAGAGCACACGTCTGAACTCCAGTCACTTTGTAATCTCGTATGCCGTCTTCTGCTTGAAA</t>
  </si>
  <si>
    <t>TTTTTTTTTTAATGATACGGCGACCACCGAGATCTACACTCTTTCCCTACACGACGCTCTTCCGATCTGGTTTCGAAGTACGCGACGTTCAGCTGGCGAAACCATGATGACTGCGCCAGAGAACATCCATTACATGGACGTGGCTCCTTCGCAGATCGTGTCTGTGGCTGCTTCGCTGATTCCGTTCCTGGAACACGATGACGCCAACCGAGCACTGATGGGCGCAAACATGCAGCGTCAAGATCGGAAGAGCACACGTCTGAACTCCAGTCACTGGATTATCTCGTATGCCGTCTTCTGCTTGAAAA</t>
  </si>
  <si>
    <t>TTGCACAATGGGCGCAAGCCTGATGCAGCCATGCCGCGTGTATGAAGAAGGCCTTCGGGTTGTAAAGTACTTTCAGCGGGGAGGAAGGGTTTAGCCTGAAGAGGGCTGGAC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</t>
  </si>
  <si>
    <t>TTGCACAATGGGCGCAAGCCTGATGCAGCCATGCCGCGTGTATGAAGAAGGCCTTCGGGTTGTAAAGTACTTTCAGCGGGGAGGAAGGGTTTAGCCTGAAGAGGGTTAGAT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</t>
  </si>
  <si>
    <t>TTGGTCAATGGTCGCAAGACTGAACCAGCCATGCCGCGTGCAGGATGACGGTCCTATGGATTGTAAACTGCTTTTGTACGGGAAGAAACACTCCTACGTGTAGGGGCTTGACGGTACCGTAAG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</t>
  </si>
  <si>
    <t>CCCGACGCATTATGGCCGCATCTGCCCGATCGAAACGCCGGAAGGCCCGAACATCGGTCTGATCAACAGCCTCGCGACCTTTGCGCGCGTCAACAAATACGGTTTCATCGAGACGCCGTATCGCAAGATCATCGACGGCAAGGTCACGACCGACGTCGTCTATCTGTCGGCGATGGAAGAGCAGAAGCACACCGTCGCGCAGGCGAACGCCGACCTCCACGAGGATGGCAGCTTCGTCGACGAGCTGATCTCGGCACGCGAAGCGGGCGAATTCCTGATGGCGCCCAAGGCGCAGATCACGCTGATGGACGTGTCGCCGAAGCAGCTGGTTTCGGTCGCGGCATCGCTGATCCCGTTCCTGGAAAACGATGACGCCAACCGCGCAT</t>
  </si>
  <si>
    <t>TTGGACAATGGGCGAAAGCCTGATCCAGCCATGCCGCGTGTGTGAAGAAGGTCTTCGGATTGTAAAGCACTTTAAGTTGGGAGGAAGGGTACTTACCTAATACGTGAGTA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</t>
  </si>
  <si>
    <t>TCCGAGCCACTATGGAAGAATTTGCCCTATTGAAACTCCTGAGGGACCCAACATTGGTCTAATTACATCTCTGTCCTCATTTGCTAAGATTAACGAGTTTGGTTTTATCGAAACTCCTTATCGCATCGTCCGCGATGGTGTTGTGACAGAAGAGATCGAATATATGACAGCCGATCAAGAAGAAAACTGCGTGATCGCTCAGGCATCAGCTGTTCTTGATCAATACAACATGTTTGCAGAGCCTCTTTGTTGGGCGCGCCACCGTGGAGAGTCGTTTAAGATTGAAACGAATAAAATTACTCACATGGACGTCTCTTCCAAACAGCTCGTTTCAATTGTGACAGGACTTATTCCCTTCTTAGAGCATGATGATGCGAACCGCGCTT</t>
  </si>
  <si>
    <t>TTTTTTTTTAATGATACGGCGACCACCGAGATCTACACTCTTTCCCTACACGACGCTCTTCCGATCTGGTTTTGAAGTGCGCGACGTACAGCAAAAAAGCATCGATAAATCTTATGCAGCAAAACCTAAGTTCGATAAGAAAGGCAAAATCTTGCCGCATGAACGTATCCGTTTACTGTTAGATGCAGATTCACCTTTTGTGGAGCTATGTGGTCTGATGGGTTCGAACATGCAGCGTCAAGATCGGAAGAGCACACGTCTGAACTCCAGTCACTCACACATCTCGTATGCCGTCTTCTGCTTGAAA</t>
  </si>
  <si>
    <t>TTTTTTTTTAATGATACGGCGACCACCGAGATCTACACTCTTTCCCTACACGACGCTCTTCCGATCTGGTTTTGAAGTACGTGACGTTCAGCAAAAAAGCATCGATAAATCTTATGCAGCAAAACCTAAGTTCGATAAGAAAGGCAAAATCTTGCCGCATGAACGTATCCGTTTACTGTTAGATGCAGATTCACCTTTTGTGGAGCTATGTGGTCTGATGGGCGCAAACATGCAACGTCAAGATCGGAAGAGCACACGTCTGAACTCCAGTCACCTACATATCTCGTATGCCGTCTTCTGCTTGAAA</t>
  </si>
  <si>
    <t>TATTGAAGAAAGCAATTACGTCATCGCTCAGGCTAACGCCGAGTTGACCGAAGACGGTGCCTTTGCTGACGATCTGGTTGCCTGCCGTGAAGCTGGCGAAACCATGATGACTGCGCCAGAGAACATCCATTACATGGACGTGGCTCCTTCGCAGATCGTGTCTGTGGCTGCTTCGCTGATTCCGTTCCTGGAACACGATGACGCCAACCGAGCACTTATGGGCTCAAACATGCAACGTCAAGATCGGAAGAGCACACGTCTGAACTCCAGTCACAAGCTAATCTCGTATGCCGTCTTCTGCTTGAAAA</t>
  </si>
  <si>
    <t>Bacteria;"Proteobacteria";"Betaproteobacteria";"Burkholderiales";"Alcaligenaceae";NA;NA;NA</t>
  </si>
  <si>
    <t>TTGGACAATGGGCGAAAGCCTGATCCAGCAATGCCGCGTGCAGGATGAAGGCCTTCGGGTTGTAAACTGCTTTTGTACGGAACGAAAAAGCTTCTCCTAATACGAGAGGCCC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</t>
  </si>
  <si>
    <t>Bacteria;"Proteobacteria";"Betaproteobacteria";"Burkholderiales";"Comamonadaceae";"Variovorax";NA;NA</t>
  </si>
  <si>
    <t>CTATACCCACTACGGTCGTTTGTGTACCATTGAAACTCCTGAAGGTCCGAACATCGGTTTGATTTCATCATTATGTGTTCACGCTAAAATTAACGGCATGGGCTTTATCGAAACTCCTTACCGTAAGGTAGTTGAAGGTAGGGTTGCTGTTGATGAGCCTGTTGAATACCTAAGTGCTGAAGAAGAAGACCGTAAAACAATCGCACAGGCAAACTCTACGATTGATGAAAACGGAAACTTTGATACCGAAAAAGTAAAAGCAAGGTACGAGGGCGACTTCCCGATGGTGGATCCGCACATTGTGGATTACATGGACGTTGCTCCTAACCAGATTGTATCTATAGCAGCTTCACTAATTCCTTTCCTTGAGCACGATGATGCTAACCGTGCGC</t>
  </si>
  <si>
    <t>Bacteria;"Bacteroidetes";NA;NA;NA;NA;NA;NA</t>
  </si>
  <si>
    <t>TTGGACAATGGGCGAAAGCCTGATCCAGCCATGCCGCGTGTGTGAAGAAGGTCTTCGGATTGTAAAGCACTTTAAGTTGGGAGGAAGGGCAGTAAGCGAATACCTTGCTG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</t>
  </si>
  <si>
    <t>CCCGACCCACTACGGCCGCATC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AGTGTAGCCGAAACAGGTCGTTTAGGTCGATGACGCCCGGATCCCCTTACTGGAAAACGATGACGACAACAGCGAGC</t>
  </si>
  <si>
    <t>CCCGACGCACTATGGCCGCATCTGCCCGATTGAAACGCCGGAAGGGCCGAATATCGGCCTCATCAACAGCCTGGCGTCGTTCAGCCGCGTCAACAAATATGGCTTTATCGAAACGCCATACCGCAAGGTGATCGACCATAAGGTCACCGACGAAGTTGTCTATCTCTCGGCGATGGAAGAGGCCAAGCATACGATTGCACAGGCGAATGCCGAGCTCGATGGCAGCAAGGGCTTTGTCGAAGAGCTGGTTTCGTCGCGTCAGGCGGGCGAATTCCTGATGGCGATCCCGAACAACATCACGCTGATGGACGTGAGCCCGAAACAGCTTGTGTCGGTCGCGGCATCGCTCATTCCCTTTCTGGAAAATGACGACGCCAACCGCGCGC</t>
  </si>
  <si>
    <t>Bacteria;"Proteobacteria";"Alphaproteobacteria";"Sphingomonadales";"Sphingomonadaceae";NA;NA;NA</t>
  </si>
  <si>
    <t>CTATACACACTACGGTCGTCTTTGTACAATCGAAACACCAGAGGGACCAAACATCGGTTTGATTTCTTCTTTGGCTGTACATGCAAAAATCAACCATTTAGGTTTTATTGAAACTCCTTACCGTAAGGTAAAAGATGGTGTTGTTGTTGTTGACCAACCGGTGGTATACTTGTCAGCTGAGGATGAAGATGGTAAAACAATTGCCCAAGCAAATGCCTTGTATGATGACAAAGGTAATTTTGAAGATGCAAAGGTAAAAGCCAGATACGAAGGTGACTTCCCAATTATCGAGCCTGAAATGCTTGATTATATGGACGTTGCTCCAAATCAAATTACATCTATTGCGGCTTCATTAATTCCTTTCTTGGAGCACGATGATGCCAACCGTGCAT</t>
  </si>
  <si>
    <t>TCACAGTCACTACGGCCGGATGTGTCCAATTGAAACACCGGAAGGTCCGAACATTGGATTGATCAACTCCTTGTCCACCTTTGCTCGTATCAACGAATACGGCTTTATCGAAGCTCCGTATCGTTGGGTAGATCCAAAGACAGGTAAGGTAACTGAACAAATCGATTATCTGACTGCTGATGAGGAAGATAATTATGTAGTTGCTCAGGCTAACGTATTGATCGATGAAGATGGCTCCTTTAAGGAAGACATGGTAATCGTTCGTTACAATAAAGACTCTGACAACATTACAACAATGCCAAGTAATCGTGTAGATTACATGGACGTTTCGCCTAAACAGGTCGTATCCGTCGCTACGGCGCTCATTCCGTTCCTTGAGAACGATGACTCCAACCGCGCTC</t>
  </si>
  <si>
    <t>PaenibacillusspFSLH7-0737</t>
  </si>
  <si>
    <t>Bacteria;"Firmicutes";"Bacilli";"Bacillales";"Paenibacillaceae";"Paenibacillus";"PaenibacillusspFSLH7-0737"</t>
  </si>
  <si>
    <t>TTGCACAATGGGCGCAAGCCTGATG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</t>
  </si>
  <si>
    <t>CACATCGCACTATGGTCGAATCTGCCCTATCGAAACTCCTGAAGGTCAAACGGTAGGCCTTATTTCATCACTTGCTACTTATGCAGTGGTGAATGATCTTGGCTTTATTGAGACGGCGTATCGACCAGTTTCTAAAGGTAAGATTCTTAATGAGGTTGTGTTCCTTAACGCGTTTGATGAATCTGAGCATTATATAGCTCAAGCAGATTCTATCGATCCAGACACTAAACACTTGATAAAAGACGAGCGTCTTTTCGCGCGACATGAATGTAACTTCGTGAGCGTTGAGCGCGATCAAATAAACTATATCGACCTTTCGCCAAAGCAGCTCGTTTCTGTATCTGCGGCACTTATCCCGTTCTTGGAGCATGATGACGCGGTTCGAGCAC</t>
  </si>
  <si>
    <t>TTGGACAATGGGCGCAAGCCTGATCCAGCCATACCGCGTGGGTGAA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</t>
  </si>
  <si>
    <t>Stenotrophomonas sp</t>
  </si>
  <si>
    <t>Phenylobacterium</t>
  </si>
  <si>
    <t>Bacteria;"Proteobacteria";"Alphaproteobacteria";"Caulobacterales";"Caulobacteraceae";"Phenylobacterium";NA;NA</t>
  </si>
  <si>
    <t>Sphingobium</t>
  </si>
  <si>
    <t>Sphingobiumxenophagum</t>
  </si>
  <si>
    <t>Bacteria;"Proteobacteria";"Alphaproteobacteria";"Sphingomonadales";"Sphingomonadaceae";"Sphingobium";"Sphingobiumxenophagum"</t>
  </si>
  <si>
    <t>TCCTTCTCACTATGGACGTATTTGTCCGATTGAGACACCAGAAGGTCCTAACATCGGTCTGATCAGCTCACTGAGCACGTATGCTCGGATTAATGATTTTGGTTTCATCGAAACTCCTTACCGCAAAGTGGTCAAAGGATGTGTGACGAATGATATTGTTTATCAAACCGGAGATCAGGACGAAAATTATTATGTAGCACAAGCTAACTCCGCTATTGATGCTAAAGGTCGTTTCTTAGGAAATGCTGTCCTCGCGCGTTATCGTGGAGACTACGTTGAGGTAGAGCCCGATAAAATCGAGTACATGGATGTTTCGCCAAAGCAACTTGTTTCGGTAGCTGCCGGATTGATTCCATTCTTGGAGCATGATGATGCTAACCGTGCTC</t>
  </si>
  <si>
    <t>CCCGACCCCTTCCGTCCGCTTCTTCACCATCTAAACCCCGGAAGTCCCGACCATCTGCCTGATCAACTCGCTGGCCGTGTACGCCCGCACCAACCAGTACGGTTTCCTCGAGACCCCGTACCGCAAGGTCGTGGACGGCAAGGTCTATGACGAAGTCGAGTTCCTGTCGGCGATCGAAGAAAACGAGTACGTCATTGCGCAGGCCAACGCGCTGACCAATGCCGACAGCGTGCTGACCGAACAGTTCGTTCCTTGCCGCTTCCAGGGCGAGTCGCTGCTGAAGCCGCCGGCGGAAGTCCACTTCATGGACGTCTCGCCGATGCAGACCGTGTCGATCGCGGCCGCGCTGGTTCCGTTCCTGGAGCACGATGACGCCAACCGTGCAC</t>
  </si>
  <si>
    <t>Bacteria;"Proteobacteria";"Gammaproteobacteria";"Xanthomonadales";"Xanthomonadaceae";"Stenotrophomonas";NA;NA</t>
  </si>
  <si>
    <t>TTGGACAATGGGCGAAAGCCTGATCCAGCAATGCCGCGTGAGTGATGAAGGCCTTAGGGTTGTAAAGCTCTTTTACCCGGGATGATAATGACAGTACCGGGAGAATAAGCTCCGGCTAACTTCGTGCCAGCAGCCGCGGTAATACGAGGGGAGCTAGCGTTATTCGGAATTACTGGGCGTAAAGCGCACGTAGGCGGCTTTGTAAGTTAGAGGTGAAAGCCCGGGGCTCAACTCCGGAATTGCCTTTAAGACTGCATCGCTTGAATCCAGGAGAGGTGAGTGGAATTCCGAGTGTAGAGGTGAAATTCGTAGATATTCGGAAGAACACCAGTGGCGAAGGCGGCTCACTGGACTGGTATTGACGCTGAGGTGCGAAAGCGTGGGGA</t>
  </si>
  <si>
    <t>TGCGACCCATTACGGTCGTATCTGTCCGATTGAGACGCCGGAAGGTCCGAACATCGGCCTCATCTCCTCTCTTTCGACGTACGCCCGCGTGAACGACTACGGCTTCATCGAAACGCCGTACCGCAAGATCGTCGACGGTAAAGTGACCGACGAAGTCGTGTTCTTCTCAGCCCTCGAGGAAGAGAACCACACGATCGCGCAGGCCATCGTTCCGATTAAAGACGGCAAGCTTTCGGACGAATTCGTTCCGGGCCGCCGACAAGGCGACACCATCCTCGCGAAGACCGAGGACGTGGACCTTCTCGACGTCTCCCCGAACCAGCTCGTTTCCATCGCCGCCTCGCTCGTGCCGTTCCTCGAGAACGACGACGCGAACCGCGCGC</t>
  </si>
  <si>
    <t>TTGGACAATGGGCGCAAGCCTGATCCAGCCATGCCGCGTGCAGGATGACGGTCCTATGGATTGTAAACTGCTTTTGTACGAGAAGAAACACTCCTTCGTGAAGGAGCTTGACGGTATCGTAAGAATAAGGATCGGCTAACTCCGTGCCAGCAGCCGCGGTAATACGGAGGATCCAAGCGTTATCCGGAATCATTGGGTTTAAAGGGTCCGTAGGCGGTTTAGTAAGTCAGTGGTGAAAGCCCATCGCTCAACGGTGGAACGGCCATTGATACTGCTGAACTTGAATTATTAGGAAGTAACTAGAATATGTAGTGTAGCGGTGAAATGCTTAGAGATTACATGGAATACCAATTGCGAAGGCAGGTTACTACTAATGGATTGACGCTGATGGACGAAAGCGTGGGTA</t>
  </si>
  <si>
    <t>CCCGACGCATTATGGCCGCATCTGCCCCATCGAAACGCCGGAAGGTCCGAATATCGGCCTGATCAACTCGCTGGCGTCGTTCAGCCGGGTGAACAAATATGGCTTCATCGAAACGCCGTATCGCAAGGTCGTCGACCACAAGGTCACCGACGACGTGGTCTATCTGTCCGCGATGGAAGAGCAGAAGAACACCATCGCGCAGGCGAACGCCGAGCTTAACAAGGACGGCAGCTTTGCCGAGGAACTGATCTCGTCACGCGAGTCGGGCGAATTCCTGATGGCGCCGCGCGAGAATATCACGCTGATGGACGTTTCGCCCAAGCAGCTGGTGTCGGTCGCCGCGTCGCTCATTCCGTTCCTCGAAAACGATGACGCCAACCGCGCC</t>
  </si>
  <si>
    <t>CCCAACCCATTATGGCCGGGTATGTCCGATTGAAACGCCGGAAGGCCCGAACATTGGATTGATCAATTCGTTGGCGGCGTATGCACGCACCAATAGCTATGGCTTTCTGGAAACGCCCTATCGCAAGGTTCTGAATGGCAAGGTGACCGATCAGATCGAGTATCTGTCGGCCATTGAAGAAGGGCAATACATGATCGCTCAGGCCAGTGCGACGCTGAATGCGGAAGGTAGCCTGATCGATGAGCTGGTGTCCTGCCGCCACCAAAATGAGTTTACGCTCGCAACCCCTGACCGGGCCGAGTACATGGACGTTTCGCCGAAGCAGATTGTGTCGGTGGCAGCCTCGCTGATTCCGTTCCTGGAGCACGATGATGCCAACCGCGCCT</t>
  </si>
  <si>
    <t>TTTTTTTTTTAATGATACGGCGACCACCGAGATCTACACTCTTTCCCTACACGACGCTCTTCCGATCTGGTTTCGAAGTGCGAGACGTTCAGCTGGCGAAACCATGATGACTGCGCCAGAGAACATCCATTACATGGACGTGGCTCCTTCGCAGATCGTGTCTGTGGCTGCTTCGCTGATTCCGTTCCTGGAACACGATGACGCCAACCGAGCACTTATGGGCTCAAACATGCAACGTCAAGATCGGAAGAGCACACGTCTGAACTCCAGTCACAACGCAATCTCGTATGCCGTCTTCTGCTTGAAAA</t>
  </si>
  <si>
    <t>CCACAGTCCCTCTGTCCGTATGTTTCCGATCTAGACGCCGGAGGTGCCGACCATCTGTCTGATCAACTCCTTGTCGACGTTTGCGCGCATCAACGAATATGGCTTCATTGAAGCTCCGTATCGTTGGGTGGATCCGAAGACCGGTAAAGTAACGGACCAAATCGATTACCTGACTGCAGACGAAGAGGATAACTATATCGTTGCCCAGGCGAACGCCGAGCTTAACGAAGATGGTACCTTCACTGACGAAATGGTTATCGTCCGTTATAACAAACAATCCGATAACATCCTTCCTATGCCGAGCGACCGTGTAGACTACATGGAAGTTTAGCCGAAGCAGGTAGTGTAGGTAGAGAAGGCGCGCATTCCGTTACTTGAGAACGATGACTACAACAGCGAGC</t>
  </si>
  <si>
    <t>CCCAACCCATTATGGTCGAGTGTGCCCAATTGAAACGCCTGAAGGTCCAAACATTGGTTTGATCAATTCATTATCCGTCTATGCGCGTACGAATTCTTACGGCTTCTTAGAAAGCCCATACCGCAAAGTTGTTGATGAAAAAGTCACAGAAGAAATTGAATTTTTATCTGCGATTGAAGAAGGCGATTATGTTATTGCGCAGGCAAACGCTTCATTAAATGAAGACTTAGAAATCATTGATGAATTAGTTCCTTGCCGACATAAAAATGAATTCACTTTCACGACCAAAGACAAAGTTCAGTATATGGACGTGTCACCTAAGCAAATCGTGTCAGTTGCTGCTTCATTAATTCCCTTTTTGGAACATGATGACGCTAACCGCGCAT</t>
  </si>
  <si>
    <t>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</t>
  </si>
  <si>
    <t>GTAACTGTAACACCAGTGCTGACATCTCAGCATTTGCATCAGAGAGGCAGGGCAAGTGGAAATTTTACAGTACAGTTCTGCACTAATGCATAAAGATGCTAAGACTCACATATTTTGCCTCCTGAATGAGGTCTTTAATCCAGCATGCTCCTTGTACTGCAAACAGAGATCCTCAGAGCAAAACTCCATTAAAGAGCATGATCAGAAAGAACTGAATGCACAAAAGTTTTTGAATAAAACAAAACATATCTCAATGTCCAGAATATAAGTAATCAAAGCACTCTTTGTCAATAAAGCCCACATTCTGGAAAAACATTGGGGCCTAG</t>
  </si>
  <si>
    <t>CCCGACGCACTATGGCCGCATCTGCCCGATTGAAACGCCGGAAGGGCCGAACATCGGCCTTATAAACTCGCTCGCGAGTTTCAGTCGGGTCAATAAATATGGCTTTATCGAAACGCCATACCGCAAGGTGATCGACCATAAGGTGACCGACGAAGTCGTCTATCTCTCCGCGATGGAAGAAGCCAAGCATACCATTGCGCAGGCCAACGCCGAGCTTGATGACCGCAAGGGCTTTGTCGAAGAGCTGGTTTCGTCGCGTCAGGCGGGCGAATTCCTGATGGCCATCCCCAACAACATCACGCTGATGGACGTGAGCCCGAAACAGCTTGTGTCGGTCGCAGCATCGCTCATTCCCTTCCTGGAGAATGACGACGCCAACCGCGCGC</t>
  </si>
  <si>
    <t>TTGGACAATGGGCGCAAGCCTGATCCAGCCATGCCGCGTGCAGGATGAAGGCCTTCGGGTTGTAAACTGCTTTTGTACGGAACGAAAAGACTCTGGTTAATACCTGGGGTCC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</t>
  </si>
  <si>
    <t>TCATGAAGGCCCAAATCGCGACAAACCAGGAGCGTCAAGCCGTTGTGGACGAGAATAAAGTCTCCACGAACAGCAGCAGCGAACCTGCCGAGAAGCGCCCGGTCCAGGTGGCTGAACAGATCGGCCGGAATGATGCATGTCCTTGCGGCAGCGGCAAGAAGTATAAGCACTGCCATGGACAGAACGCTTAAGCGATTTAGCCAAGTGGCGATGGATAGAGGAAAAGCATCTATCGATGTGTTTTCACAGAAGCAAGACCGCGTTTAGAGGATATTTTTCTTCTTGAGATGATCGAATTTGATCAGCATTACTGTAAACTTCGATCATCCTTATATAGCCCGTCCAGG</t>
  </si>
  <si>
    <t>CCCGACTCCCTCTGTTCGTTTATTCCCGATCTAGACGCCGGAAGTTCCGACCATCTGTCTGATCAACTCCCTGGCCGCCTATGCTCGCACCAACCAGTACGGCTTCCTCGAGAGCCCGTACCGTGTGGTGAAAGAAGGTCTGGTGACCGACGAAATCGTGTTCCTGTCCGCTATCGAAGAGGCCGATCACGTGATCGCCCAGGCTTCGGCGACCATGAACGACAAAGGTCAGCTGATCGACGAGCTGGTAGCTGTTCGTCACCTGAACGAATTCACCGTCAAGGCGCCAGAAGACGTCACCTTGATGGACGTTTCGCCGAAGCAGGTAGTTTCGGTTGCGGCGTCGCTGATTCCGTTCCTCGAGCACGACGACGCCAACCGTGCGT</t>
  </si>
  <si>
    <t>TTGGACAATGGGCGCAAG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CAGGAACACCAGTGGCGAAGGCGGCTCACTGGTCCATTACTGACGCTGAGGTGCGAAAGCGTGGGGA</t>
  </si>
  <si>
    <t>CTATACACACTACGGTCGTCTTTGTACAATCGAAACACCAGAGGGACCAAACATCGGTTTGATTTCTTCTTTGGCTGTACATGCGAAAATTAACCATTTAGGTTTTATTGAAACTCCTTACCGTAAGGTAAAAGATGGTGTTGTTGTTGTAGACCAACCTGTGGTATACTTATCGGCAGAGGACGAAGATGGTAAAACAATTGCGCAAGCAAATGCTTTGTATGATGACAAAGGTAATTTTGAAGATGCAAAGGTAAAAGCCAGATACGAAGGTGACTTCCCAATTATCGAGCCTGAAATGCTTGATTATATGGACGTTGCTCCAAACCAAATTACATCTATTGCGGCTTCATTGATTCCTTTCTTGGAGCACGATGATGCCAACCGTGCA</t>
  </si>
  <si>
    <t>TTGGACAATGGGCGCAAGCCTGATCCAGCCATGCCGCGTGCAGGATGACGGTCCTATGGATTGTAAACTGCTTTTGTACGAGAAGAAACAACATTACGTGTAATGTCTTGACGGTATCGTAAGAATAAGGATCGGCTAACTCCGTGCCAGCAGCCGCGGTAATACGGAGGATCCAAGCGTTATCCGGAATCATTGGGTTTAAAGGGTCCGTAGGCGGTTTAGTAAGTCAGTGGTGAAAGCCCATCGCTCAACGGTGGAACGGCCATTGATACTGCTGAACTTGAATTATTAGGAAGTAACTAGAATATGTAGTGTAGCGGTGAAATGCTTAGAGATTACATGGAATACCAATTGCGAAGGCAGGTTACTACTAATGGATTGACGCTGATGGACGAAAGCGTGGGTA</t>
  </si>
  <si>
    <t>TCCGACCCACTACGGCCGTATCTGCCCGATCGAGACCCCGGAAGGCCCGAATATCGGCCTGATCAACTCGCTCGCCACCTTCGCCCGCGTCAACAAGTACGGCTTCATCGAGAGCCCGTACCGGCGCGTCAAGGACGGCATCGCGACGATGGAGATCATCTATCTGTCGGCGATGGAAGAGTCGAAGTACTACGTCGCCCAGGCGAACGTGCTGCTCGATCCGGCCGGCAAGCTGACCCAGGATCTGATCGTCTGCCGTCATTCCGGCGAAAACGTCATGGTCACCTCCGACCGCGTCGATTTCATGGATGTGTCGCCGAAGCAGCTTGTTTCGGTCGCCGCGGCTCTGATCCCGTTCCTCGAGAACGACGACGCCAACCGCGCCC</t>
  </si>
  <si>
    <t>Kaistia</t>
  </si>
  <si>
    <t>Bacteria;"Proteobacteria";"Alphaproteobacteria";"Rhizobiales";"Rhizobiaceae";"Kaistia";NA;NA</t>
  </si>
  <si>
    <t>CCCAACCCATTATGGCCGGGTATGTCCGATTGAAACGCCGGAAGGTCCTAACATTGGGCTGATCAATTCGCTGGCGGCGTATGCCCGCACCAATAGTTATGGCTTTCTGGAAACGCCCTATCGCAAGGTGCTGAATGGCAAGGTGACCGATCAGATCGAGTATCTGTCGGCCATTGAAGAAGGGCAATACATGATCGCTCAGGCCAGTGCGACGCTGGATGCGGAAGGTAACCTGATCGATGAGCTGGTGTCCTGCCGCCACCAAAATGAGTTTACGCTCGCAACCCCTGACCGGGCCGAGTACATGGACGTTTCGCCGAAGCAGATTGTGTCGGTGGCGGCCTCGCTGATTCCGTTCCTGGAACACGATGATGCCAACCGCGCCT</t>
  </si>
  <si>
    <t>Shinella</t>
  </si>
  <si>
    <t>ShinellaspDD12</t>
  </si>
  <si>
    <t>Bacteria;"Proteobacteria";"Alphaproteobacteria";"Rhizobiales";"Rhizobiaceae";"Shinella";"ShinellaspDD12"</t>
  </si>
  <si>
    <t>TGATACCCATTATGGTCGTGTATGTCCGATTGAGACTCCTGAAGGTCCAAACATTGGCCTTATTAACTCACTAGCGACTTTTGCTAAGACCAACAGCTTTGGCTTCTTAGAAACGCCGTATCGCCGTGTGGTTGACGGTAAAGTTACGGATATCATTGAGTATCTATCAGCGATTGAAGAAGTGGGCACTGTGATTGCACAAGCCGACTCGCCAATGACTGAAGATGGTGCGCTGTCTGATGAGATGGTCAGTGTGCGTAGCTATGGTGAATTCGTGCGTATGCCACCAGAAAAAGTGACGCATATGGATGTGTCGCCAAGTCAGGTGGTATCGGTAGCAGCAGGTCTAATTCCGTTCCTAGAGCATGATGATGCTAACCGTGCC</t>
  </si>
  <si>
    <t>Psychrobacter</t>
  </si>
  <si>
    <t>Bacteria;"Proteobacteria";"Gammaproteobacteria";"Pseudomonadales";"Moraxellaceae";"Psychrobacter";NA;NA</t>
  </si>
  <si>
    <t>Actinobacteria</t>
  </si>
  <si>
    <t>Micrococcales</t>
  </si>
  <si>
    <t>Microbacteriaceae</t>
  </si>
  <si>
    <t>Leucobacter</t>
  </si>
  <si>
    <t>Bacteria;"Actinobacteria";"Actinobacteria";"Micrococcales";"Microbacteriaceae";"Leucobacter";NA;NA</t>
  </si>
  <si>
    <t>TCCGACTCACTATGGTCGTCTCTGTCCGATTGAAACGCCTGAAGGTCCAAACATCGGTTTGATTAACTCTTTGGCCTGCTATGCGCGTACCAACCGTTATGGCTTTATTGAAGCGCCTTATCGTCGTGTTGTTGATGGTAAGGTCACAAGCGATATTCACTTCCTCTCCGCTTTGGAAGAATCTCGTCATGTCGTAGCACAAGCCAGCGCGAAGATGGATAAAAACGGCAAATTGGTTGATGAATTAACCCCTTGCCGCTTTAAAGGGGAAACCTTGTTTATGACGCCTGATAAAGTCGATTATATCGACGTGTCCGCTAAACAGATGGTCTCGGTTGCGGCAGCTTTGGTTCCCTTCCTTGAACATAACGATGCAAACCGTGCT</t>
  </si>
  <si>
    <t>TTGGACAATGGGGGCAACCCTGATCCAGCAATGCCGCGTGAGTGAAGAAGGCCCTCGGGTTGTAAAGCTCTTTTGTCAGGGAAGAAACGGAGTTCTCTAATATAGGATTCTAATGACGGTACCTGA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</t>
  </si>
  <si>
    <t>TCCCACGCATTATGGCCGCGTATGCCCGATTGAAACGCCCGAAGGTCCGAACATTGGTTTGATCAACTCCCTTGCGGTGTATGCGCGCATCAATAATTACGGCTTTCTCGAAACCCCTTACCGCAAGGTAGTGGATGGCCGCGTCACAGACAAAATTGAATATTTGTCGGCGATTGAAGAAGGCCAGTATGTCATCGCGCAGGCAAGCGCCACGTTGGACAAGGAGGGTCGTTTGACGGATGAACTGGTGTCATGCCGCCATCAAAATGAATTTACCTTGTCCACGCCCGACCGTCCTGAATATATGGACGTTGCGCCCAAGCAGATCGTGTCTGTGGCGGCGTCGTTAATTCCGTTTCTGGAACACGATGACGCGAACCGTGCAT</t>
  </si>
  <si>
    <t>CCCGACCCACTATGGCCGCGTCTGCCCGATCGAAACGCCTGAAGGCCCGAACATCGGCCTGATCAACTCGCTGGCGCTGTACGCACACACCAACGAGTACGGTTTCATGGAAACCCCGTACCGCCGCGTTGAAAACGGCGTGGTGACTGACCAGATCGACTACCTGTCCGCGATCGAAGAAGGCAAGTACGTGATCGCCCAGGCGAACGCCGAACTCGACAAGAAGGGCAAGCTGACCGACGAACTCGTGTCCTGCCGCTTCAAGGGCGAATTCGAGCTCAAGGAGCCGTCCGAAGTGCAGTACATGGACGTGGCCCCGGGTCAGATCGTTTCCGTTGCTGCCTCGCTGATTCCCTTCCTCGAACACGACGACGCGAACCGCGCAC</t>
  </si>
  <si>
    <t>Bacteria;"Proteobacteria";"Betaproteobacteria";NA;NA;NA;NA;NA</t>
  </si>
  <si>
    <t>CCCGACTCCCTCCGTTCGTTTATTCCCGATTTAAACGCCGGAAGTTCCGACCATTTGTCTGATCAACTCCTTGGCAGCCTATGCCCGCACCAACCAGTACGGCTTCCTCGAAAGCCCGTACCGTGTGGTGAAAGACGCGCTGGTAACTGACGAGATCGTGTTCCTGTCCGCTATCGAAGAGGCCGATCACGTGATCGCCCAGGCTTCGGCGACCATGAACGACAAAGGTCAGCTGATCGATGAGCTGGTAGCTGTTCGTCACTTGAACGAATTCACCGTCAAGGCGCCAGAAGACGTCACCTTGATGGACGTGTCGCCGAAGCAGGTAGTTTCGGTTGCTGCGTCGTTGATTCCGTTCCTCGAGCACGACGACGCCAACCGTGCGT</t>
  </si>
  <si>
    <t>TTGGACAATGGGCGAAAGCCTGATCCAGCCATGCCGCGTGTGTGAAGAAGGTCTTCGGATTGTAAAGCACTTTAAGTTGGGAGGAAGGGCAGTTACCTAATACGTGAT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</t>
  </si>
  <si>
    <t>TTGGACAATGGGCGCAAGCCTGATCCAGCCATGCCGCGTGCAGGATGACGGTCCTATGGATTGTAAACTGCTTTTATACGGGAAGAAACCCTGGCTCGTGAGCCAGATTGACGGTACCGTAG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</t>
  </si>
  <si>
    <t>Bacteria;"Proteobacteria";"Alphaproteobacteria";"Rhizobiales";NA;NA;NA;NA</t>
  </si>
  <si>
    <t>TCAAACTCCCTCCGTTCGTTTATTTCCAATTTAAACACCGGAAGTTCCAACCATTTGTTTGATCAACTCGCTTTCTGTTTATGCAAAAGCGAATGACTTCGGTTTCTTGGAAACGCCATACCGTCGCGTTGTTGAAGGTCGTGTAACAGATACAGTTGAATATTTATCTGCGATTGAAGAAGTGGGTACTGTGATTGCACAGGCCGATTCTGCAGTAGATAAAGATGGCAACTTGACTGAAGAAATGGTTTCTGTACGTCATCAAGGTGAATTCGTACGTATGTCGCCTGAGCGCGTTACACATATGGAAGTTTATGCACAGCAGGTTGTTTATGTTGAAGAATCATGGATTCCATTACTTGAACACGATGATGAGAACAGTGAAT</t>
  </si>
  <si>
    <t>CCCGACCCACTACGGCCGGATCTGCCCGATCGAGACGCCGGAAGGTCCGAACATCGGCCTGATCAACTCGCTGGCCACCCACGCGCGGGTGAACAAGTACGGCTTCATCGAGAGCCCGTACCGCCGCGTGACGGACGGCAAGCCGCAGGCCGAGGTCGTCTATATGTCGGCCATGGAAGAGGCCAAGCACGTCATCGCCCAGGCCAACATCCGCATGGAAAACGGCTCCATCGCCGAGGACCTGGTGCCGGGTCGTGTGAACGGCGAACCCGGCCTGCTCCAGCGCGAGCAGGTCGACCTGATGGACGTGTCGCCCAAGCAGGTCGTCTCGGTCGCCGCCGCCCTCATTCCCTTCCTGGAAAACGACGACGCCAACCGCGCCC</t>
  </si>
  <si>
    <t>Bacteria;"Proteobacteria";"Alphaproteobacteria";"Caulobacterales";"Caulobacteraceae";NA;NA;NA</t>
  </si>
  <si>
    <t>TCCGACCCACTACGGCCGTGTTTGCCCAATCGAAACGCCGGAAGGCCCGAACATCGGTCTGATCAACTCGCTGGCGTGCTACGCCCGCACCAACGATTACGGCTTCCTCGAAACGCCGTATCGGAAAGTGATCGACGGCAAAGTTACGAAAGAAATCGAATACCTGTCGGCGATCGAAGAAGGCCGCTACGTGATCGCGCAGGCGAACTCGGAGTTGTCGGCGAGCGGTTCGTTTGAAGCCGAGCTGATTTCAGTTCGCTTCCAGAACGAATTCACGATGATGGCGCCGGATAAAGTCCAGTACATGGACGTCAGCCCGCGTCAGATCGTGTCCGTCGCTGCGGCGATGATCCCGTTCCTCGAACACGACGACGCCAACCGCGCGT</t>
  </si>
  <si>
    <t>Bacteria;"Proteobacteria";"Gammaproteobacteria";NA;NA;NA;NA;NA</t>
  </si>
  <si>
    <t>TTGCGCAATGGGCGAAAGCCTGACGCAGCCATGCCGCGTGAATGATGAAGGTCTTAGGATTGTAAAATTCTTTCACCGGGGACGATAATGACGGTACCCGGAGAAGAAGCCCCGGCTAACTTCGTGCCAGCAGCCGCGGTAATACGAAGGGGGCTAGCGTTGCTCGGAATTACTGGGCGTAAAGGGCGCGTAGGCGGATCGTTAAGTCAGAGGTGAAATCCCAGGGCTCAACCCTGGAACTGCCTTTGATACTGGCGATCTTGAGTATGAGAGAGGTATGTGGAACTCCGAGTGTAGAGGTGAAATTCGTAGATATTCGGAAGAACACCAGTGGCGAAGGCGACATACTGGCTCATTACTGACGCTGAGGCGCGAAAGCGTGGGGA</t>
  </si>
  <si>
    <t>GCTCTCTGCCCCCAATGCTTTTTTATCAGGCAACTTTCAGTAAGGGGACTGGCTCCTGGGTGGCGTTCGGATCAGGGACATAAGTAGAGCGGCCCGTCACTCCTGTATTCAGAAGCTGAATCGATAGCTTCAGCTCTTGGGCCTGACGGCTCAGTTCATGCACTGTCACGCCTAAATTACGGGCCAGATCAGCATTGTCATTGGTATCGCTGTCCATGGTGGAGACGGCATCGTTGATCTGCGCCAAACCGCTGGCCTGTTCATTGGAGGCCGTGGAGATTTCGCTGATCAGATGCGTCACGTCCGAGACGGATTGCATGATCTCGTCCATAGTGGAACCGGCCCGTTTGGCA</t>
  </si>
  <si>
    <t>CCAAACCCATTATGGTCGTGTATGTCCAATTGAAACCCCTGAGGGTCCAAACATCGGTCTGATCAACTCACTAGCCGTCTATGCTAAAACCAATGAATTTGGTTTCTTAGAAACACCTTATCGTAAAGTAGTTGACGGTAAAGTAACGGATGAAATCGAATATCTATCAGCGATTGAAGAAGTGGGTACTGTAATCGCCCAAGCGGATTCGCCAATTGATGAAAGCGGTCAGTTGACAGAAGATTATGTCTCTGTGCGTAACTATGGTGAATTTGTGCGTATGGCACCAGAGAAAGTGACCCATATGGACGTGTCACCACGTCAGGTTGTGTCTGTGGCAGCAAGTTTGATTCCATTCTTGGAACATGACGATGCCAACCGTGCCT</t>
  </si>
  <si>
    <t>CCCCACCCATTACGGCCGCATCTGCCCGATCGAAACGCCGGAAGGCCCGAACATCGGCCTGATCAACAGCCTCGCGACGCACGCGCAGGTCAACAAATACGGCTTCATCGAAAGCCCTTATCGCAAGGTGAACGACGGCAAGGTCACCGACGACGTCGTCTATCTCTCGGCGATGGAGGAGCAGCGTTACGCGGTCGCGCAGGCGAACGCCGAAATCGACAAGAACGGCCGTCTCGTCAACGAATTCGTCAATTGCCGGGTCGGCGGCGAAGCGATGCTGATGCCGCGCGACGAGGTGAAATATATCGACGTCTCGCCGAAGCAGCTTGTTTCGGTCGCCGCCGCGCTGATCCCGTTCCTTGAGAACGACGACGCCAACCGCGCGC</t>
  </si>
  <si>
    <t>Bacteria;"Proteobacteria";"Alphaproteobacteria";"Rhizobiales";"Rhizobiaceae";NA;NA;NA</t>
  </si>
  <si>
    <t>TTGGACAATGGGCGAAAGCCTGATCCAGCCATGCCGCGTGTGTGAAGAAGGTCTTCGGATTGTAAAGCACTTTAAGTTGGGAGGAAGGGCAGTAAGCGAATACCTTGCTGTTTTGACGTTACCGACAGAATAAGCACCGGCTAACTCTGTGCCAGCAGCCGCGGTAATACAGAGGGTGCAAGCGTTAATCGGAATTACTGGGCGTAAAGCGCGCGTAGGTGGTTTGTTAAGTTGGATGTGAAAGCCCCGGGCTCAACCTGGGAACTGCATCCAAAACTGGCAAGCTAGAGTATGGTAGAGGGTGGTGGAATTTCCTGTGTAGCGGTGAAATGCGTAGATATAGGAAGGAACACCAGTGGCGAAGGCGACCACCTGGACTGATACTGACACTGAGGTGCGAAAGCGTGGGGA</t>
  </si>
  <si>
    <t>TTGCACAATGGGCGCAAGCCTGATGCAGCCATGCCGCGTGTATGAAGAAGGCCTTCGGGTTGTAAAGTACTTTCAGCGGGGAGGAAGGGAGTAAAGTTAATACCTTTGCTC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</t>
  </si>
  <si>
    <t>TTGGACAATGGGCGAAAGCCTGATCCAGCCATGCCGCGTGTGTGAAGAAGGTCTTCGGATTGTAAAGCACTTTAAGTTGGGAGGAAGGGCAGTTACCTAATACGTGATTG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</t>
  </si>
  <si>
    <t>CTATTCTCACTATGGCCGTTTGTGTACCATTGAAACACCGGAAGGACCAAACATTGGTCTGATTTCTACACTTTGCGTACACGCTTCTATTAATGATATGGGCTTTATTGAAACGCCTTATCGTAAAGTAGACAACGGTAAAGTGAATATGAAAGAACTTACTTTCTTAAGTGCAGAAGAAGAAGATACTGCAAAGACTGCGCAGAGTAACTCTCCGCTGACTGAGAAAGGTGAGTTTGCTGAAGAAAAAGTTGTATCCCGTCAAACGGGCGACTTCCCGATATTAGATAAACAGGAAGTAGAATATATGGACGTTGCACCTAACCAGATTGTTGGTTTGAGTGCTTCCCTGATTCCGTTCCTGGAGCATGATGATGCCAACCGCGCGT</t>
  </si>
  <si>
    <t>Chitinophagia</t>
  </si>
  <si>
    <t>Chitinophagales</t>
  </si>
  <si>
    <t>Chitinophagaceae</t>
  </si>
  <si>
    <t>Sediminibacterium</t>
  </si>
  <si>
    <t>Sediminibacteriumgoheungense</t>
  </si>
  <si>
    <t>Bacteria;"Bacteroidetes";"Chitinophagia";"Chitinophagales";"Chitinophagaceae";"Sediminibacterium";"Sediminibacteriumgoheungense"</t>
  </si>
  <si>
    <t>Aminobacter</t>
  </si>
  <si>
    <t>Aminobacteraminovorans</t>
  </si>
  <si>
    <t>Bacteria;"Proteobacteria";"Alphaproteobacteria";"Rhizobiales";"Phyllobacteriaceae";"Aminobacter";"Aminobacteraminovorans"</t>
  </si>
  <si>
    <t>TTGGACAATGGGCGAAAGCCTGATCCAGCCATGCCGCGTGTGTGAAGAAGGTCTTCGGATTGTAAAGCACTTTAAGTTGGGAGGAAGGGTTGTAACCTAATACGTTGCAATTTTGACGTTACCGACAGAATAAGCACCGGCTAACTTCGTGCCAGCAGCCGCGGTAATACGAAGGGTGCAAGCGTTAATCGGAATTACTGGGCGTAAAGCGCGCGTAGGTGGTTCAGCAAGTTGAATGTGAAAGCCCTGGGCTCAACCTGGGAACTGCATCCAAAACTACTGAGCTAGAGTACGGTAGAGGGTAGTGGAATTTCCTGTGTAGCGGTGAAATGCGTAGATATAGGAAGGAACACCAGTGGCGAAGGCGACTACCTGGACTGATACTGACACTGAGGTGCGAAAGCGTGGGGA</t>
  </si>
  <si>
    <t>TTGGACAATGGGCGAAAGCCTGATCCAGCAATGCCGCGTGCAGGATGAAGGCCTTCGGGTTGTAAACTGCTTTTGTACGGAACGAAAAAGCTTCTCCTAATACGAGAGGCCCATGACGGTACCGTAAGAATAAGCACCGGCTAACTACGTGCCAGCAGCCGCGGTAATACGTAGGGTGCGAGCGTTAATCGGAATTACTGGGCGTAAAGCGTGCGCAGGCGGTTATATAAGACAGATGTGAAATCCCCGGGCTCAACCTGGGAACTGCATTTGTGACTGTATAGCTAGAGTACGGTAGAGGGGGATGGAATTCCGCGTGTAGCAGTGAAATGCGTAGATATGCGGAGGAACACCGATGGCGAAGGCAATCCCCTGGACCTGTACTGACGCTCATGCACGAAAGCGTGGGGA</t>
  </si>
  <si>
    <t>CCCGACTCACTACGGTCGCGTATGTCCAATCGAAACCCCTGAAGGTCCGAACATCGGTCTGATCAACTCTCTGTCCGTGTACGCACAGACTAACGAATACGGCTTCCTTGAGACTCCGTATCGTAAAGTGACCGACGGTGTTGTAACTGACGAAATTCACTACCTGTCTGCTATCGAAGAAGGCAACTACGTTATCGCCCAGGCGAACTCCAACTTGGATGAAGAAGGCCACTTCGTAGAAGACCTGGTAACTTGCCGTAGCAAAGGCGAATCCAGCTTGTTCAGCCGCGACCAGGTTGACTACATGGACGTATCCACCCAGCAGGTGGTATCCGTCGGTGCGTCCCTGATCCCGTTCCTGGAACACGATGACGCCAACCGTGCAT</t>
  </si>
  <si>
    <t>Enterobacteriaceae</t>
  </si>
  <si>
    <t>Bacteria;"Proteobacteria";"Gammaproteobacteria";"Enterobacterales";"Enterobacteriaceae";NA;NA;NA</t>
  </si>
  <si>
    <t>CCCGACCCACTACGGCCGCGTGTGCCCGATCGAAACGCCTGAAGGCCCGAACATCGGCCTGATCAACTCGCTGGCCCTGTACGCTCGACTGAACGAGTACGGCTTCCTCGAGACGCCGTACCGCCGCGTCAACGACGGCCAGACCACGATGCAGATCGACTACCTGTCGGCCATCGAAGAAGGCAAGTACGTGATCGCGCAGGCCAACGCCTCGCTGGACGCACAAGGCCGCCTGACCGACGAACTCGTGTCCGCTCGCGAACACGGCGAATCGGTGCTGACCAGCCCCGAGCGCATCCAGTACATGGACGTGGCCCCGACCCAGATCGTGTCGGTCGCTGCCTCGCTCGTGCCTTTCCTGGAGCACGACGACGCGAACCGCGCAC</t>
  </si>
  <si>
    <t>Aquabacterium</t>
  </si>
  <si>
    <t>Aquabacteriumparvum</t>
  </si>
  <si>
    <t>Bacteria;"Proteobacteria";"Betaproteobacteria";"Burkholderiales";"unclassified";"Aquabacterium";"Aquabacteriumparvum"</t>
  </si>
  <si>
    <t>TCACACCCATTACGGTCGTGTTTGTCCTATCGAAACACCTGAAGGTCCAAACATTGGTTTGATCAACTCATTAGCGGTTTATGCACGCACTAATGATTATGGTTTCTTAGAAACACCCTGCAGACGCGTAGTCAATGGTAAAGCCACCGATGATATTGATTACCTATCTGCGATTGAAGAAGGTGATTTTGTTATTGCGCAGGCAAATGCAATTTTAGATAAGAATAACCGACTTGTTGATGAATTGGTACCTTGTCGTCATCGCGGTGAGTTTACCTTTACGACAGCTGACAAAGTTGATTATATGGACGTTTCGCCGAAGCAAGTAGTATCAGTCGCAGCTTCGTTAATTCCCTTCTTAGAACATGACGATGCGAACCGTGCT</t>
  </si>
  <si>
    <t>Afipia</t>
  </si>
  <si>
    <t>Afipiabirgiae</t>
  </si>
  <si>
    <t>Bacteria;"Proteobacteria";"Alphaproteobacteria";"Rhizobiales";"Bradyrhizobiaceae";"Afipia";"Afipiabirgiae"</t>
  </si>
  <si>
    <t>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</t>
  </si>
  <si>
    <t>CCCGTCGCACTACGGTCGTATGTGCCCGATTGAGACCCCTGAGGGTCCGAACATTGGTCTGATTGGTTCGCTGGCTTCCTTCGCTCGCGTCAATGCTTTTGGGTTCATCGAGACCCCATACCGCAAGGTCGTTGACGGGCATGTTACCGATGAGGTCGTCTACCTGACCGCTGACGAAGAGGATCGTCACGTCATTGCCCAGGCCAACGCGAAGCTTGATGACGATGGCCATTTCGCCAACGATCGTGTGCTGGTGCGCCAGCGCCACGGTGAGGCCGACGAGGTTCCCAGCTCCGAGGTCGACTACATGGATGTGTCCCCGCGCCAGATGGTGTCGGTGGCGTCTGCTCTCATCCCATTCCTCGAGCACGACGATGCTTCCCGAGCCC</t>
  </si>
  <si>
    <t>Propionibacteriales</t>
  </si>
  <si>
    <t>Propionibacteriaceae</t>
  </si>
  <si>
    <t>Cutibacterium</t>
  </si>
  <si>
    <t>Cutibacteriumacnes</t>
  </si>
  <si>
    <t>Bacteria;"Actinobacteria";"Actinobacteria";"Propionibacteriales";"Propionibacteriaceae";"Cutibacterium";"Cutibacteriumacnes"</t>
  </si>
  <si>
    <t>TGATTCCCACTACGGAAGAATCTGTCCAATAGAGACTCCAGAAGGACCAAACATCGGACTAATCACTTCCCTTACAACTTACGCTAGAGTTAATAAATATGGATTTATAGAAACACCTTACAGACTTGTTAAAGAAGGCGGTTATGTATCTGATGAGATCGACTACCTAACAGCAGATGTAGAAGATAACTTCATTATAGCCCAAGCCAATGAGCCACTTGATGAAGATGATAGATTCGTAAATGAAAGAGTATCAGGACGTGGTATCAAGGGTGAGAATGATATCTATCCAAGAGAGAAAATCCAATACATGGACGTTTCTCCTCAACAGATAGTTTCTGTTGGAGCCAGCCTCATACCATTCCTTGAAAACGACGACTCAACCCGTGCCC</t>
  </si>
  <si>
    <t>Tissierellia</t>
  </si>
  <si>
    <t>Tissierellales</t>
  </si>
  <si>
    <t>Peptoniphilaceae</t>
  </si>
  <si>
    <t>Anaerococcus</t>
  </si>
  <si>
    <t>Anaerococcusprevotii</t>
  </si>
  <si>
    <t>Bacteria;"Firmicutes";"Tissierellia";"Tissierellales";"Peptoniphilaceae";"Anaerococcus";"Anaerococcusprevotii"</t>
  </si>
  <si>
    <t>TTGGACAATGGGCGCAAGCCTGATGCAGCCATGCCGCGTGTATGAAGAAGGCCTTCGGGTTGTAAAGTACTTTCAGCGGGGAGGAAGGGTTTAGCCTGAAGAGGGCTGGACTTTGACGTTACCCGCAGAAGAAGCACCGGCTAACTCCGTGCCAGCAGCCGCGGTAATACGGGGGGTGCAAGCGTTAATCGGAATGACTGGGCGTAAAACGCACGCAGGCGGTCAATTAAGTTAGATGTGAAATCCCCGGGCTCAACCTGGGAATGGCATCTAAGACTGGTTGACTGGAGTCTCGTAGAGGGGGGTAGAATTCCATGTGTAGCGGTGAAATGCGTAGAGATGTGGAGGAATACCGGTGGCGAAGGCGGCCCCCTGGACGAAGACTGACGCTCAGGTGCGAAAGCGTGGGGA</t>
  </si>
  <si>
    <t>CCCGACGCATTATGGCCGCATCTGCCCGATTGAAACGCCCGAAGGGCCGAACATCGGGCTTATCAACAGCCTCGCCTCGTTCAGCCGGGTGAACAAATACGGCTTTATCGAAACGCCGTATCGCCGTGTGATCGACCATAAGGTGACCGACGAAGTCGTTTATCTGTCGGCGATGGAAGAAGCCAAGCACACCATCGCACAGGCCAATGCCGAACTGGATGGCAGCAAGGGCTTTGTCGAGGAACTGGTCTCGTCGCGTCAGGCGGGTGAATTCCTGATGGCGATCCCCAACAACATCACGCTGATGGACGTGAGCCCGAAACAGCTCGTCTCGGTCGCCGCTTCGCTCATTCCGTTCCTGGAAAATGACGACGCCAACCGCGCGC</t>
  </si>
  <si>
    <t>TTGCACAATGGGCGCAAGCCTGATGCAGCCATGCCGCGTGTATGAAGAAGGCCTTCGGGTTGTAAAGTACTTTCAGCGGGGAGGAAGGCGTAAGTCTGAACAGGGCTTACG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</t>
  </si>
  <si>
    <t>TTGGACAATGGGCGCAAGCCTGATCCAGCCATACCGCGTGGGTGAAGAAGGCCTTCGGGTTGTAAAGCCCTTTTGTTGGGAAAGAAATCCAGCCGGCTAATACCTGGTTGGGATGACGGTACCCAAAGAATAAGCACCGGCTAACTTCGTGCCAGCAGCCGCGGTAATACGAAGGGTGCAAGCGTTACTCGGAATTACTGGGCGTAAAGCGTGCGTAGGTGGTTGTTTAAGTCTGTTGTGAAAGCCCTGGGCTCAACCTGGGAACTGCAGTGGAAACTGGACAACTAGAGTGTGGTAGAGGGTAGCGGAATTCCCGGTGTAGCAGTGAAATGCGTAGAGATCGGGAGGAACATCCATGGCGAAGGCAGCTACCTGGACCAACACTGACACTGAGGCACGAAAGCGTGGGGA</t>
  </si>
  <si>
    <t>CCCGACCCACTACGGCCGTGTCTGCCCGATTGAAACCCCGGAAGGTCCGAACATCGGCCTGATCAACTCGCTGGCGATCTATGCCCGCACCAACGAATACGGCTTCCTTGAGACGCCGTATCGCAAGGTCAAGGACGGCAAGGTCACCGACGAGATCCATTACCTGTCGGCGATCGAGGAAGGCAAATACGTGATTGCCCAGGCGAATGCCGCGCTCGACAAGAGCGGCAAGTTCACCGACGAGCTGGTGTCCTGCCGCCATCACAACGAGTTCGCGCTGTCGGGCCCGGATCGCATCGAGTACATGGACGTTGCCCCGGCGCAGGCCGTGTCGGTGGCGGCCTCGCTGATTCCGTTCCTCGAGCACGACGACGCGAACCGCGCGC</t>
  </si>
  <si>
    <t>CCCGACGCACTATGGTCGTGTCTGCCCGATCGAAACGCCAGAGGGTCCGAACATTGGATTGATCAATTCGCTGGCTCTATACGCACGTTTGAATGAATACGGATTCTTGGAAACACCGTATCGCAAAGTGGTAGACAGCAAAATTACGACGCAGATTGATTACTTGTCGGCGATTGAAGAAGGCCGTTACATCATCGCGCAGGCGAATGCTACGATCGATGAGAGTGGCAAACTGAGCGATGAATTGGTTTCCTCTCGTCAAGCTGGTGAGACTATTCTTGTATCTCCAGAACGTGTTCAGTATATGGACGTCGCGACAGGTCAAGTGGTGTCAGTAGCTGCTTCCTTGATTCCTTTCTTGGAACACGACGATGCGAACCGCGCTT</t>
  </si>
  <si>
    <t>TTGGACAATGGGCGCAAGCCTGATCCAGCCATACCGCGTGGGTGAAGAAGGCCTTCGGGTTGTAAAGCCCTTTTGTTGGGAAAGAAATCCAGCTGGTTAATACCCGGTTGGGATGACGGTACCCAAAGAATAAGCACCGGCTAACTTCGTGCCAGCAGCCGCGGTAATACGAAGGGTGCAAGCGTTACTCGGAATTACTGGGCGTAAAGCGTGCGTAGGTGGTTGTTTAAGTCTGTCGTGAAAGCCCCGGGCTCAACCTGGGAATTGCGATGGAAACTGGGCGACTAGAGTGTGGCAGAGGATAGTGGAATTCCTGGTGTAGCAGTGAAATGCGTAGAGATCAGAAGGAACATCCGTGGCGAAGGCGACTGTCTGGGCCAACACTGACACTGAGGCACGAAAGCGTGGGGA</t>
  </si>
  <si>
    <t>TCCAACCCATTACGGCCGTATTTGCCCGATTGAAACGCCAGAAGGTCCGAATATCGGTCTGATCAGCTCGCTCGCTACTTACGCGCGCGTCAATCAGTACGGCTTTATTGAAAGTCCTTATCGCCGCGTTAAGGGCGGCAAGGTAACTCCAGAAGTTGTCTATCTGTCCGCTATGGAAGAAGGTCAGTATGCCATCGCTCAGGCAAATTCTGAGCTCGATAAAACTGGCAAATTTGTAGGTGAAGCTATTGTTGTCCGTAAGGGCGGCGAAAACATCACATCGGCTCCGGATGAGATCGACTTTATCGACGTTTCACCCAAGCAGATCGTCTCGGTCGCTGCCGCTCTAATTCCATTCTTGGAAAATGACGACGCGAACCGCGCG</t>
  </si>
  <si>
    <t>Leptospira (77%)</t>
  </si>
  <si>
    <t>Caulobacter</t>
  </si>
  <si>
    <t>Bacteria;"Proteobacteria";"Alphaproteobacteria";"Caulobacterales";"Caulobacteraceae";"Caulobacter";NA;NA</t>
  </si>
  <si>
    <t>TCCTAGCCATTACGGACGTATCTGCCCGATTGAGACTCCTGAAGGACCAAACATCGGATTGATCACCTCTCTTTCCATGTTTGCAAAAATCAACGAATTCGGATTTATCGAAACCCCGTACAGAATTATACGCGACCACGTCGTGACTGATGAGATAGAGTACATGACAGCGGACCAGGAAGAGCGGTGCGTCATCGCGCAAGCCTCTGCTCCGTTGGATGAGTACAATATGTTTGTCGACGAGCTGTGCTGGGCGCGTTACCGAGGTGAGACTTCGGAAATTGAATCGAAAACCGTGACCCACATGGACGTTTCGCCCAAGCAGTTGGTCTCTATTGTAACGGGATTGATCCCATTCTTAGAGCATGACGATGCGAACCGCGCTT</t>
  </si>
  <si>
    <t>TCCGTCGCACTATAGCCGCATTTGTCCCATCGAAACGCCGGAAGGTCCGAACATCGGGTTGATCACCTCGTTGGCTACCTATGCGCGGATCAACCAGTTTGGATTCATCGAGGCGCCCTATCGGAAAGTGGTCAAAGGGCGCGTGACGGATGAGATGGAATTTCTCTCCGCCATCGAAGGGGACAAGTACATTATCGCCCAAGCGAACTCCAAAGTGGACGGGGCGGGACGGCTGGTTTCGGAGACTGTGTCCTGCCGTCACGGCGGAGACTTCGTTATGGCTACGCCGGACAAGATCGAATATATGGACGTATCGCCGAAGCAGGTCGTCAGCGTGGCCACGGCGCTGGTGCCGTTTTTGGAACATGACGACGCCAACCGCGCGC</t>
  </si>
  <si>
    <t>TTGCACAATGGGCGCAAGCCTGATGCAGCCATGCCGCGTGTATGAAGAAGGCCTTCGGGTTGTAAAGTACTTTCAGCGGGGAGGAAGGCGTAAGTCTGAACAGGGCTTACGATTGACGTTACC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</t>
  </si>
  <si>
    <t>CCCAACCCACTACGGTCGTGTATGTCCTATCGAAACGCCTGAAGGTCCAAACATCGGTCTGATTAACTCATTGTCCGTTTATGCTCGTACCAATGAGTATGGTTTCCTTGAAACCCCTTACCGTTTGGTACGTGACGGCGTAGTAACCGATGAAATTCATTATCTGTCTGCTATCGAAGAAGGTAACTACGTCATTGCACAGGCTAACACCGTGCTGGATGAAGAAGGCCACTTCGTAGAAGATCTGGTGACTTGCCGTCATTATGATGAATCCAGCTTGTTCAACCGTGATCAGGTTCAGTATATGGACGTTTCGACACAGCAGATCGTGTCCGTCGGTGCTTCCTTGATCCCATTCCTTGAACACGATGACGCCAACCGTGCAT</t>
  </si>
  <si>
    <t>Xenorhabdusbovienii</t>
  </si>
  <si>
    <t>Bacteria;"Proteobacteria";"Gammaproteobacteria";"Enterobacterales";"Morganellaceae";"Xenorhabdus";"Xenorhabdusbovienii"</t>
  </si>
  <si>
    <t>TTGGACAATGGGCGCAAGCCTGATCCAGCCATACCGCGTGGGTGAAGAAGGCCTTCGGGTTGTAAAGCCCTTTTGTTGGGAAAGAAAAGCAGTCGGTTAATACCCGATTGTTC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</t>
  </si>
  <si>
    <t>TTGCGCAATGGGCGAAAGCCTGACGCAGCCATGCCGCGTGAATGATGAAGGTCTTAGGATTGTAAAATTCTTTCACCGGGGACGATAATGACGGTACCCGG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</t>
  </si>
  <si>
    <t>AGATGACAAGGCCCCCATTCCTGACAATGCTGTCCAGCTCTGGCAAGGCAAACGTGGGCCAGATCGTCACGAGGCTTTCCGTCTGCTGCGAGTACAAGCTCAGTAAGTTTCAATCATGTCCTCCGCGTTTCATCACAACTGGAAAAGCCAGGCAGGCCGAATCCTGCGTCAGGCTTGGCCTGTGCTGGTCGGCTCCTGGGCCGGTATCGCCTTCGGTGTCCTGGACACCGTCATGGTCGGCCACAGCAGCCCGATCGACCTGCAGGCCATGGGCCTGGGCGTTTCCATCTACATCACCGTCTTTATTGGC</t>
  </si>
  <si>
    <t>TTGGTCAATGGTCGCAAGACTGAACCAGCCATGCCGCGTGCAGGATGACGGTCCTATGGATTGTAAACTGCTTTTGTACGGGAAGAAACACTCCTACGTGTAGGGGCTTGACGGTACCGTAAGAATAAGGATCGGCTAACTCCGTGCCAGCAGCCGCGGTAATACGGAGGATCCAAGCGTTATCCGGAATCATTGGGTTTAAAGGGTCCGTAGGCGGTTTAATAAGTCAGTGGTGAAAGCCCATCGCTCAACGGTGGAACGGCCATTGATACTGTTAGACTTGAATTATTAGGAAGTAACTGGAATATGTAGTGTAGCGGTGAAATGCTTAGAGATTACATGGAATACCAATTGCGAAGGCAGGTTACTACTAATTGATTGACGCTGATGGACGAAAGCGTGGGTA</t>
  </si>
  <si>
    <t>TTGGACAATGGGCGAAAGCCTGATCCAGCCATGCCGCGTGTGTGAAGAAGGTCTTCGGATTGTAAAGCACTTTAAGTTGGGAGGAAGGGTACTTACCTAATACGTGAGTATTTTGACGTTACCGACAGAATAAGCACCGGCTAACTCTGTGCCAGCAGCCGCGGTAATACAGAGGGTGCAAGCGTTAATCGGAATTACTGGGCGTAAAGCGCGCGTAGGTGGTTCAGCAAGTTGAATGTGAAAGCCCTGGGCTCAACCTGGGAACTGCATCCAAAACTACTGAGCTAGAGTACGGTAGAGGGTAGTGGAATTTCCTGTGTAGCGGTGAAATGCGTAGATATAGGAAGGAACACCAGTGGCGAAGGCGACTACCTGGACTGATACTGACACTGAGGTGCGAAAGCGTGGGGA</t>
  </si>
  <si>
    <t>TCCGACGCATTACGGCCGCGTGTGCCCGATCGAGACGCCCGAAGGCCCGAACATCGGCCTGATCAATTCGCTGGCGATTTATGCACGGACCAACGAGTACGGTTTCCTGGAGACGCCTTATCGTCTGGTCAAGGACGGCAAGGTCAGCGACGAAATCCACTACCTGTCGGCGATTGAGGAAGGCAAGTTCGTGATTGCCCAGGCCAATGCCGCCCTCGACAAACATGGCAAGTTTGCCGATGACCTGGTGTCATGCCGCCATCACAATGAATTCGCGCTGTCGGCACCCGACCGCATCGAATACATGGACGTGGCGCCGGCGCAGGCCGTGTCGGTGGCCGCCTCGCTGATTCCGTTCCTGGAACACGACGACGCCAACCGCGCT</t>
  </si>
  <si>
    <t>TTACTCACACTATGGTCGTATGTGTCCAATTGAAACACCAGAGGGTCCAAATATTGGTTTAATTAACTCATTATCAAGTTATGCGCGAGTAAATGAATTTGGTTTCATCGAGACGCCGTATCGTAAAGTTGATTTAGATACGAACTCTATCACAGATCAAATCGATTACTTAACTGCTGATGAAGAAGATAGCTATGTAGTTGCCCAAGCCAACTCACGTTTAGACGAAAATGGTCGTTTCTTAGATGACGAGGTTGTTTGTCGTTTCCGTGGTAATAACACAGTTATGGCAAAAGAAAAAATGGATTACATGGACGTATCACCTAAACAAGTTGTATCAGCAGCTACAGCATGTATTCCATTCTTAGAAAACGATGACTCTAACCGTGCAT</t>
  </si>
  <si>
    <t>Staphylococcaceae</t>
  </si>
  <si>
    <t>Staphylococcus</t>
  </si>
  <si>
    <t>Staphylococcuscapitis</t>
  </si>
  <si>
    <t>Bacteria;"Firmicutes";"Bacilli";"Bacillales";"Staphylococcaceae";"Staphylococcus";"Staphylococcuscapitis"</t>
  </si>
  <si>
    <t>CATCAGCCACTACGGGCGCATCTGCCCGATCGAGACGCCCGAGGGCACCAACATCGGACTGATCGCCAGCCTGGGCATTTACTCGAGCATCGACGAATACGGCTTCCTTCGCACGCCCTATCGCGTCGTGAAGGACGGCAAGGACACCGGCAAGATCATCTATCTCCGTGCCGACGAGGAGATGCGCGCGGTGCTCGCGCCCGCCGACTCGCTGGAAGAGGGCGGGCGCATCCGCAAGGGGGCGATCATCGCGCGCGTCAACGGCGAGCTGTCGCAGGTGGACTCGACGCACGTGGATTACCTGGACATCAGCCCCAAGCAGATCGTGGGCATCTCGGCGGCGCTCATCCCGTTCCTGGAGCATGACGACGCGAACCGCGCGC</t>
  </si>
  <si>
    <t>TTGCACAATGGGCGCAAGCCTGATGCAGCCATGCCGCGTGTATGAAGAAGGCCTTCGGGTTGTAAAGTACTTTCAGCGGGGAGGAAGGTGTTGAGGTTAATAACCTCAGCA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</t>
  </si>
  <si>
    <t>CCCGACCCACTACGGTCGTCTGTGCCCCATCGAAACGCCGGAAGGTCCGAACATCGGTCTGATCAACTCGCTGTCCGTGTATTCCCGCACCAACGAGTACGGTTTCCTCGAGACCCCGTACCGCAAGGTGATCGACGGTGTGATCACCGACGAAGTGGATTACCTGTCTGCGATTGAAGAAGGCAAGTACGTGATCGCACAGGCCAACGCCGCGACCACCGAAGATGGCCGTCTGAAAGATGAATTGATCCCGTGCCGTCACAGAGGTGAATCCACCTTTATGAACGCCGACCAGATCCAGTACATGGACGTGAGCCCGCAACAGATCGTCTCTGTGGCAGCGGCCCTGATCCCGTTCCTGGAACACGATGACGCGAACCGCGCAT</t>
  </si>
  <si>
    <t>Aeromonadales</t>
  </si>
  <si>
    <t>Aeromonadaceae</t>
  </si>
  <si>
    <t>Aeromonas</t>
  </si>
  <si>
    <t>Aeromonascaviae</t>
  </si>
  <si>
    <t>Bacteria;"Proteobacteria";"Gammaproteobacteria";"Aeromonadales";"Aeromonadaceae";"Aeromonas";"Aeromonascaviae"</t>
  </si>
  <si>
    <t>CCAAACCCATTATGGTCGTGTGTGTCCGATTGAAACCCCTGAGGGTCCAAACATCGGTCTAATCAACTCACTAGCCGTCTACGCTAAAACCAATGAATTTGGTTTTTTAGAGACTCCTTATCGTAAAGTAGTTGACGGTAAAGTGACGGATGAAATCGAGTATTTATCAGCGATTGAAGAAGTAGGCACTGTGATTGCACAAGCGGATTCGCCGATTGATGAAAGCGGTCAGTTGACAGAAGATTATGTCTCTGTGCGTAACTATGGTGAATTTGTCCGTATGGCACCAGAGAAAGTGACTCATATGGACGTATCACCGCGTCAGGTTGTGTCTGTGGCAGCAAGTTTGATTCCATTCTTGGAACATGACGATGCCAACCGTGCTT</t>
  </si>
  <si>
    <t>Rhodospirillales</t>
  </si>
  <si>
    <t>Enhydrobacter</t>
  </si>
  <si>
    <t>Enhydrobacteraerosaccus</t>
  </si>
  <si>
    <t>Bacteria;"Proteobacteria";"Alphaproteobacteria";"Rhodospirillales";"unclassified";"Enhydrobacter";"Enhydrobacteraerosaccus"</t>
  </si>
  <si>
    <t>CTATTCACACTATGGCCGCCTTTGTACCATTGAAACACCAGAGGGGCCCAATATCGGTCTGATCTCCACTTTGTGCGTTCATGCTGCTATCAACGATATGGGCTTTATTGAAACCCCTTATCGCAAAGTTGACAACGGTAAGGTGAATATGAAAGAACTCACTTTCCTAAGTGCAGAAGAAGAAGATACTGCTAAGATTGCCCAAAGTAACTCTCCATTGAATGAAAAAGGACAGTTTGTGGAAGACAAGGTGGTTTCGCGGCAGACTGGTGATTTTCCCGTACTGGATAAAGAAGACGTAGAATATATGGACGTAGCACCGAACCAGATCGTAGGTTTGAGTGCTTCACTGATCCCCTTCCTGGAGCACGACGATGCCAACCGCGCGT</t>
  </si>
  <si>
    <t>Bacteria;"Bacteroidetes";"Chitinophagia";"Chitinophagales";"Chitinophagaceae";NA;NA;NA</t>
  </si>
  <si>
    <t>TCCGACCCACTATGGCCGTATCTGCCCGATTGAAACGCCTGAAGGTCCAAACATTGGTCTGATCAACTCCATGGCGCTGTACGCTCGTCTGAACGAGTACGGCTTCCTGGAAACTCCGTACCGCCGCGTGCGTGACGGTTTGGTTACCGATGAAATCAACTATCTGTCTGCTATTGAAGAAGGCAACTTCGTTATCGCTCAGGCGAACTCCAACCTGGACGAAGACGGCCGCTTCATAGAAGACCTGGTCACCTGTCGTAGCAAAGGCGAATCAAGCCTGTTCAGCCGCGATCAGGTTGACTATATGGACGTATCAACCCAGCAGGTTGTTTCCGTTGGTGCCTCACTGATTCCATTCCTGGAACACGATGACGCCAACCGTGCAT</t>
  </si>
  <si>
    <t>CCAAACCCATTATGGTCGTGTATGTCCGATTGAAACCCCTGAGGGTCCAAACATCGGTCTGATCAACTCACTAGCCGTCTATGCTAAAACCAATGAATTTGGTTTTTTAGAAACCCCGTATCGTAAAGTAGTCGACGGTAAAGTAACGGATGAAATCGAATATCTATCAGCGATTGAAGAAGTGGGTACTGTAATCGCCCAAGCGGATTCGCCAATTGATGAAAGCGGTCAGTTGACAGAAGATTATGTCTCTGTGCGTAACTATGGTGAATTTGTCCGTATGGCACCAGAGAAAGTGACCCATATGGACGTATCACCGCGTCAGGTGGTGTCTGTGGCAGCAAGTTTGATTCCATTCTTGGAACATGACGATGCCAACCGTGCCT</t>
  </si>
  <si>
    <t>TTGCGCAATGGGCGAAAGCCTGACGCAGCCATGCCGCGTGAATGATGAAGGTCTTAGGATTGTAAAATTCTTTCACCGGGGACGATAATGACGGTACCCGGAGAAGAAGCCCCGGCTAACTTCGTGCCAGCAGCCGCGGTAATACGAAGGGGGCTAGCGTTGCTCGGAATTACTGGGCGTAAAGGGAGCGTAGGCGGATAGTTTAGTCAGAGGTGAAAGCCCAGGGCTCAACCTTGGAATTGCCTTTGATACTGGCTATCTTGAGTATGGAAGAGGTATGTGGAACTCCGAGTGTAGAGGTGAAATTCGTAGATATTCGGAAGAACACCAGTGGCGAAGGCGACATACTGGTCCATTACTGACGCTGAGGCTCGAAAGCGTGGGGA</t>
  </si>
  <si>
    <t>TTGCACAATGGGCGAAAGCCTGATGCAGTG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CAGATATCAGGAGGAACACCGGTGGCGAAGGCGGGTCTCTGGGCAGTAACTGACGCTGAGGAACGAAAGCGTGGGTA</t>
  </si>
  <si>
    <t>TCCGACACATTATGGTCGTATTTGTCCAATTGAGACTCCTGAAGGACCCAATATTGGTTTAATCAACTCATTGGCTACCTATGCGCGTGTAAATAAGTATGGATTTATTGAAAGTCCGTATCGTCGTGTTAATGACCGACAAGTAACAGATGAAATTGTTTATCTATCTGCGACAGAAGAGGGGCGATACACAATTGCTCAGTCCAGTGCTTTGTTAGACAAGGATGATCGTTTTGTTGAGGAATTCGTCAGTTGTCGTAAGGCAGGTGAGTTCACAATAGCGCCCCCTTCAGATATTGATTTTATTGACGTATCTCCAAAGCAAATGGTTTCAGTGGCTGCATCCTTGATTCCATTCCTTGAAAATGACGACGCTAACCGTGCTC</t>
  </si>
  <si>
    <t>CCCAACGCATTACGGAAGAATTTGTCCGATTGAAACCCCTGAAGGTCCGAATATTGGGTTAATTAATAGCATGTCTTCTTTTGCTAAAGTAAATAAATATGGTTTTATAGAAAGTCCATATAGGAAAGTTGTAAATGGCAAAGTTGTAAATGAAGTAGTTTATTTATCTGCTATTGAAGAAGGTAATTATATTATTGCACAAGCTAATGCTCCATTAGATAAAAATGGTAAATTTGTTGATGAATTAATAAGTTGCCGTAGCAAAAATGATTTTATTATGGCCACTCCTGATAAAATTGATTTTATTGACGTTTCTCCAATGCAAGTAGTATCTATAGCTGCATCTTTAATTCCATTCTTAGAAAATGATGATGCTAATAGAGCAT</t>
  </si>
  <si>
    <t>TTGGTCAATGGAGGCAACTCTGAACCAGCCATGCCGCGTGCAGGATGACGGTCCTATGGATTGTAAACTGCTTTTATACGGGAAGAAAAAGAGTTACGTGTAACTTATTGACGGTAC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</t>
  </si>
  <si>
    <t>TTGGACAATGGGCGAAAGCCTGATCCAGCCATGCCGCGTGTGTGAAGAAGGTCTTCGGATTGTAAAGCACTTTAAGTTGGGAGGAAGGGCATTAACCTAATACGTTAGTGTTTTGACGTTACCGACAGAATAAGCACCGGCTAACTCTGTGCCAGCAGCCGCGGTAATACAGAGGGTGCAAGCGTTAATCGGAATTACTGGGCGTAAAGCGCGCGTAGGTGGTTCAGCAAGTTGAATGTGAAAGCCCTGGGCTCAACCTGGGAACTGCATCCAAAACTACTGAGCTAGAGTACGGTAGAGGGTAGTGGAATTTCCTGTGTAGCGGTGAAATGCGTAGATATAGGAAGGAACACCAGTGGCGAAGGCGACTACCTGGACTGATACTGACACTGAGGTGCGAAAGCGTGGGGA</t>
  </si>
  <si>
    <t>TCCGACGCACTACGGCCGTATCTGCCCGATTGAGACGCCGGAAGGTCCGAACATCGGTCTGATCAACTCGCTCGCGACCTATGCGCGCGTGAACAAGTACGGCTTCGTCGAGACGCCGTATCGCCGCGTGAAGGACGGCAAGGTCACCGACGAGGTCGCGTATCTCTCGGCGATGGAAGAGGGCCGTTATCACGTCGCGCAGGCTAACGTGCCGCTCGACGCGAAGGGCCGCTTCACCGACGAACTCGTTGTCGCGCGTCATGCCGGCGACGTGTTGCAGGTGACGCCGGACAAGGTCGACTACATGGACGTGTCGCCGAAGCAGCTCGTTTCGGTCGCCGCGGCGTTGATTCCGTTCCTTGAGAACGACGACGCCAACCGCGCGC</t>
  </si>
  <si>
    <t>TTGCACAATGGGCGCAAGCCTGATGCAGCCATGCCGCGTGTATGAAGAAGGCCTTCGGGTTGTAAAGTACTTTCAGCGGGGAGGAAGGCGTAAGTCTGAACAGGGCTTACGATTGACGTTACC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</t>
  </si>
  <si>
    <t>TTGGACAATGGGCGAAAGCCTGATCCAGCCATGCCGCGTGTGTGAAGAAGGTCTTCGGATTGTAAAGCACTTTAAGTTGGGAGGAAGGGCAGTTACCTAATACGTGATTGTTTTGACGTTACCGACAGAATAAGCACCGGCTAACTCTGTGCCAGCAGCCGCGGTAATACAGAGGGTGCAAGCGTTATTCGGAATTACTGGGCGTAAAGCGCACGCAGGCGGTCAATTAAGTTGGATGTGAAATCCCCGGGCTTAACCCGGGAACGGCATCCAAGACTGGTTGGCTAGAGTCTCGTAGAGGGGGGTAGAATTCCACGTGTAGCGGTGAAATGCGTAGAGATGTGGAGGAATACCGGTGGCGAAGGCGGCCCCCTGGACGAAGACTGACGCTCAGGTGCGAAAGCGTGGGGA</t>
  </si>
  <si>
    <t>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TAGTGTAGAGGTGAAATTCGTAGATATTCGGAAGAACACCAGTGGCGAAGGCGGCTCACTGGACTGGTATTGACGCTGAGGTGCGAAAGCGTGGGGA</t>
  </si>
  <si>
    <t>TCCGACTCACTATGGTCGCGTATGTCCAATTGAAACACCTGAAGGTCCAAACATTGGTTTGATTAACTCGTTAGCCGTTTTTGCTCGTACGAATGAATATGGGTTTTTAGAAAGCCCTTATCGCAAAGTAGTCAATAGTACGGTTAAAGATGAATGTGAATATTTATCTGCGATTGAAGAAGGTAATTATTACATTGCACAAGCCAGCACTAATGTTGATGCTAAAGGTCAGATCACGGATGAGTTAGTTTCTTGCCGTTATAAAGGTGAGTTTACTGTCACAACCGCTGATAAAATTGATTTTATGGATGTGTCGCCACGTCAGATCGTATCGGTCGCGGCTTCCTTAATTCCATTCCTAGAACATGACGATGCTAACCGTGCTT</t>
  </si>
  <si>
    <t>TTGGTCAATGGTCGCAAGACTGAACCAGCCATGCCGCGTGCAGGATGACGGTCCTATGGATTGTAAACTGCTTTTGTACGGGAAGAAACACTCCTACGTGTAGGGGCTTGACGGTACCGTAA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</t>
  </si>
  <si>
    <t>CAACTCATTATGGGCGTATATGTCCTATTGAGACACCTGAGGGGCCTAATATTGGTCTTATTAACTCGCTTGCTTGCTATGCTAGAGTCAATAAATATGGCTTTATAGAAAGTCCATATAGAAAGGTGATAAATGGCAAAGTAACTAATGAGGTGCATTACCTTTCAGCAATTGAAGAAAGTAAATATGTAATCGCTCAAGCAAATGCCAAACTAAAAGCAAATGGTAGCTTTGAAGAGGAATCAGTAAGATCAAGGCATAACGCAGAAGTAATTGCAATAGACCCTGAGCGTATTGATTATATGGATGTATCTCCTAAACAGTTAGTCTCAGTTGCAGCATCGTTAATCCCGTTTTTAGAAAATGATGATGCGAACCGTGCAT</t>
  </si>
  <si>
    <t>CTCTACTCACTACGGTCGTCTTTGTACGATTGAAACTCCGGAAGGTCCGAACATCGGTTTGATTTCGTCCCTTTGTGTTCACGCAAAAGTGAACAAGATGGGCTTCATCGAAACGCCTTACCGTAAAGTTGAGAATGGAAAAGTAAAAACGAAGGAACTTGTTTTCCTGACAGCCGAGGAAGAGGATACGCACAACATCGCCCAGGCGAATGTGAAATTGAAGCTAAACGGTGAGTTCATTGAAGAGCGTGTGAAAGCCCGTTTCGAAGGTGACTTCCCGGTGGTAGAGCCTAAGGATTTGAAATACATGGATATTGCTCCGAATCAAATTGTTTCGGTAGCCGCTTCAATGATTCCTTTCTTAGAGCATGACGATGCCAACCGTGCCC</t>
  </si>
  <si>
    <t>TTGGACAATGGGCGCAAGCCTGATCCAGCCATGCCGCGTGCAGGATGACGGTCCTATGGATTGTAAACTGCTTTTATACGGGAAGAAACCCTGGCTCGTGAGCCAGATTGACGGTACCGTAG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</t>
  </si>
  <si>
    <t>CCCCACTCATTATGGGCGTATTTGCCCCATTGAAACACCGGAAGGTCCAAATATTGGTCTCATTAACTCTCTTGCAACCTATGCAAGGGTGAATAAATACGGCTTCATAGAAACCCCATACCGAAAGGTTGTTGAGGGGGTCGTCACAAAAGATATTATTTATCTGACGGCTATGGATGAGAGTAAATATAGCATTGCGCAGGCTAACGCAGAACTCGATAAAAACAATCGTTTTGTTTCAGATTTTGTGAGCTGTAGACGTAATGGGGACTTCATCGTTGTGGCAGCGTCAGAAATTGATTTGATGGACGTTTCTCCAAAACAGATCGTCTCTGTTGCCGCTTCTCTTATTCCTTTTGTGGAAAATGACGACGCAAACCGCGCAC</t>
  </si>
  <si>
    <t>CTATTCTCACTATGGTCGTATGTGTCCAATTGAGACACCAGAGGGACCAAACATTGGTTTAATTAACTCATTATCTAGTTATGCACGTGTAAATGAATTTGGTTTTATCGAAACACCATATCGTAAAGTAGATATTGATACAAATTCAATTACTGATCAAATTGATTATTTAACTGCTGATGAAGAAGATAGCTATGTAGTTGCACAAGCCAATTCTCGTTTAGATGAAAATGGTCGTTTCCTAGATGATGAAGTGGTATGTCGTTTCCGTGGTAACAATACTGTTATGGCAAAAGAAAAAATGGACTACATGGATGTATCACCTAAACAAGTAGTATCAGCAGCGACAGCTTGTATCCCATTCCTTGAAAACGATGACTCTAACCGTGCGT</t>
  </si>
  <si>
    <t>Staphylococcushominis</t>
  </si>
  <si>
    <t>Bacteria;"Firmicutes";"Bacilli";"Bacillales";"Staphylococcaceae";"Staphylococcus";"Staphylococcushominis"</t>
  </si>
  <si>
    <t>TCCGACGCATTACGGCCGCATCTGCCCGATCGAAACGCCGGAAGGTCCGAACATCGGCCTGATCAACTCGCTGGCGACGTTCGCGCGCGTCAACAAATACGGCTTCGTCGAGACACCCTATCGCAAGGTCAAGGACGGCCGCGTCACCGAGGAGGTCGTGTATCTCTCCGCGATGGAGGAGGGCCGTTATCGCGTGGCGCAGGCCAACGTGCCGCTCGACGCCAAGGGCCGCTTCACCGAGGACCTGATCATCTGCCGTCACGCCGGCGAAGTGCTGCCGATCACGCCCGACAAGGTCGACTACATGGACGTGTCGCCGAAGCAGCTCGTTTCGGTGGCAGCAGCCCTGATCCCGTTCCTCGAGAACGACGACGCCAACCGCGCGC</t>
  </si>
  <si>
    <t>Bradyrhizobium</t>
  </si>
  <si>
    <t>Bacteria;"Proteobacteria";"Alphaproteobacteria";"Rhizobiales";"Bradyrhizobiaceae";"Bradyrhizobium";NA;NA</t>
  </si>
  <si>
    <t>TTGCGCAATGGGCGAAAGCCTGACGCAGCGACGCCGCGTGAAGGATGAAGGTCTTCGGATTGTAAACTTCTGTTAAACGGGAAGAAAGACCCACTAGTAATATGAGTGGGGGATGACGGTACCGTTAGAGAAAGCACCGGCTAACCTCGTGCCAGCAGCCGCGGTAATACGAGGGGTGCAAGCGTTATTCGGAATGACTGGGCGTAAAGGGTGTGTAGACGGTATGTTAAGTCTATTGTTAAATTCCTCGGCCTAACCGAGGGTAAGCGATAGAAACTGGTGTACTAGAGGGTGGAAGAGAGAAGTGGAATTCTCGGAGTAGCGGTAAAATGCGTAGATCTCGAGAGGAACACCAATGGCGAAGGCAGCTTCTTGGTCCATACCTGACGTTGAGACACGAAAGCGTGGGGA</t>
  </si>
  <si>
    <t>TACACGACGCTCTTCCGATCTGGCTATGAAGTTCGTGACGTGCAAACGCTTTATAGGCACCCTGACGAATGGAGCAGGCGTATTTTTCGCCTTCAGCTTCTTCACCTTTGGGATACGGAACGTGCAGACAGGTGCCATCCACATCGAACACCATGCCGTGATAGCAGCACATGATGCCTTTTTCTTGAATGGCACCGTATTCCAGAGAAGCGCCGTTATGGGCTCCAACATGCAGCGTCAAGATCGGAAGAGCACACGTCT</t>
  </si>
  <si>
    <t>TTTCGAAGTCCGAGACGTTCACTCCAAAAACGACGAAAATGCGATGTCTGTGTTCCTTTCAAACCCTTGAAGCAACGCTTTTGTGTTCTGTTATGAGGAGTTTGCAAAGCCCCTAGACCATGAAATTTGTGACCAACAAGTTTATGGAGCTGAACTGGACAAAGAAACTACAGTAATTTTCTCGGCTCCAGAATGTAGTTTGACTATATTTAGTTTGATGGGCGCAAACATGCAACGT</t>
  </si>
  <si>
    <t>TACACGACGCTCTTCCGATCTGGTTTCGAAGTGCGTGACGTGCAAACGCTTTATAGGCACCCTGACGAATGGAGCAGGCGTATTTTTCGCCTTCAGCTTCTTCACCTTTGGGATACGGAACGTGCAGACAGGTGCCATCCACATCGAACACCATGCCGTGATAGCAGCACATGATGCCTTTTTCTTGAATGGCACCGTATTCCAGAGAAGCGCCGTTATGGGCGCGAACATGCAGCGTCAAGATCGGAAGAGCACACGTCT</t>
  </si>
  <si>
    <t>TTGGACAATGGGCGCAAGCCTGATCCAGCCATGCCGCGTGCAGGATGAAGGCCTTCGGGTTGTAAACTGCTTTTGTACGGAACGAAACGGCCTTTTCTAATAAAGAGGGCTAATGACGGTACCGT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</t>
  </si>
  <si>
    <t>TTGCACAATGGGCGCAAGCCTGATGCAGCCATGCCGCGTGTATGAAGAAGGCCTTCGGGTTGTAAAGTACTTTCAGCGGGGAGGAAGGTGT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</t>
  </si>
  <si>
    <t>CCCAACCCACTACGGCCGCGTGTGCCCGATTGAAACGCCTGAAGGTCCAAACATTGGTCTGATCAACTCCATGGCGCTGTACGCTCGTCTGAACGAGTACGGCTTCCTGGAAACGCCTTACCGCAAGATTGTTGACGGCAAGGTTAGCGAACAGATTGATTACCTGTCGGCTATTGAAGAAAGCAATTACGTCATCGCTCAGGCTAACGCCGAGTTGACCGAAGACGGTGCTTTTGCTGACGATCTGGCTGCCTGCCGTGAAGCTGGCGAAACCATGATGACTGCGCCAGAGAACATCCATTACATGGACGTGGCTCCTTCGCAGATCGTGTCTGTGGCTGCTTCGCTGATTCCGTTCCTGGAGCACGATGACGCCAACCGAGCAC</t>
  </si>
  <si>
    <t>TTGGACAATGGGCGAAAGCCTGATCCAGCCATGCCGCGTGTGTGAAGAAGGTCTTCGGATTGTAAAGCACTTTAAGTTGGGAGGAAGGGCAGTTACCTAATACGTGATTGTTTTGACGTTACCGACAGAAT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</t>
  </si>
  <si>
    <t>TCCAACGCATTATGGCCGTATCTGCCCGATTGAAACGCCGGAAGGCCCGAATATCGGTCTGATCAACTCGCTTGCAACCTTTGCCCGCGTCAACAAGTACGGCTTCATTGAAAGCCCGTATCGTAAAGTTGTCGATGGCAAGGTCACGAACGACGTTGTTTATCTGTCGGCTATGGAAGAAGCGAAGCACTCGGTTGCTCAGGCAAACGTAGAGCTGGACGAGCAGGGTGGTTTTGTAGACGAATTCGTCATCTGCCGTCACGCTGGCGAAGTTATGATGGCTCCGCGTGAAAACGTGGACCTGATGGACGTTTCGCCGAAGCAGCTCGTTTCGGTTGCTGCAGCGCTCATTCCGTTCCTTGAGAACGATGACTCCAACCGCGCGC</t>
  </si>
  <si>
    <t>CCCGACTCACTATGGTCGTGTATGCCCGATCGAGACCCCTGAAGGTCCGAACATCGGTCTGATCAACTCCCTGGCGGCCTACGCCCGCACCAACCAGTACGGCTTCCTGGAAACGCCTTACCGCACGATTGTTGACGGCAAGGTTAGCGAACAGATTGATTACCTGTCGGCTATTGAAGAAAGCAATTACGTCATCGCTCAGGCTAACGCCGAGTTGACCGAAGACGGTGCCTTTGCTGACGATCTGGTTGCCTGCCGTGAAGCTGGCGAAACCATGATGACTGCGCCAGAGAACATCCATTACATGGACGTGGCTCCTTCGCAGATCGTGTCTGTGGCTGCTTCGCTGATTCCGTTCCTGGAACACGATGACGCCAACCGAGCAC</t>
  </si>
  <si>
    <t>Bacteria;"Proteobacteria";"Betaproteobacteria";"Burkholderiales";"Alcaligenaceae";"Alcaligenes";NA;NA</t>
  </si>
  <si>
    <t>CTACACTCACTATGGTCGTATGTGTCCAATCGAGACACCTGAAGGACCTAACATCGGTTTGATCAATAACTTGTCATCTTACGGACACTTGAACAAATATGGTTTTGTTCAAACACCATACCGTAAAGTTGACCGTGAAACAGGTGTTGTTACAAATGAAATCGTTTGGTTGACAGCCGATGAAGAAGATGAATATACTGTAGCGCAGGCTAATTCTCGTCTAAATGAAGATGGAACCTTTGCTGAGAAAGTTGTCATGGGACGTCACCAAGGGGTCAACCAAGAGTATCCAGCTAATGTTGTTGACTATATGGACGTTTCACCAAAACAGGTAGTTGCCGTTGCGACAGCATGTATTCCTTTCTTGGAAAACGATGACTCCAACCGTGCCC</t>
  </si>
  <si>
    <t>Streptococcaceae</t>
  </si>
  <si>
    <t>Streptococcus</t>
  </si>
  <si>
    <t>Streptococcuspseudopneumoniae</t>
  </si>
  <si>
    <t>Bacteria;"Firmicutes";"Bacilli";"Lactobacillales";"Streptococcaceae";"Streptococcus";"Streptococcuspseudopneumoniae"</t>
  </si>
  <si>
    <t>TTGCACAATGGGCGCAAGCCTGATGCAGCCATGCCGCGTGTATGAAGAAGGCCTTCGGGTTGTAAAGTACTTTCAGCGGGGAGGAAGGCGTAAGTCTGAACAGGGCTTACGATTGACGTTACCCGCAGAAGAAGCACCGGCTAACTCCGTGCCAGCAGCCGCGGTAATACGGAGGGTGCAAGCGTTAATCGGAATTACTGGGCGTAAAGCGCACGCAGGCGGTCTGTTAAGTCAGATGTGAAATCCCCGGGCTTAACCTGGGAACTGCATTTGAAACTGGCAGGCTTGAGTCTTGTAGAGGGGGGTAGAATTCCAGGTGTAGCGGTGAAATGCGTAGAGATCTGGAGGAATACCGGTGGCGAAGGCGGCCCCCTGGACAAAGACCGACGCTCAGGTGCGAAAGCGTGGGGA</t>
  </si>
  <si>
    <t>TCCAACTCACTACGGGCGCGTTTGCCCGATCGAGACGCCGGAAGGTCCGAACATCGGTTTGATCAACTCACTGGCGGTCTATGCCCGCACCAACGAGTATGGTTTCCTTGAGACCCCCTATCGCAAGGTAGTTGATGGCAAGGTGACTAGTAAGATCGAGTACCTGTCGGCCATCGAGGAAGGGCAGTTTGTCATTGCCCAGGCGAGTGCCAAGAACGATGCCAGCGGCAAGTTGGTCGAAGATCTGGTGTCGTGCCGTCACCAGAACGAATTTACCCTGGTTACGCCTGATCGTATCGAATATATGGATGTGTCGCCGCGTCAAACCGTGTCGGTGGCGGCCTCGTTGATTCCGTTCCTCGAACACGACGATGCCAACCGCGCC</t>
  </si>
  <si>
    <t>CTACTCGCAGTACGGGCGCATGTGCCCGATCGAAACGCCGGAAGGTCCGAACATCGGTCTCATCACGTCGCTCGCCTGTTTCGCCGCCGTGAACGATCTGGGCTTTGTGGAAACGCCCTACCGGGTGGTGAAGAACGGCAAGGTGACCGGCGAGATCGCGTGGCTCGACGCCAACCGCGAGGAAGACACGATCATCGCCCAGGCCAACGCCAAACTCAACGAGGACGGCAGCTTTGCCGACGAGCTGGTGCTCTGCCGCCAGCGCGGGGACGTGCCGCTCACTCAGCCCGACCGCATCGACTTCATGGATGTGGCGCCGGAGCAGCTGGTGTCCATCGCCGCGGCGCTCATTCCGTTCCTCGAGCACGACGACGCCAACCGCGCGC</t>
  </si>
  <si>
    <t>CTTTGGCGCGACTGTGGTTGCCGGAGGCGGGGAAATACCGCGAGGATATCCAGCGCTGGGTGTCTGAATATGCCGGGCTACCCGTCACTGTAGGCGCCATTCATGTGCAATGGCACGGGTTGAGTCCCCGTCTTGCGCTAAGCGATATCTGTCTGCTGGAAAAACACGGCGTGCGTCCCGTGATGTGCTTCAAAGAGGCGCACCTTTCCATGGACCTGCCCGCGTCCGTGTGGCACGCCAGACCCGAACCCAGTGATCTGACGG</t>
  </si>
  <si>
    <t>TTGCACAATGGGCGCAAGCCTGATGCAGCCATGCCGCGTGTGTGAAGAAGGCCTTCGGGTTGTAAAGCACTTTCAGCGAGGAGGAAGGGTTCAGTGTTAATAGCACTGTGCATTGACGTTACT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</t>
  </si>
  <si>
    <t>TCCGACGCACTATGGCCGCATCTGCCCGATCGAGACGCCGGAAGGTCCGAACATCGGCCTGATCAACTCGCTCGCGACCTACGCGCGCGTCAACCAGTACGGCTTCATCGAGAGCCCGTACCGCAAGGTCGTGCACGGCCGCGTCAGCGACGAGGTCGTCTACCTGTCGGCGATGGAGGAGGGCCGCTACACGGTGGCCCAGGCCAACGCCGAGATCGACGCGCGCGGCAAGTTCGTGTCCGAGCTGGTGCAGTGCCGCAAGGGCGGCGAGTACATCCTCGGCCGTCCCGACACGATCGACTTCGTCGACGTGTCGCCCAAGCAGATCGTGTCGGTCGCCGCGGCGCTGATCCCGTTCCTCGAGAACGACGACGCCAACCGCGCGC</t>
  </si>
  <si>
    <t>Bacteria;"Proteobacteria";"Alphaproteobacteria";"Rhodospirillales";"unclassified";"unclassified";"unclassified"</t>
  </si>
  <si>
    <t>GGTCGCCCCTTCCACGACCGTCATCGAGCAGCAGCAGACCGGCTACGTGAACCCCGGCCAGCCAATGGTCAACCCCGCTCCTAACCAGGGAGGCTATGCCCTCGCCGGAGGCAAATGAATCCCTTTGTTGACCTGAAATTCTTGTTTTGTACAAATCTGGAGTAAAAGTTCTATACAGTACCGCTGAAGTCCTTCAGTGATCCTTGTCCTTCTAAAAAAATAGCGAATTCAAGCAAAGAATTGGTTTCTCAAGACTAACCTTCTTGCGCTTCCTCTTGCCGGTCTTCGTGCTCTGCGCGAATTGTCCATTGTTCCCGGTGTCCTTG</t>
  </si>
  <si>
    <t>CCCGACCCATTACGGCCGCATCTGCCCGATCGAAACGCCGGAAGGTCCGAACATCGGCCTGATCAACTCGCTCGCCACGTTCGCGCGGGTGAACCAGTACGGTTTCATCGAGAGCCCGTACCGCAAGGTCGAGAAGGGCGCCGTCACGGAGGACGTGATCTATCTCTCGGCGATGGAGGAGGGCAAATACACCATCGCACAGGCCAATGCGCGCCTGGATGCCCGCAACAAGCTGGCCGACGACCTCATCTCCTGCCGCCGCGCCGGCGAGTTCGTCATGGCCCGGCGCGAGGACGTGCAGTACATCGACGTCAGCCCGAAGCAGCTGGTGTCGGTGGCCGCGGCGCTCATTCCGTTCCTCGAGAACGATGACGCCAACCGCGCGC</t>
  </si>
  <si>
    <t>TTGGACAATGGGGGAAACCCTGATCCAGCCATCCCGCGTGTATGATGAAGGCCTTCGGGTTGTAAAGTACTTTTGGCAGAGAAGAAAAGGTACCTCCTAATACGAGGTACTGCTGACGGTATCTGC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</t>
  </si>
  <si>
    <t>CACTGGAATACGGTAGATGAGCGGAGGCTCCAACTTCCAGAAGCTTACAGTTTCCCAACAATGTGGTCCGGTGGAAGTAGGCGCGGAGCGACGCACAAATCGCGACTGGGAGATGGGGTCGATTCGCGTGCCGTCAAAAATAAAGCACTGTTGTCCGCCGGCGATCGTTGTGCACTGAAAGGAGCGGAGAAGGAGATGAGGACGAGGGAACGGTGAGGCTTACTTGATGGTGCTGCTGG</t>
  </si>
  <si>
    <t>CTACGAAGTGCGCGACGTACACTCCAAAAACGACAAAAATGCGATGTCTGTGTTCCTTTCAAACCCTTGAAGCAACGCTTTTGTGTTCTGTTATGAGGAGTTTGCAAAGCCCCTAGACCATGAAATTTGTGACCAACAAGTTTATGGAGCTGAACTGGACAAAGAAACTACAGTAATTTTCTCGGCTCCAGAATGTAGTTTGACTATATTTAGTTTGATGGGTGCCAACATGCAGCGT</t>
  </si>
  <si>
    <t>TTGGACAATGGGCGCAAGCCTGATCCAGCCATACCGCGTGGGTGAAGAAGGCCTTCGGGTTGTAAAGCCCTTTTGTTGGGAAAGAAATCCAGCTGGTTAATACCCGGTTGGGATGACGGTACCCAA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</t>
  </si>
  <si>
    <t>GGTTGAAGCGACCTTCCCGGATGGCACCAAGTTGGTGACCGTGCATGACCCCATCGTCTGAAACCGCCAAGGAGCGTCGCATGATCCCAGGTGAAATCCAGGTCGCCGCGGGCGACATCGAGTTGAACAGTGGCCGAGAAACGGTCAGCGTCAGTGTGGCCAACCATGGCGACCGGCCGGTGCAGGTCGGCTCGCACTACCACTTCTATGAGGTCAACGACGCGCTGGTGTTCGACCGGGCGCCCACCCTGGGCTTTCGCCTGGACATCCCGGCCGGCACTGCCGTGCGCTTCGAGCCGGGTCAGGCGCGTACCGTGCAACTGGTGGCTTATGCCGGCAAGCGTGAGGTCTATGGTTTCCAGGGCAAGG</t>
  </si>
  <si>
    <t>TTCGGCAATGGCCGAAAGTCTGACCGAGCAACGCCGCGTGAGTGAAGAAGGTTTTCGGATCGTAAAACTCTGTTGTTAGAGAAGAACAAGGATGTTAGTAACTGAACGTCCCC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</t>
  </si>
  <si>
    <t>TCCGACTCATTACGGTCGCGTCTGTCCGATTGAGACACCGGAAGGCCCGAACATCGGTCTGATCAACTCGCTGGCCCTGTATGCACGTACCAATGAGTACGGTTTTATCGAAACCCCGTATCGCAATGTCACTAACGGTAAAGTGTCCGGCGAGGTGGATTATCTGTCGGCCATCGAAGAGAGTAACTTCACTATCGCGCAGGCCAACGCGGCACTGGATAAAAAAGGTCATTTCAGCGACGACATCGTGTCCGCGCGTCGCCACAACGAGTTCGTGCTGGCCGAGCCGGCTACCATCAATTACATGGACGTTTCGCCGTCACAGGTCGTGTCGGTCGCGGCCTGTCTGATTCCGTTCCTGGAACACGACGACGCGAACCGCGCGT</t>
  </si>
  <si>
    <t>CGTAACCCATTACGGCCGCGTCTGCCCTATCGAAACGCCTGAAGGCCCTAACATCGGCCTGATCAACTCGCTGGCTCTGTACGCTCGGCTGAACGAGTACGGTTTCATCGAAACCCCTTACCGTCGCGTGGTCGATGGCAAGGTCACGAACGAGATCGACTATCTCTCCGCCATCGAAGAAGGCAAGTACGTGATCGCGCAGGCGAATGCAGTGCTCGACAAGGATGACCGTTTGACGGGTGATCTGGTGTCTGCCCGTGAGAAGGGTGAATCCATTCTGTGTGGTGCAGACCGCGTGCAGTACATGGACGTGTCGCCCGCGCAGATCGTGTCGGTCGCGGCTTCGCTGGTGCCCTTCCTGGAACACGATGATGCGAACCGCGCGC</t>
  </si>
  <si>
    <t>CCCTAGTCACTACGGAAGAATCTGTCCGGTTGAAACGCCGGAAGGACCGAATGCCGGTCTAATCGGTTCGTTGGCTACCCATGCCCGCGTCAATGAATACGGTTTCATTGAAACTCCGTATCGTCGTGTTGTTGCCGGCAAGCTTTCGGAAGAAGTGGTTTATCTCACTGCCGATGAAGAAGACAGATACCGGGTAGCTCCTGGTGACGTCGCTGTCGATGAGAAAGGTAACTTCCTGACCGAGCTTATCCCTGTACGCTACAAAGCTGAGTTTATGGAAACCATCCATGAACAAGTGGACTTTGTCGGCGTCAGCCCAATTCAGATTATCAGCGTCGGAACTTCTCTCATTCCGTTCATCGAGCATGATGATGCTAACCGAGCC</t>
  </si>
  <si>
    <t>CCCGACCCACTACGGCCGTGTCTGCCCGATTGAAACCCCGGAAGGTCCGAACATCGGCCTGATCAACTCGCTGGCGATCTATGCCCGCACCAACGAATACGGCTTCCTTGAGACGCCGTATCGCAAGGTCAAGGACGGCAAGGTCACCGACGAGATCCATTACCTGTCGGCGATCGAGGAAGGCAAATACGTGATTGCCCAGGCGAATGCCGCGCTCGACAAGAGCGGCAAGTTCACCGACGAGCTGGTGTCCTGCCGCCATCACAACGAGTTCGCGCTGTCGGGCCCGGATCGCATCGAGTACATGGACGTTGCCCCGGCGCAGGCCGTGTCGGTGGCGGCCTCGCTGATTCCGTTCCTCGAGCACGACGACGCGAACCGCGC</t>
  </si>
  <si>
    <t>AGATGACAAGGCCCCCATTCCTGACAATGCTGTCCAGCTCTGGCAAGGCAAACGTGGGCCAGATCGTCACGAGGCTTTCCGTCTGCTGCGAGTACAAGCTCAGTAAGTTTCAATCATGTCCTCCGCGTTTCATCACAACTGGAAAAGCCAGGCAGGCCGAATCCTGCGTCAGGCTTGGCCTGTGCTGGTCGGCTCCTGGGCCGGTATCGCCTTCGGTGTCCTGGACACCGTCATGGTCGGCCACAGCAGCCCGATCGACCTGCAGGCCATGGGCCTGGGCGTTTCCATCTACATCACCGTCTTTATTGGCT</t>
  </si>
  <si>
    <t>TTGGACAATGGGCGAAAGCCTGATCCAGCCATGCCGCGTGTGTGAAGAAGGTCTTCGGATTGTAAAGCACTTTAAGTTGGGAGGAAGGGCAGTAAGCGAATACCTTGCTGTTTTGACGTTACCGACAGAATAAGCACCGGCTAACTCTGTGCCAGCAGCCGCGGTAATACAGAGGGTGCAAGCGTTAATCGGAATTACTGGGCGTAAAGCGCGCGTAGGTGGTTCAGCAAGTTGAATGTGAAAGCCCTGGGCTCAACCTGGGAACTGCATCCAAAACTACTGAGCTAGAGTACGGTAGAGGGTAGTGGAATTTCCTGTGTAGCGGTGAAATGCGTAGATATAGGAAGGAACACCAGTGGCGAAGGCGACTACCTGGACTGATACTGACACTGAGGTGCGAAAGCGTGGGGA</t>
  </si>
  <si>
    <t>TACAACCCATTATGGGCGTGTGTGTCCAATTGAAACCCCTGAAGGACCAAATATTGGATTGATCAACTCATTATCGGTCTATGCGCGAACTAATGACTATGGCTTTATAGAAACTCCATGCAGAAAAGTGATTAATGGACGAGTAACTGACGATATTGAATATCTTTCTGCAATTGAAGAAGTTGATCAATATATTGCTCAATCCAATGTTGCTGTTGATGAAAAAGGAAATATTCTTGCAGATCTCGTCCCCTGCCGTCATCAGAATGAATTTTCTTTGACTACACCAGACAAAATTAACTTTATGGATGTTTCACCAAAGCAGATTGTTTCTGTTGCGGCATCCCTCATTCCGTTCCTAGAGCATGATGATGCTAACCGCGCAT</t>
  </si>
  <si>
    <t>TTGGACAATGGGGGAAACCCTGATCCAGCCATCCCGCGTGTGCGATGA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</t>
  </si>
  <si>
    <t>TTGGACAATGGGCGAAAGCCTGATCCAGCAATGCCGCGTGAATGATGAAGGCCTTAGGGTTGTAAAGTTCTTTCAGCAGGGAAGAGAATGACGGTACCTGCAGAAGAAGCTCCGGCTAACTTCGTGCCAGCAGCCGCGGTAATACGAAGGGAGCTAGCGTTGTTCGGAATCACTGGGCGTAAAGCGCGCGTAGACGGTTTATCAAGTTGGGAGTGAAATCCCGGGGCTTAACCTCGGAATTGCTTCCAAAACTGGTTGACTAGAGGTCGGTAGGGGATAGTGGAATTCCTAGTGTAGAGGTGAAATTCTTAGATATTAGGAGGAACACCGGTGGCGAAGGCGACTATCTGGACCGATTCTGACGTTGAGGTGCGAAAGCGTGGGGA</t>
  </si>
  <si>
    <t>GCAGTCGATCGGCTTGTTACAGTACTCGCGACGGCCAGCGGCGTTGATGCGCATTCCATGGGGACAGCGTTTGCGTCCCTGTGCGTCACGCACAGCCACACAGAACGCCGGGTCGATCTTGTTGATTTGCAACGCGGGCACTGAAAAATATTCATTATCCAAGTGTCATCTCGCCTAATCGGCGCCTTCCCGAATCGTTTCGATAACGGTGGAGATGCGCACGCGTGCTCAATTCTACCGACCGTGTCAATTGACGTTCCCGTGTTGTCAATTAACCTCGATAAGATCTAATTGTGGCTATTGAGGTGCGTCGTCCCTT</t>
  </si>
  <si>
    <t>CCCGACCCACTACGGCCGCGTCTGCCCGATCGAAACGCCGGAAGGCCCGAACATCGGCCTGATCAACTCCATGGCGCTGTACGCTCGCTTGAACGAGTACGGCTTCCTGGAAACGCCTTACCGCAAGATTATCGACGGCCGCGTCAGCGAGCAGATCGATTACCTGTCGGCCATCGAAGAAAGCCACTACGTCATCGCCCAGGCTAACGCCGCGCTCGACGAAGACGGCAAGTTCGTGGACGACCTGGTGGCTTGCCGTGAGGCCGGCGAAACCATGTTGACCGCTCCGGCCAACGTGCACTACATGGACGTTGCCCCGTCGCAGATCGTGTCGGTCGCTGCCTCGCTGATTCCGTTCCTGGAGCACGACGACGCGAACCGCGCAC</t>
  </si>
  <si>
    <t>TTGGACAATGGGCGAAAGCCTGATCCAGCAATGCCGCGTGCAGGATGAAGGCCTTCGGGTTGTAAACTGCTTTTGTACGGAACGAAAAAGCTTCTCCTAATACGAGAGGCCCATGACGGTACCGTAAGAATAAGCACCGGCTAACTACGTGCCAGCAGCCGCGGTAATACGTAGGGTGCGAGCGTTAATCGGAATTACTGGGCGTAAAGCGTGCGCAGGCGGTTCGGAAAGAAAGATGTGAAATCCCAGAGCTTAACTTTGGAACTGCATTTTTAACTACCGAGCTAGAGTGTGTCAGAGGGAGGTGGAATTCCGCGTGTAGCAGTGAAATGCGTAGATATGCGGAGGAACACCGATGGCGAAGGCAGCCTCCTGGGATAACACTGACGCTCATGCACGAAAGCGTGGGGA</t>
  </si>
  <si>
    <t>TCCGACCCACTATGGCCGTATCTGCCCGATTGAAACGCCGGAAGGCCCGAATATCGGTCTGATCAACTCGCTTGCAACTTTTGCCCGCGTCAACAAGTACGGCTTCATCGAAAGCCCGTATCGTCGCGTGGTCGAAGGCAAGGCGACGGACGAGGTGGTCTACATCTCGGCCATGGAAGAGGCGAAGCACGTCATCGCCCAGGCCAACATCGAGCTGAAGGACGGCGAGATCGTCGAGGAGCTGGTGCCGGGCCGTATCAACGGCGACTCCCAGCTGCTGACCAAGGAAACGGTCGACATGATGGACGTGTCGCCGAAACAGGTCGTTTCGGTCGCTGCCGCCCTGATCCCCTTCCTGGAAAACGATGACGCCAACCGCGCGC</t>
  </si>
  <si>
    <t>TTCGGCAATGGACGAAAGTCTGACCGAGCAACGCCGCGTGAGTGAAGAAGGTTTTCGGATCGTAAAACTCTGTTGTTAGAGAAGAACAAGGACGTTAGTAACTGAACGTCCCC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</t>
  </si>
  <si>
    <t>CCGACTCACTATGGTCGTGTATGTCCAATCGAAACGCCTGAAGGTCCGAACATCGGTCTGATTAACTCATTGTCCGTGTACGCACAGACAAACGAGTATGGCTTCCTGGAAACTCCGTACCGCCGCGTGCGTGACGGTTTGGTTACCGATGAAATCAACTATCTGTCTGCGATCGAAGAAGGTAACTACGTTATTGCACAGGCAAACACTGTATTGGATGAAGAAGGCCACTTCGTTGAAGAATTGGTCACTTGCCGTCATTACGATGAATCCAGCTTGTTCAACCGTGATCAGGTTCAGTACATGGACGTTTCGACACAACAGATCGTGTCCGTCGGTGCTTCCTTGATCCCATTCCTTGAACACGATGACGCCAACCGTGCT</t>
  </si>
  <si>
    <t>TCACAGTCACTACGGCCGTATGTGTCCAATCGAAACACCGGAAGGCCCGAATATCGGTCTGATCAACTCCTTGTCGACCTTTGCCCGCATCAATGAGTATGGCTTCATTGAAGCTCCGTACCGTTGGGTGGATCCTAAGACAGGTAAGGTTACCGAACAGATTGATTATCTGACTGCCGATGAAGAGGATAACTATGTAGTCGCTCAGGCGAACGTACAGATCGAGGAAGACGGTACGTTCAAGGAAGATATGGTTATCGTCCGTTGCAACAAAGACTCCGACAACATTACTACAATGCCTAGTAATCGCGTTGACTACATAGACGTTTCGCCAAAACAGGTTGTATCGGTCGCTACGGCGCTCATTCCGTTCCTTGAGAACGATGACTCCAACCGCGCAC</t>
  </si>
  <si>
    <t>PaenibacillusspDMB5</t>
  </si>
  <si>
    <t>Bacteria;"Firmicutes";"Bacilli";"Bacillales";"Paenibacillaceae";"Paenibacillus";"PaenibacillusspDMB5"</t>
  </si>
  <si>
    <t>GACGTGCACTGGAAGCCCTGGCGACCAAGTTGGCTGCCCAGCAAAGCGCCACGCTGGATCCGGATCTGATCCGAATGGGTAGAAAAGTGGCGCGTGGACACGATGTCCGCGCCATGATCGAGGCTGATGAAGCTTTTCACAAAGCCATCTATGAAGCATCCGGCAACCCCATGATTGCTGAAAGCGCCCAGGTACACTGGGTTCACCTGCGACGCGTGATGGGCG</t>
  </si>
  <si>
    <t>CCCGACGCACTATGGCCGCATCTGCCCGATCGAGACGCCGGAAGGCCCGAACATCGGCCTGATCAACTCGCTCGCCAGCTTCAGCCGCGTCAACAAGTACGGCTTCATCGAGACGCCGTACCGCAAGATCATCGACGGCAAGGTGACCGACGAGGTCGTCTATCTGTCGGCGATGGAAGAGGCCAAGCACACGATCGCGCAGGCGTCGGCCGAACTCAGCGAGAACGGCTCGTTCTCCGAGGAGCTGGTGTCGGCCCGTCAGGCCGGCGAGTTCC</t>
  </si>
  <si>
    <t>TTGGACAATGGGCGAAAGCCTGATCCAGCCATGCCGCGTGTGTGAAGAAGGTCTTCGGATTGTAAAGCACTTTAAGTTGGGAGGAAGGGTTGTAGATTAATACTCTGCAATTTTGACGTTACCGACAGAATAAGCACCGGCTAACTCTGTGCCAGCAGCCGCGGTAATACGTAGGGGGCGAGCGTTGTCCGGAATTATTGGGCGTAAAGCGCGCGTAGGCGGCTGGTTAAGTCCTGTGTGAAAGACCACGGCTCAACCGTGGGGGTGCACGGGAAACTGGCCGGCTTGAGTGCAGGAGAGGGGAGCGGAATTCCCGGTGTAGCGGTGGAATGCGTAGAGATCGGGAGGAACACCAGTGGCGAAGGCGGCTCCCTGGCCTGTAACTGACGCTGAGGCGCGAAAGCGTGGGGA</t>
  </si>
  <si>
    <t>CCCGACGCATTACGGCCGCATCTGTCCGATCGAGACGCCGGAAGGTCCGAACATCGGCCTGATCAATTCGCTTGCGACCTATGCGCGGGTGAACAAGTACGGCTTCGTCGAGACGCCATATCGCAAGGTCAAGGACGGCCGCGTCACCGACGAGGTGGTCTACCTCTCGGCGATGGAGGAAGGGCGCTACACGGTCGCCCAGGCCAACGCGCCGATCGATCCGAAGGGCCGCTTCACCGAAGAGCTGATCGTGTGCCGGCATGCCGGCGACGTGCTGCAGCTTTCGCCCGACAAGGTCGACTACATGGACGTGTCGCCGAAGCAGCTGGTTTCGGTCGCCGCGGCGCTGATCCCGTTCCTCGAGAACGACGACGCCAACCGCGCGC</t>
  </si>
  <si>
    <t>TTGCGCAATGGGCGAAAGCCTGACGCAGCCATGCCGCGTGAATGATGAAGGTCTTAGGATTGTAAAATTCTTTCACCGGGGACGATAATGACGGTACCCGG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</t>
  </si>
  <si>
    <t>CCCGACTCACTATGGTCGTGTATGTCCAATCGAAACGCCTGAAGGTCCGAACATCGGTCTGATTAACTCATTGTCCGTTTACGCGCGTACCAATGAGTATGGTTTCCTTGAAACCCCTTACCGTTTAGTTCGTGATGGTGTAGTGACGGATGAAATCCACTACCTGTCTGCTATTGAAGAAGGCAACTTCGTTATCGCTCAGGCGAACTCCAACCTGGACGAAGACGGCCGCTTCATAGAAGACCTGGTCACCTGTCGTAGCAAAGGCGAATCAAGCCTGTTCAGCCGCGATCAGGTTGACTATATGGACGTATCAACCCAGCAGGTTGTTTCCGTTGGTGCCTCACTGATTCCATTCCTGGAACACGATGACGCCAACCGTGCAT</t>
  </si>
  <si>
    <t>Bacteria;"Proteobacteria";"Gammaproteobacteria";"Enterobacterales";"Yersiniaceae";"Serratia";NA;NA</t>
  </si>
  <si>
    <t>TTGGACAATGGGGGCAACCCTGATCCAGCAATGCCGCGTGTGTGAAGAAGGCCTTCGGGTTGTAAAGCACTTTCAGTAGGGAGGAAAAGCTTGGTGCTAATACCATTGAGTCTTGACGTTACTTACAGAAGAAGCACCGGCTAACTCTGTGCCAGCAGCCGCGGTAATACAGAGGGTGCAAGCGTTAATCGGAATTACTGGGCGTAAAGGGCGCGTAGGTTGTTTGGTAAGTTGGATGTGAAATCCCCGGGCTCAACCTGGGAATGGCATTCAATACTGCCTCACTAGAGTATGGTAGAGGGAAGCGGAATTCCACATGTAGCGGTGAAATGCGTAGATATGTGGAGGAACATCAATGGCGAAGGCAGCTTCCTGGACCAATACTGACACTGAGGCGCGAAAGCGTGGGTA</t>
  </si>
  <si>
    <t>TTGCACAATGGGCGCAAGCCTGATGCAGCCATGCCGCGTGTATGAAGAAGGCCTTCGGGTTGTAAAGTACTTTCAGCGGGGAGGAAGGGTTTAGCCTGAAGAGGGCTGGACTTTGACGTTACCCGCAGAAGAAGCACCGGCTAACTCCGTGCCAGCAGCCGCGGTAATACGAAGGGGGCTAGCGTTGTTCGGATTTACTGGGCGTAAAGCGCACGTAGGCGGACTTTTAAGTCAGGGGTGAAATCCCGGGGCTCAACCCCGGAACTGCCTTTGATACTGGAAGTCTTGAGTATGGTAGAGGTGAGTGGAATTCCGAGTGTAGAGGTGAAATTCGTAGATATTCGGAGGAACACCAGTGGCGAAGGCGGCTCACTGGACCATTACTGACGCTGAGGTGCGAAAGCGTGGGGA</t>
  </si>
  <si>
    <t>CCCCTCGCACTACGGCCGCATGTGCCCGATCGAGACCCCGGAAGGCCCCAACATTGGTCTTATCGGTTCGCTCGCATCCTTCGCGCGCATCAACGCGTTCGGCTTCATTGAGACGCCGTACCGTCGCGTGGTCAAGGGTAAGGTCACCGAGACCATCGACTACCTGACCGCGAGCGAAGAGGACGACTTCATCGTCGCCCAGGCAAACGCGCCTCTCACGAAGGACAGCCACTTCGCTGACCCCCGTGTTCTTGCTCGTAAGAAGGGTGGCGAGGTCGACCTCGTTCCCACCGAGTTCATCGGCTACATGGATGTCTCGCCGCGCCAGATGGTGTCCGTCGCGACCTCCCTCATCCCCTTCCTCGAGCACGACGATGCAAACCGTGCCC</t>
  </si>
  <si>
    <t>Bacteria;"Actinobacteria";"Actinobacteria";"Micrococcales";"Microbacteriaceae";NA;NA;NA</t>
  </si>
  <si>
    <t>TCCGACCCACTACGGTCGTATTTGCCCGATCGAAACGCCTGAGGGACCGAATATCGGTCTGATCAACTCGCTTGCAACCTTTGCCCGTGTGAACAAGTACGGCTTCATCGAAAGCCCGTACCGCAAGATCACCGACGGCAAGGTGACGACCGACGTGATCTATCTCTCCGCGATGGAAGAGGCCAAGTATTACGTCGCACAGGCCAATGCCGAACTCGATGGCGAAGGCGCCTTCGTTGAAGAGTTCGTTGTTTGCCGTCACTCGGGCGAAGTTATGCTCGCACCGCGCGACAACATCAACCTGATGGACGTTTCGCCGAAACAGCTCGTTTCGGTCGCTGCGGCTCTCATTCCGTTCCTGGAAAACGACGACGCCAACTGCGCTC</t>
  </si>
  <si>
    <t>GGGCCCAGAGCAAATCATCGTAATGAACGACTGCGCCCAGATCGGGCACACCCAGCTCATCAGCCTGAATCAGGCACCGGCCCAGACGTCCTTTTTGGGAGACATGCACGGTGCGCATCAAGGCGGCGCGCTCGGGCCAGGCCTTGAGTTGATTCAGAATCAAGCGGCGGCTACCGTGGTTCAGGGCCAGGGTACGTGGATCGCCTTGGCTATGTTCTGTGCTGGCCAGATTGAAGTTTTTCCCCAGGACGGCGATGCGTGATGGGCTTGGG</t>
  </si>
  <si>
    <t>TTGGACAATGGGCGAAAGCCTGATCCAGCCATGCCGCGTGTGTGAAGAAGGTCTTCGGATTGTAAAGCACTTTAAGTTGGGAGGAAGGGCAGTAAGTTAATACCTTGCTGTTTTGACGTTACCCGCAGAAGAAGCACCGGCTAACTCCGTGCCAGCAGCCGCGGTAATACGGAGGGTGCAAGCGTTAATCAGATTTACTGGGCGTAAAGCGTGCGTAGGCGGCTGATTAAGTCGGATGTGAAATCCCTGAGCTTAACTTAGGAATTGCATTCGATACTGGTCAGCTAGAGTATGGGAGAGGATGGTAGAATTCCAGGTGTAGCGGTGAAATGCGTAGAGATCTGGAGGAATACCGATGGCGAAGGCAGCCATCTGGCCTAATACTGACGCTGAGGTACGAAAGCATGGGGA</t>
  </si>
  <si>
    <t>TTGGACAATGGGCGAAAGCCTGATCCAGCAATGCCGCGTGAGTGATGAAGGCCTTAGGGTTGTAAAGCTCTTTTACCCGGGATGATAATGACAGTACCGGGAGAATAAGCTCCGGCTAACTTCGTGCCAGCAGCCGCGGTAATACGAGGGGAGCTAGCGTTATTCGGAATTACTGGGCGTAAAGCGCACGCAGGCGGTCAATTAAGTTGGATGTGAAATCCCCGGGCTTAACCCGGGAACGGCATCCAAGACTGGTTGGCTAGAGTCTCGTAGAGGGGGGTAGAATTCCACGTGTAGCGGTGAAATGCGTAGAGATGTGGAGGAATACCGGTGGCGAAGGCGGCCCCCTGGACGAAGACTGACGCTCAGGTGCGAAAGCGTGGGGA</t>
  </si>
  <si>
    <t>TTGGACAATGGGGGAAACCCTGATCCAGCCATACCGCGTGGGTGAAGAAGGCCTTCGGGTTGTAAAGCCCTTTTGTTGGGAAAGAAATCCAGCTGGTTAATACCCGGTTGGGATGACGGTACCCAAAGAATAAGCACCGGCTAACTTCGTGCCAGCAGCCGCGGTAATACGTAGGGTGCAAGCGTTAATCGGAATTACTGGGCGTAAAGCGTGTGTAGGCGGTTCGGAAAGAAAGATGTGAAATCCCAGGGCTCAACCTTGGAACTGCATTTTTAACTGCCGAGCTAGAGTATGTCAGAGGGGGGTAGAATTCCACGTGTAGCAGTGAAATGCGTAGATATGTGGAGGAATACCGATGGCGAAGGCAGCCCCCTGGGATAATACTGACGCTCAGACACGAAAGCGTGGGGA</t>
  </si>
  <si>
    <t>TTGGACAATGGGCGAAAGCCTGATCCAGCCATGCCGCGTGCAGGATGAAGGCCTTCGGGTTGTAAACTGCTTTTGTACGGAACGAAAAGACTCCTTCTAATAAAGGGGGTCCATGACGGTACCGTAAGAATAAGCACCGGCTAACTACGTGCCAGCAGCCGCGGTAATACGGAGGGTGCAAGCGTTAGTCGGAATGACTGGGCGTAAAGCGCACGCAGGCGGTCAATTAAGTTAGATGTGAAATCCCCGGGCTCAACCTGGGAATGGCATCTAAGACTGGTTGACTGGAGTCTCGTAGAGGGGGGTAGAATTCCATGTGTAGCGGTGAAATGCGTAGAGATGTGGAGGAATACCGGTGGCGAAGGCGGCCCCCTGGACGAAGACTGACGCTCAGGTGCGAAAGCGTGGGGA</t>
  </si>
  <si>
    <t>TTGGACAATGGGCGAAAGCCTGATCCAGCCATGCCGCGTGTGTGAAGAAGGTCTTCGGATTGTAAAGCACTTTAAGTTGGGAGGAAGGGTTGTAACCTAATACGTTGCAATTTTGACGTTACCGACAGAATAAGCACCGGCTAACTTCGTGCCAGCAGCCGCGGTAATACGAAGGGTGCAAGCGTTAATCGGAATGACTGGGCGTAAAGCGCACGCAGGCGGTCAATTAAGTTGGATGTGAAATCCCCGGGCTTAACCCGGGAACGGCATCCAAGACTGGTTGGCTAGAGTCTCGTAGAGGGGGGTAGAATTCCACGTGTAGCGGTGAAATGCGTAGAGATGTGGAGGAATACCGGTGGCGAAGGCGGCCCCCTGGACGAAGACTGACGCTCAGGTGCGAAAGCGTGGGGA</t>
  </si>
  <si>
    <t>CCCAACCCACTATGGTCGCGTGTGCCCGATTGAAACGCCTGAAGGTCCAAACATTGGTCTGATCAACTCCATGGCGCTGTACGCTCGTCTGAACGAGTACGGCTTCCTGGAAACGCCTTACCGCAAGGTTGTCGACGGCAAGGTAACGAACGACGTTGTCTATCTGTCGGCAATCGAAGAGGCAGATCACGTCATCGCACAGGCTTCGGCCGCGATGAACGACAAGAAGCAACTGATCGATGAGCTGGTAGCAGTTCGTCACCTGAACGAATTCACCGTCAAGGCGCCGGAAGACGTCACCCTGATGGACGTTTCGCCGAAGCAGGTTGTTTCCGTTGCAGCGTCGCTGATTCCGTTCCTCGAGCACGACGACGCCAACCGTGCGT</t>
  </si>
  <si>
    <t>PseudomonasspNBRC111121</t>
  </si>
  <si>
    <t>Bacteria;"Proteobacteria";"Gammaproteobacteria";"Pseudomonadales";"Pseudomonadaceae";"Pseudomonas";"PseudomonasspNBRC111121"</t>
  </si>
  <si>
    <t>GGCTTCGAAGTCCGTGACGTACACCCGGCCCACTACGGTCGTGTATGCCCGATTGAAACGCCGGAAGGTCCGAACATCGGTCTGATCAACTCCCTGGCGGCCTATGCGCGCACCAACCAGTACGGCTTCCTCGAGAGCCCGTACCGTGTGGTGAAAGACGCTCTGGTAACCGACGAGATCGTGTTCCTGTCCGCTATCGAAGAGGCCGATCACGTGATCGCCCAGGCTTCGGCGACCATGAACGACAAAGGTCAGTTGGTCGATGAACTGGTAGCTGTTCGTCACTTGAACGAATTCACCGTCAAGGCGCCGGAAGACGTCACCTTGATGGACGTTTCGCCGAAGCAGGTAGTTTCGGTTGCAGCGTCGCTGATTCCGTTCCTCGAGCACGACGACGCCAACCGTGCAT</t>
  </si>
  <si>
    <t>TTGCACAATGGGGGGAACCCTGATGCAGCAATGCTGCGTGGGTGAAGAAGCACTCCGGTGCGTAAAGCCCTGTCAGCAGGGAAGAAAATGACAGTACCTGGACAAGAAGCCCCGGCTAACTACGTGCCAGCAGCCGCGGTAATACGTAGGGGGCAAGCGTTATCCGGATTTACTGGGTGTAAAGGGAGCGCAGGCGACGTGGCAAGTCAGATGTGAAAACCCGGGGCCCAACCCCGGGAGTGCATTTGAAACTGCCATGCTGGAGTGCCGGAGAGGTAAGCGGAATTCCTAGTGTAGCGGTGAAATGCGTAGATATTAGGAGGAACACCAGTGGCGGAGGCGGCTTACTGGACGGTAACTGACGCTGAGGCTCGAAAGCGTGGGGA</t>
  </si>
  <si>
    <t>CTATACACACTACGGCCGTCTTTGTACTATCGAAACACAGGAAGGACCAAACTTCGGTTTGATTTCTTCATTGTGTGTTTATGCAAAAATTAATAAACTTGGATTTATTGAAACACCTTACCGTTCTGTAAAAGATGGTAAAGTGGAAGTGAATAAAGTTCCGGTTTATTTAACTGCTGAAGAAGAAGATCAAAAGAATATTGCACAAACAAGTGCAACTATTGATGAAAAAGGAAACTTAACAGGCAAAAAAGTTGTTGCGCGTTTCGAAGGTGATTTCCCAGTACTTGAACCGGACAAAGTTCATTTAATGGACATCGCACCGAATCAGATTGCTTCAATTGCTGCTTCATTAATTCCATTCTTAGAGCATGATGATGCTAACCGTGCCC</t>
  </si>
  <si>
    <t>TTCCGCAATGGGCGCAAGCCTGACGGAGCAACGCCGCGTGAGCGAGGACGGCCTTCGGGTTGTAAACTGCTTTTGTACGGAACGAAACGGTTCTCTCTAATACAGGGGGCTAATGACGGTACCGTAAGAATAAGCACCGGCTAACTACGTGCCAGCAGCCGCGGTAATACGTAGGGTGCGAGCGTTAATCGGAATTACTGGGCGTAAAGCGTGCGCAGGCGGTTATATAAGACAGATGTGAAATCCCCGGGCTCAACCTGGGAACTGCATTTGTGACTGTATAGCTAGAGTACGGTAGAGGGGGATGGAATTCCGCGTGTAGCAGTGAAATGCGTAGATATGCGGAGGAACACCGATGGCGAAGGCAATCCCCTGGACCTGTACTGACGCTCATGCACGAAAGCGTGGGGA</t>
  </si>
  <si>
    <t>TTGCACAATGGGCGCAAGCCTGATGCAGCCATGCCGCGTGTATGAAGAAGGCCTTCGGGTTGTAAAGTACTTTCAGCGGGGAGGAAGGGTTTAGCCTGAAGAGGGCTGGACTTTGACGTTACCCGCAGAAGAAGCACCGGCTAACTCCGTGCCAGCAGCCGCGGTAATACGGAGGGTGCAAGCGTTAATCGGAATGACTGGGCGTAAAGCGCACGCAGGCGGTCAATTAAGTTGGATGTGAAATCCCCGGGCTTAACCCGGGAACGGCATCCAAGACTGGTTGGCTAGAGTCTCGTAGAGGGGGGTAGAATTCCACGTGTAGCGGTGAAATGCGTAGAGATGTGGAGGAATACCGGTGGCGAAGGCGGCCCCCTGGACGAAGACTGACGCTCAGGTGCGAAAGCGTGGGGA</t>
  </si>
  <si>
    <t>TATTGAAGAAAGCAATTACGTCATCGCTCAGGCTAACGCCGAGTTGACCGAAGACGGTGCCTTTGCTGACGATCTGGTTGCCTGCCGTGAAGCTGGCGAAACCATGATGACTGCGCCAGAGAACATCCATTACATGGACGTGGCTCCTTCGCAGATCGTGTCTGTGGCTGCTTCGCTGATTCCGTTCCTGGAACACGATGACGCCAACCGAGCACTGATGGGCGCAAACATGCAGCGTCAAGATCGGAAGAGCACACGTCTGAACTCCAGTCACTGGATTATCTCGTATGCCGTCTTCTGCTTGAAAA</t>
  </si>
  <si>
    <t>TATTGAAGAAAGCAATTACGTCATCGCTCAGGCTAACGCCGAGTTGACCGAAGACGGTGCCTTTGCTGACGATCTGGTTGCCTGCCGTGAAGCTGGCGAAACCATGATGACTGCGCCAGAGAACATCCATTACATGGACGTGGCTCCTTCGCAGATCGTGTCTGTGGCTGCTTCGCTGATTCCGTTCCTGGAACACGATGACGCCAACCGAGCACTTATGGGCTCAAACATGCAACGTCAAGATCGGAAGAGCACACGTCTGAACTCCAGTCACAACGCAATCTCGTATGCCGTCTTCTGCTTGAAAA</t>
  </si>
  <si>
    <t>TTGGACAATGGGCGCAAGCCTGATCCAGCCATACCGCGTGGGTGAAGAAGGCCTTCGGGTTGTAAAGCCCTTTTGTTGGGAAAGAAATCCAGCTGGTTAATACCCGGTTGGGATGACGGTACCCAAAGAATAAGCACCGGCTAACTTCGTGCCAGCAGCCGCGGTAATACGAAGGGTGCAAGCGTTACTCGGAATTACTGGGCGTAAAGCGTGCGTAGGCGGCTGATTAAGTCGGATGTGAAATCCCTGAGCTTAACTTAGGAATTGCATTCGATACTGGTCAGCTAGAGTATGGGAGAGGATGGTAGAATTCCAGGTGTAGCGGTGAAATGCGTAGAGATCTGGAGGAATACCGATGGCGAAGGCAGCCATCTGGCCTAATACTGACGCTGAGGTACGAAAGCATGGGGA</t>
  </si>
  <si>
    <t>TTGGACAATGGGCGCAAGCCTGATCCAGCCATGCCGCGTGTGGGAAGAAGGCCTTCGGGTTGTAAACCACTTTTGTCAGGGAAGAAACGGTCTGATCTAATACATTGGGCTAATGACGGTACCTG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</t>
  </si>
  <si>
    <t>TTGGACAATGGGCGAAAGCCTGATCCAGCCATGCCGCGTGTGTGAAGAAGGTCTTCGGATTGTAAAGCACTTTAAGTTGGGAGGAAGGGTTGTAGATTAATACTCTGCAATTTTGACGTTACCGACAGAATAAGCACCGGCTAACTCTGTGCCAGCAGCCGCGGTAATACGTAGGGGGCGAGCGTTGTCCGGAATTATTGGGCGTAAAGCGCGCGTAGGCGGCTGGTTAAGTCCTGTGTGAAAGACCACGGCTCAACCGTGGGGGTGCACGGGAAACTGGCAGGCTTGAGTGCAGGAGAGGGGAGCGGAATTCCCGGTGTAGCGGTGGAATGCGTAGAGATAGGGAGGAACACCAGTGGCGAAGGCGGCTCCCTGGCCTGTAACTGACGCTGAGGCGCGAAAGCGTGGGGA</t>
  </si>
  <si>
    <t>TTGGACAATGGGGGAAACCCTGATCCAGCCATCCCGCGTGTGCGATGAAGGCCTTCGGGTTGTAAAGCACTTTTGGCAGGAAAGAAACGTCATGGGCTAATACCCCGTGAAACTGACGGTACCTGC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</t>
  </si>
  <si>
    <t>TTGGACAATGGGGGAAACCCTGATCCAGCCATCCCGCGTGTGCGATGAAGGCCTTCGGGTTGTAAAGCACTTTTGGCAGGAAAGAAACGTCATGGGTTAATACCCCGTGAAACTGACGGTACCTGC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</t>
  </si>
  <si>
    <t>Nbre OTU&gt;0.01%</t>
  </si>
  <si>
    <t>Nbre OTU&gt;0.1%</t>
  </si>
  <si>
    <t>Nbre OTU&gt;1%</t>
  </si>
  <si>
    <t>#comment</t>
  </si>
  <si>
    <t>rdp_tax_and_bootstrap</t>
  </si>
  <si>
    <t>blast_subject</t>
  </si>
  <si>
    <t>blast_perc_identity</t>
  </si>
  <si>
    <t>blast_perc_query_coverage</t>
  </si>
  <si>
    <t>blast_evalue</t>
  </si>
  <si>
    <t>blast_aln_length</t>
  </si>
  <si>
    <t>16S-D-10_AACCAT_L001_R</t>
  </si>
  <si>
    <t>16S-D-11_GGGGGA_L001_R</t>
  </si>
  <si>
    <t>16S-D-12_TAGTAC_L001_R</t>
  </si>
  <si>
    <t>16S-D-9_GCCCAC_L001_R</t>
  </si>
  <si>
    <t>16S-Mock1-rep1_CCATTG_L001_R</t>
  </si>
  <si>
    <t>16S-Mock1-rep2_TAGGCT_L001_R</t>
  </si>
  <si>
    <t>16S-Mock1-rep3_TTCTTG_L001_R</t>
  </si>
  <si>
    <t>16S-Mock2-rep1_CCGACC_L001_R</t>
  </si>
  <si>
    <t>16S-Mock2-rep2_TTAGCT_L001_R</t>
  </si>
  <si>
    <t>16S-Mock2-rep3_CAGAGC_L001_R</t>
  </si>
  <si>
    <t>16S-Mock3-rep1_AATATG_L001_R</t>
  </si>
  <si>
    <t>16S-Mock3-rep2_TGAGCA_L001_R</t>
  </si>
  <si>
    <t>16S-Mock3-rep3_AATCAC_L001_R</t>
  </si>
  <si>
    <t>16S-Mock4-rep1_GGTAGC_L001_R</t>
  </si>
  <si>
    <t>16S-Mock4-rep2_CTCTCG_L001_R</t>
  </si>
  <si>
    <t>16S-Mock4-rep3_AAATTG_L001_R</t>
  </si>
  <si>
    <t>16S-Mock5-rep1_GCAAAT_L001_R</t>
  </si>
  <si>
    <t>16S-Mock5-rep2_CTGTGC_L001_R</t>
  </si>
  <si>
    <t>16S-Mock5-rep3_ACATAT_L001_R</t>
  </si>
  <si>
    <t>16S-QE-1_ACTCGA_L001_R</t>
  </si>
  <si>
    <t>16S-QE-2_GTTACC_L001_R</t>
  </si>
  <si>
    <t>16S-QE-3_CAGATG_L001_R</t>
  </si>
  <si>
    <t>16S-Ringer-1_CACACT_L001_R</t>
  </si>
  <si>
    <t>16S-Ringer-2_ACAGTT_L001_R</t>
  </si>
  <si>
    <t>16S-Ringer-3_TTGCCC_L001_R</t>
  </si>
  <si>
    <t>16S-Rob1_CAGTCT_L001_R</t>
  </si>
  <si>
    <t>16S-Rob2_TTAAAT_L001_R</t>
  </si>
  <si>
    <t>16S-Rob3_AATTGC_L001_R</t>
  </si>
  <si>
    <t>na</t>
  </si>
  <si>
    <t>Bacteria;(1.0);Firmicutes;(1.0);Bacilli;(1.0);Lactobacillales;(1.0);Enterococcaceae;(1.0);Enterococcus;(1.0);Enterococcus mundtii;(0.92);</t>
  </si>
  <si>
    <t>Bacteria;Firmicutes;Bacilli;Lactobacillales;Enterococcaceae;Enterococcus;Multi-affiliation</t>
  </si>
  <si>
    <t>multi-subject</t>
  </si>
  <si>
    <t>M02944:147:000000000-AUVRY:1:1104:15299:15766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</si>
  <si>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</si>
  <si>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Bacteria;(1.0);Proteobacteria;(1.0);Gammaproteobacteria;(1.0);Betaproteobacteriales;(1.0);Burkholderiaceae;(1.0);Alcaligenes;(1.0);unknown species;(0.97);</t>
  </si>
  <si>
    <t>Bacteria;Proteobacteria;Gammaproteobacteria;Betaproteobacteriales;Burkholderiaceae;Alcaligenes;Multi-affiliation</t>
  </si>
  <si>
    <t>M02944:147:000000000-AUVRY:1:1102:17534:2362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</si>
  <si>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</si>
  <si>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Bacteria;(1.0);Proteobacteria;(1.0);Alphaproteobacteria;(1.0);Sphingomonadales;(1.0);Sphingomonadaceae;(1.0);Sphingomonas;(1.0);unidentified marine bacterioplankton;(1.0);</t>
  </si>
  <si>
    <t>Bacteria;Proteobacteria;Alphaproteobacteria;Sphingomonadales;Sphingomonadaceae;Sphingomonas;Multi-affiliation</t>
  </si>
  <si>
    <t>M02944:147:000000000-AUVRY:1:1107:16897:5100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</si>
  <si>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</si>
  <si>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Bacteria;(1.0);Proteobacteria;(1.0);Alphaproteobacteria;(1.0);Rhizobiales;(1.0);Rhizobiaceae;(1.0);Brucella;(0.87);Brucella melitensis;(0.87);</t>
  </si>
  <si>
    <t>M02944:147:000000000-AUVRY:1:1102:9070:15058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</si>
  <si>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</si>
  <si>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Bacteria;(1.0);Proteobacteria;(1.0);Gammaproteobacteria;(1.0);Enterobacteriales;(1.0);Enterobacteriaceae;(1.0);Xenorhabdus;(1.0);Xenorhabdus nematophila;(1.0);</t>
  </si>
  <si>
    <t>Bacteria;Proteobacteria;Gammaproteobacteria;Enterobacteriales;Enterobacteriaceae;Xenorhabdus;Multi-affiliation</t>
  </si>
  <si>
    <t>M02944:147:000000000-AUVRY:1:1105:22406:19777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</si>
  <si>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</si>
  <si>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Bacteria;(1.0);Proteobacteria;(1.0);Gammaproteobacteria;(1.0);Betaproteobacteriales;(1.0);Burkholderiaceae;(1.0);Undibacterium;(1.0);unknown species;(0.92);</t>
  </si>
  <si>
    <t>Bacteria;Proteobacteria;Gammaproteobacteria;Betaproteobacteriales;Burkholderiaceae;Undibacterium;unknown species</t>
  </si>
  <si>
    <t>JF429351.1.1499</t>
  </si>
  <si>
    <t>M02944:147:000000000-AUVRY:1:1104:14219:18487</t>
  </si>
  <si>
    <t>TGGGGAATTTTGGACAATGGGGGCAACCCTGATCCAGCAATGCCGCGTGAGTGAAGAAGGCCCTCGGGTTGTAAAGCTCTTTTGTCAGGGAAGAAACGGAGTTCTCTAATATAGGATTCTAA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</si>
  <si>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Bacteria;(1.0);Firmicutes;(1.0);Bacilli;(1.0);Bacillales;(1.0);Bacillaceae;(1.0);Bacillus;(1.0);Bacillus thuringiensis str. Al Hakam;(0.93);</t>
  </si>
  <si>
    <t>M02944:147:000000000-AUVRY:1:2114:14650:13227</t>
  </si>
  <si>
    <t>TAGGGAATCTTCCGCAATGGACGAAAGTCTGACGGAGCAACGCCGCGTGAGTGATGAAGGCTTTCGGGTCGTAAAACTCTGTTGTTAGGGAAGAACAAGTGCTAGTTGAATAAGCTGGCACCTTGACGGTACCTAACCAGAAAGCCACGGCTAACTA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</si>
  <si>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Bacteria;(1.0);Proteobacteria;(1.0);Gammaproteobacteria;(1.0);Xanthomonadales;(1.0);Xanthomonadaceae;(1.0);Stenotrophomonas;(1.0);Stenotrophomonas maltophilia R551-3;(0.54);</t>
  </si>
  <si>
    <t>M02944:147:000000000-AUVRY:1:1102:19757:2636</t>
  </si>
  <si>
    <t>TGGGGAATATTGGACAATGGGCGCAAGCCTGATCCAGCCATACCGCGTGGGTGAA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</si>
  <si>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Bacteria;(1.0);Proteobacteria;(1.0);Gammaproteobacteria;(1.0);Pseudomonadales;(1.0);Pseudomonadaceae;(1.0);Pseudomonas;(1.0);Pseudomonas japonica;(0.76);</t>
  </si>
  <si>
    <t>M02944:147:000000000-AUVRY:1:1105:9920:24680</t>
  </si>
  <si>
    <t>TGGGGAATATTGGACAATGGGCGAAAGCCTGATCCAGCCATGCCGCGTGTGTGAAGAAGGTCTTCGGATTGTAAAGCACTTTAAGTTGGGAGGAAGGGCAGTAAGCGAATACCTTGCTG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GCAAAC</t>
  </si>
  <si>
    <t>Bacteria;(1.0);Firmicutes;(1.0);Bacilli;(1.0);Bacillales;(1.0);Bacillaceae;(1.0);Bacillus;(0.99);Bacillus alcalophilus;(0.58);</t>
  </si>
  <si>
    <t>Bacteria;Firmicutes;Bacilli;Bacillales;Bacillaceae;Bacillus;Bacillus pseudalcaliphilus</t>
  </si>
  <si>
    <t>X76449.1.1518</t>
  </si>
  <si>
    <t>M01945:95:000000000-BK4YK:1:1115:12166:16341</t>
  </si>
  <si>
    <t>TAGGGAATCTTCCGCAATGGACGAAAGTCTGACGGAGCAACGCCGCGTGAGTGATGAAGGTTTTCGGATCGTAAAGCTCTGTTGTTAGGGAAGAACAAGTACCGTTCGAATAGGGCGGTACCTTGACGGTACCTAACCAGAAAGCCACGGCTAACTACGTGCCAGCAGCCGCGGTAATACGTAGGTGGCAAGCGTTGTCCGGAATTATTGGGCGTAAAGCGCGCGCAGGCGGTCTTTTAAGTCTGATGTGAAATATCGGGGCTCAACCCCGAGGGGTCATTGGAAACTGGGAGACTTGAGTACAGAAGAGGAGAGTGGAATTCCACGTGTAGCGGTGAAATGCGTAGATATGTGGAGGAACACCAGTGGCGAAGGCGACTCTCTGGTCTGTAACTGACGCTGAGGCGCGAAAGCGTGGGGAGCAAAC</t>
  </si>
  <si>
    <t>Bacteria;(1.0);Firmicutes;(1.0);Bacilli;(1.0);Bacillales;(1.0);Bacillaceae;(1.0);Bacillus;(1.0);Bacillus firmus;(0.62);</t>
  </si>
  <si>
    <t>M01945:95:000000000-BK4YK:1:2117:6643:8106</t>
  </si>
  <si>
    <t>TAGGGAATCTTCCGCAATGGACGAAAGTCTGACGGAGCAACGCCGCGTGAGTGATGAAGGTTTTCGGATCGTAAAACTCTGTTGTCAGGGAAGAACAAGTACCGGAGTAACTGCCGGTACCTTGACGGTACCTGACCAGAAAGCCACGGCTAACTACGTGCCAGCAGCCGCGGTAATACGTAGGTGGCAAGCGTTGTCCGGAATTATTGGGCGTAAAGCGCGCGCAGGCGGTTCCTTAAGTCTGATGTGAAAGCCCCCGGCTCAACCGGGGAGGGTCATTGGAAACTGGGGAACTTGAGTGCAGAAGAGAAGAGTGGAATTCCACGTGTAGCGGTGAAATGCGTAGAGATGTGGAGGAACACCAGTGGCGAAGGCGACTCTTTGGTCTGTAACTGACGCTGAGGCGCGAAAGCGTGGGGAGCAAAC</t>
  </si>
  <si>
    <t>Bacteria;(1.0);Actinobacteria;(1.0);Actinobacteria;(1.0);Micrococcales;(1.0);Micrococcaceae;(1.0);Kocuria;(1.0);Kocuria rhizophila;(1.0);</t>
  </si>
  <si>
    <t>Bacteria;Actinobacteria;Actinobacteria;Micrococcales;Micrococcaceae;Kocuria;Multi-affiliation</t>
  </si>
  <si>
    <t>M02944:147:000000000-AUVRY:1:2108:20588:2714</t>
  </si>
  <si>
    <t>TGGGGAATATTGCACAATGGGCGGAAGCCTGATGCAGCGACGCCGCGTGAGGGATGACGGCCTTCGGGTTGTAAACCTCTTTCAGCACGGAAGAAGCGAAAGTGACGGTACGTGCAGAAGAAGCGCCGGCTAACTACGTGCCAGCAGCCGCGGTAATACGTAGGGCGCAAGCGTTGTCCGGAATTATTGGGCGTAAAGAGCTCGTAGGCGGTTTGTCGCGTCTGCTGTGAAAGCCCGGGGCTTAACCCCGGGTGTGCAGTGGGTACGGGCAGACTTGAGTGCAGTAGGGGAGACTGGAATTCCTGGTGTAGCGGTGAAATGCGCAGATATCAGGAGGAACACCGATGGCGAAGGCAGGTCTCTGGGCTGTTACTGACGCTGAGGAGCGAAAGCATGGGGAGCGAAC</t>
  </si>
  <si>
    <t>Bacteria;(1.0);Proteobacteria;(1.0);Gammaproteobacteria;(1.0);Enterobacteriales;(1.0);Enterobacteriaceae;(1.0);Photorhabdus;(1.0);Photorhabdus luminescens;(1.0);</t>
  </si>
  <si>
    <t>Bacteria;Proteobacteria;Gammaproteobacteria;Enterobacteriales;Enterobacteriaceae;Photorhabdus;Photorhabdus luminescens</t>
  </si>
  <si>
    <t>M02944:147:000000000-AUVRY:1:1101:10644:16222</t>
  </si>
  <si>
    <t>TGGGGAATATTGCACAATGGGCGCAAGCCTGATGCAGCCATGCCGCGTGTATGAAGAAGGCCTTCGGGTTGTAAAGTACTTTCAGCGGGGAGGAAGGGTTTAGCCTGAAGAGGGCTGGAC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</si>
  <si>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Bacteria;(1.0);Proteobacteria;(1.0);Gammaproteobacteria;(1.0);Betaproteobacteriales;(1.0);Burkholderiaceae;(1.0);Ralstonia;(1.0);unidentified marine bacterioplankton;(0.83);</t>
  </si>
  <si>
    <t>Bacteria;Proteobacteria;Gammaproteobacteria;Betaproteobacteriales;Burkholderiaceae;Ralstonia;Multi-affiliation</t>
  </si>
  <si>
    <t>M02944:147:000000000-AUVRY:1:1104:11733:19415</t>
  </si>
  <si>
    <t>TGGGGAATTTTGGACAATGGGGGCAACCCTGATCCAGCAATGCCGCGTGTGTGAAGAAGGCCTTCGGGTTGTAAAGCACTTTTGTCCGGAAAGAAATCGCACTTACTAATATTAGGTGTGGATGACGGTACCGGAAGAATAAGGACCGGCTAACTACGTGCCAGCAGCCGCGGTAATACGTAGGGTCCAAGCGTTAATCGGAATTACTGGGCGTAAAGCGTGCGCAGGCGGTTGTGCAAGACCGATGTGAAATCCCCGGGCTTAACCTGGGAATTGCATTGGTGACTGCACGGCTAGAGTGTGTCAGAGGGGGGTAGAATTCCACGTGTAGCAGTGAAATGCGTAGAGATGTGGAGGAATACCGATGGCGAAGGCAGCCCCCTGGGATAACACTGACGCTCATGCACGAAAGCGTGGGGAGCAAAC</t>
  </si>
  <si>
    <t>Bacteria;(1.0);Proteobacteria;(1.0);Gammaproteobacteria;(1.0);Enterobacteriales;(1.0);Enterobacteriaceae;(1.0);Xenorhabdus;(1.0);Xenorhabdus bovienii;(1.0);</t>
  </si>
  <si>
    <t>M02944:147:000000000-AUVRY:1:2102:10760:12922</t>
  </si>
  <si>
    <t>TGGGGAATATTGCACAATGGGCGCAAGCCTGATGCAGCCATGCCGCGTGTATGAAGAAGGCCTTCGGGTTGTAAAGTACTTTCAGCGGGGAGGAAGGCAACAGCGTAAATAGCGCTGTT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</si>
  <si>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Bacteria;(1.0);Proteobacteria;(1.0);Gammaproteobacteria;(1.0);Betaproteobacteriales;(1.0);Burkholderiaceae;(1.0);Delftia;(1.0);unknown species;(0.92);</t>
  </si>
  <si>
    <t>Bacteria;Proteobacteria;Gammaproteobacteria;Betaproteobacteriales;Burkholderiaceae;Delftia;Multi-affiliation</t>
  </si>
  <si>
    <t>M02944:147:000000000-AUVRY:1:1102:24752:17014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</si>
  <si>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</si>
  <si>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Bacteria;(1.0);Firmicutes;(1.0);Bacilli;(1.0);Bacillales;(1.0);Bacillaceae;(1.0);Bacillus;(1.0);Bacillus simplex;(1.0);</t>
  </si>
  <si>
    <t>M01945:95:000000000-BK4YK:1:1102:20657:1321</t>
  </si>
  <si>
    <t>TAGGGAATCTTCCGCAATGGACGAAAGTCTGACGGAGCAACGCCGCGTGAACGAAGAAGGCCTTCGGGTCGTAAAGTTCTGTTGTTAGGGAAGAACAAGTACCAGAGTAACTGCTGGTACCTTGACGGTACCTAACCAGAAAGCCACGGCTAACTACGTGCCAGCAGCCGCGGTAATACGTAGGTGGCAAGCGTTGTCCGGAATTATTGGGCGTAAAGCGCGCGCAGGTGGTTCCTTAAGTCTGATGTGAAAGCCCACGGCTCAACCGTGGAGGGTCATTGGAAACTGGGGAACTTGAGTGCAGAAGAGGAAAGTGGAATTCCAAGTGTAGCGGTGAAATGCGTAGAGATTTGGAGGAACACCAGTGGCGAAGGCGACTTTCTGGTCTGTAACTGACACTGAGGCGCGAAAGCGTGGGGAGCAAAC</t>
  </si>
  <si>
    <t>Bacteria;(1.0);Proteobacteria;(1.0);Gammaproteobacteria;(1.0);Betaproteobacteriales;(1.0);Burkholderiaceae;(1.0);Acidovorax;(1.0);Acidovorax facilis;(0.71);</t>
  </si>
  <si>
    <t>Bacteria;Proteobacteria;Gammaproteobacteria;Betaproteobacteriales;Burkholderiaceae;Multi-affiliation;Multi-affiliation</t>
  </si>
  <si>
    <t>M02944:147:000000000-AUVRY:1:1102:8179:13984</t>
  </si>
  <si>
    <t>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</si>
  <si>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Bacteria;(1.0);Proteobacteria;(1.0);Gammaproteobacteria;(1.0);Pseudomonadales;(1.0);Pseudomonadaceae;(1.0);Pseudomonas;(1.0);unknown species;(0.31);</t>
  </si>
  <si>
    <t>Bacteria;Proteobacteria;Gammaproteobacteria;Pseudomonadales;Pseudomonadaceae;Pseudomonas;Pseudomonas sp.</t>
  </si>
  <si>
    <t>M02944:147:000000000-AUVRY:1:1104:10764:8175</t>
  </si>
  <si>
    <t>TGGGGAATATTGGACAATGGGCGAAAGCCTGATCCAGCCATGCCGCGTGTGTGAAGAAGGTCTTCGGATTGTAAAGCACTTTAAGTTGGGAGGAAGGGTTGTAACCTAATACGTTGCAATTTTGACGTTACCGACAGAATAAGCACCGGCTAACTTCGTGCCAGCAGCCGCGGTAATACGAAGGGTGCAAGCGTTAATCGGAATTACTGGGCGTAAAGCGCGCGTAGGTGGTTCAGCAAGTTGAATGTGAAAGCCCTGGGCTCAACCTGGGAACTGCATCCAAAACTACTGAGCTAGAGTACGGTAGAGGGTAGTGGAATTTCCTGTGTAGCGGTGAAATGCGTAGATATAGGAAGGAACACCAGTGGCGAAGGCGACTACCTGGACTGATACTGACACTGAGGTGCGAAAGCGTGGGGAGCAAAC</t>
  </si>
  <si>
    <t>Bacteria;(1.0);Proteobacteria;(1.0);Gammaproteobacteria;(1.0);Xanthomonadales;(1.0);Xanthomonadaceae;(1.0);Stenotrophomonas;(1.0);[Pseudomonas] geniculata;(0.8);</t>
  </si>
  <si>
    <t>M02944:147:000000000-AUVRY:1:1101:17854:15301</t>
  </si>
  <si>
    <t>TGGGGAATATTGGACAATGGGCGCAAGCCTGATCCAGCCATACCGCGTGGGTGAAGAAGGCCTTCGGGTTGTAAAGCCCTTTTGTTGGGAAAGAAATCCAGCCGGCTAATACCT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</si>
  <si>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Bacteria;(1.0);Firmicutes;(1.0);Bacilli;(1.0);Bacillales;(1.0);Bacillaceae;(1.0);Bacillus;(1.0);Bacillus safensis;(0.52);</t>
  </si>
  <si>
    <t>M01945:95:000000000-BK4YK:1:2106:25635:15156</t>
  </si>
  <si>
    <t>TAGGGAATCTTCCGCAATGGACGAAAGTCTGACGGAGCAACGCCGCGTGAGTGATGAAGGTTTTCGGATCGTAAAGCTCTGTTGTTAGGGAAGAACAAGTGCGAGAGTAACTGCTCGCACCTTGACGGTACCTAACCAGAAAGCCACGGCTAACTACGTGCCAGCAGCCGCGGTAATACGTAGGTGGCAAGCGTTGTCCGGAATTATTGGGCGTAAAGGGCTCGCAGGCGGTTTCTTAAGTCTGATGTGAAAGCCCCCGGCTCAACCGGGGAGGGTCATTGGAAACTGGGAAACTTGAGTGCAGAAGAGGAGAGTGGAATTCCACGTGTAGCGGTGAAATGCGTAGAGATGTGGAGGAACACCAGTGGCGAAGGCGACTCTCTGGTCTGTAACTGACGCTGAGGAGCGAAAGCGTGGGGAGCGAAC</t>
  </si>
  <si>
    <t>Bacteria;(1.0);Proteobacteria;(1.0);Gammaproteobacteria;(1.0);Enterobacteriales;(1.0);Enterobacteriaceae;(1.0);Xenorhabdus;(1.0);Xenorhabdus nematophila ATCC 19061;(0.81);</t>
  </si>
  <si>
    <t>Bacteria;Proteobacteria;Gammaproteobacteria;Enterobacteriales;Enterobacteriaceae;Xenorhabdus;Xenorhabdus nematophila ATCC 19061</t>
  </si>
  <si>
    <t>FN667742.3726425.3727920</t>
  </si>
  <si>
    <t>M02944:147:000000000-AUVRY:1:2112:14436:8166</t>
  </si>
  <si>
    <t>TGGGGAATATTGCACAATGGGCGCAAGCCTGATGCAGCCATGCCGCGTGTATGAAGAAGGCCTTCGGGTTGTAAAGTACTTTCAGCGGGGAGGAAGGCGTAGAGCTGAATAGGTT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</si>
  <si>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Bacteria;(1.0);Proteobacteria;(1.0);Alphaproteobacteria;(1.0);Rhizobiales;(1.0);Rhizobiaceae;(1.0);Pseudochrobactrum;(0.42);unknown species;(0.42);</t>
  </si>
  <si>
    <t>M02944:147:000000000-AUVRY:1:1102:10022:4269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</si>
  <si>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CAGGAACACCAGTGGCGAAGGCGGCTCACTGGTCCATTACTGACGCTGAGGTGCGAAAGCGTGGGGAGCAAAC</t>
  </si>
  <si>
    <t>Bacteria;(1.0);Proteobacteria;(1.0);Gammaproteobacteria;(1.0);Enterobacteriales;(1.0);Enterobacteriaceae;(1.0);Serratia;(0.97);Serratia liquefaciens;(0.57);</t>
  </si>
  <si>
    <t>Bacteria;Proteobacteria;Gammaproteobacteria;Enterobacteriales;Enterobacteriaceae;Serratia;Multi-affiliation</t>
  </si>
  <si>
    <t>M02944:147:000000000-AUVRY:1:1102:13296:4468</t>
  </si>
  <si>
    <t>TGGGGAATATTGCACAATGGGCGCAAGCCTGATG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</si>
  <si>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Bacteria;(1.0);Bacteroidetes;(1.0);Bacteroidia;(1.0);Flavobacteriales;(1.0);Flavobacteriaceae;(1.0);Flavobacterium;(1.0);Flavobacterium sp.;(0.77);</t>
  </si>
  <si>
    <t>Bacteria;Bacteroidetes;Bacteroidia;Flavobacteriales;Flavobacteriaceae;Flavobacterium;Flavobacterium sp.</t>
  </si>
  <si>
    <t>M02944:147:000000000-AUVRY:1:1102:19709:2731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</si>
  <si>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</si>
  <si>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Bacteria;(1.0);Proteobacteria;(1.0);Alphaproteobacteria;(1.0);Caulobacterales;(1.0);Caulobacteraceae;(1.0);Brevundimonas;(1.0);Caulobacter sp.;(0.51);</t>
  </si>
  <si>
    <t>Bacteria;Proteobacteria;Alphaproteobacteria;Caulobacterales;Caulobacteraceae;Brevundimonas;unknown species</t>
  </si>
  <si>
    <t>M02944:147:000000000-AUVRY:1:1106:27186:9652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</si>
  <si>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AGAGAGGTATGTGGAACTCCGAGTGTAGAGGTGAAATTCGTAGATATTCGGAAGAACACCAGTGGCGAAGGCGACATACTGGCTCATTACTGACGCTGAGGCGCGAAAGCGTGGGGAGCAAAC</t>
  </si>
  <si>
    <t>Bacteria;(1.0);Bacteroidetes;(1.0);Bacteroidia;(1.0);Flavobacteriales;(1.0);Flavobacteriaceae;(1.0);Flavobacterium;(1.0);Flavobacteriia bacterium enrichment culture clone 2-4-3;(0.71);</t>
  </si>
  <si>
    <t>Bacteria;Bacteroidetes;Bacteroidia;Flavobacteriales;Flavobacteriaceae;Flavobacterium;unknown species</t>
  </si>
  <si>
    <t>M02944:147:000000000-AUVRY:1:2114:27672:16064</t>
  </si>
  <si>
    <t>TGAGGAATATTGGTCAATGGTCGCAAGACTGAACCAGCCATGCCGCGTGCAGGATGACGGTCCTATGGATTGTAAACTGCTTTTGTACGGGAAGAAACACTCCTACGTGTAGGGGCTTGACGGTACCGTAAG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</si>
  <si>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Bacteria;(1.0);Actinobacteria;(1.0);Actinobacteria;(1.0);Micrococcales;(1.0);Micrococcaceae;(1.0);Micrococcus;(1.0);Micrococcus sp.;(1.0);</t>
  </si>
  <si>
    <t>Bacteria;Actinobacteria;Actinobacteria;Micrococcales;Micrococcaceae;Micrococcus;Multi-affiliation</t>
  </si>
  <si>
    <t>M02944:147:000000000-AUVRY:1:1106:11579:13077</t>
  </si>
  <si>
    <t>TGGGGAATATTGCACAATGGGCGCAAGCCTGATGCAGCGACGCCGCGTGAGGGATGACGGCCTTCGGGTTGTAAACCTCTTTCAGTAGGGAAGAAGCGAAAGTGACGGTACCTGCAGAAGAAGCACCGGCTAACTACGTGCCAGCAGCCGCGGTAATACGTAGGGTGCGAGCGTTATCCGGAATTATTGGGCGTAAAGAGCTCGTAGGCGGTTTGTCGCGTCTGTCGTGAAAGTCCGGGGCTTAACCCCGGATCTGCGGTGGGTACGGGCAGACTAGAGTGCAGTAGGGGAGACTGGAATTCCTGGTGTAGCGGTGGAATGCGCAGATATCAGGAGGAACACCGATGGCGAAGGCAGGTCTCTGGGCTGTAACTGACGCTGAGGAGCGAAAGCATGGGGAGCGAAC</t>
  </si>
  <si>
    <t>Bacteria;(1.0);Bacteroidetes;(1.0);Bacteroidia;(1.0);Sphingobacteriales;(1.0);Sphingobacteriaceae;(1.0);Sphingobacterium;(1.0);Sphingobacterium multivorum;(0.46);</t>
  </si>
  <si>
    <t>Bacteria;Bacteroidetes;Bacteroidia;Sphingobacteriales;Sphingobacteriaceae;Sphingobacterium;Sphingobacterium sp.</t>
  </si>
  <si>
    <t>AY556417.1.1488</t>
  </si>
  <si>
    <t>M02944:147:000000000-AUVRY:1:2104:6208:21183</t>
  </si>
  <si>
    <t>TAAGGAATATTGGTCAATGGGCGGAAGCCTGAACCAGCCATGCCGCGTGCAGGATGACTGCCCTATGGGTTGTAAACTGCTTTTGTCCAGGAATAAACCTTTCTACGTGTAGAGAGCTGAATGTACTGGAAGAATAAGGATCGGCTAACTCCGTGCCAGCAGCCGCGGTAATACGGAGGATCCGAGCGTTATCCGGATTTATTGGGTTTAAAGGGTGCGTAGGCGGCCTATTAAGTCAGGGGTGAAATACGGTGGCTCAACCATCGCAGTGCCTTTGATACTGACAGGCTTGAATCCATTTGAAGTGGGCGGAATAAGACAAGTAGCGGTGAAATGCATAGATATGTCTTAGAACTCCGATTGCGAAGGCAGCTCACTAAGCTGGTATTGACGCTGATGCACGAAAGCGTGGGGATCGAAC</t>
  </si>
  <si>
    <t>Bacteria;(1.0);Firmicutes;(1.0);Bacilli;(1.0);Bacillales;(1.0);Paenibacillaceae;(1.0);Paenibacillus;(1.0);Paenibacillus lautus;(1.0);</t>
  </si>
  <si>
    <t>Bacteria;Firmicutes;Bacilli;Bacillales;Paenibacillaceae;Paenibacillus;Multi-affiliation</t>
  </si>
  <si>
    <t>M02944:147:000000000-AUVRY:1:2111:17050:18657</t>
  </si>
  <si>
    <t>TAGGGAATCTTCCGCAATGGGCGAAAGCCTGACGGAGCAACGCCGCGTGAGTGATGAAGGTTTTCGGATCGTAAAGCTCTGTTGCCAAGGAAGAACGTCTTCTAGAGTAACTGCTAGGAGAGTGACGGTACTTGAGAAGAAAGCCCCGGCTAACTACGTGCCAGCAGCCGCGGTAATACGTAGGGGGCAAGCGTTGTCCGGAATTATTGGGCGTAAAGCGCGCGCAGGCGGTTCTTTAAGTCTGGTGTTTAAACCCGAGGCTCAACTTCGGGTCGCACTGGAAACTGGGGGACTTGAGTGCAGAAGAGGAGAGTGGAATTCCACGTGTAGCGGTGAAATGCGTAGATATGTGGAGGAACACCAGTGGCGAAGGCGACTCTCTGGGCTGTAACTGACGCTGAGGCGCGAAAGCGTGGGGAGCAAAC</t>
  </si>
  <si>
    <t>Bacteria;(1.0);Proteobacteria;(1.0);Gammaproteobacteria;(1.0);Pseudomonadales;(1.0);Pseudomonadaceae;(1.0);Pseudomonas;(1.0);Pseudomonas protegens;(0.85);</t>
  </si>
  <si>
    <t>M02944:147:000000000-AUVRY:1:1104:4818:23627</t>
  </si>
  <si>
    <t>TGGGGAATATTGGACAATGGGCGAAAGCCTGATCCAGCCATGCCGCGTGTGTGAAGAAGGTCTTCGGATTGTAAAGCACTTTAAGTTGGGAGGAAGGGCAGTTACCTAATACGTGATTGTTTTGACGTTACCGACAGAATAAGCACCGGCTAACTCTGTGCCAGCAGCCGCGGTAATACAGAGGGTGCAAGCGTTAATCGGAATTACTGGGCGTAAAGCGCGCGTAGGTGGTTTGTTAAGTTGGATGTGAAAGCCCCGGGCTCAACCTGGGAACTGCATCCAAAACTGGCAAGCTAGAGTATGGTAGAGGGTGGTGGAATTTCCTGTGTAGCGGTGAAATGCGTAGATATAGGAAGGAACACCAGTGGCGAAGGCGACCACCTGGACTGATACTGACACTGAGGTGCGAAAGCGTGGGGAGCAAAC</t>
  </si>
  <si>
    <t>Bacteria;(1.0);Proteobacteria;(1.0);Gammaproteobacteria;(1.0);Pseudomonadales;(1.0);Moraxellaceae;(1.0);Acinetobacter;(1.0);Acinetobacter haemolyticus;(0.68);</t>
  </si>
  <si>
    <t>M02944:147:000000000-AUVRY:1:1110:18338:7566</t>
  </si>
  <si>
    <t>TGGGGAATATTGGACAATGGGCGGAAGCCTGATCCAGCCATGCCGCGTGTGTGAAGAAGGCCTTTTGGTTGTAAAGCACTTTAAGCGAGGAGGAGGCTCTCCTAGTTAATACCTAGGAAGAGTGGACGTTACTCG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</si>
  <si>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Bacteria;(1.0);Proteobacteria;(1.0);Gammaproteobacteria;(1.0);Pseudomonadales;(1.0);Moraxellaceae;(1.0);Acinetobacter;(1.0);Acinetobacter guillouiae;(0.98);</t>
  </si>
  <si>
    <t>M02944:147:000000000-AUVRY:1:1101:20823:19004</t>
  </si>
  <si>
    <t>TGGGGAATATTGGACAATGGGGGGAACCCTGATCCAGCCATGCCGCGTGTGTGAAGAAGGCCTTATGGTTGTAAAGCACTTTAAGCGAGGAGGAGGCTCCTGTAGTTAATACCTACAGTG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</si>
  <si>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Bacteria;(1.0);Firmicutes;(1.0);Bacilli;(1.0);Bacillales;(1.0);Thermoactinomycetaceae;(1.0);Planifilum;(1.0);unknown species;(1.0);</t>
  </si>
  <si>
    <t>Bacteria;Firmicutes;Bacilli;Bacillales;Thermoactinomycetaceae;Planifilum;Multi-affiliation</t>
  </si>
  <si>
    <t>M02944:147:000000000-AUVRY:1:1102:17867:2335</t>
  </si>
  <si>
    <t>TAGGGAATCTTCCGCAATGGGCGCAAGCCTGACGGAGCAACGCCGCGTGAGCGAGGACGGCCTTCGGGTTGTAAAGCTCTGTTCTTCGGGAAGAAGGGCGGGAGGGCGAACAACTCTTCCGCTTGACGGTACCGAAGGAGAAAGCCCCGGCTAACTACGTGCCAGCAGCCGCGGTAATACGTAGGGGGCGAGCGTTGTCCGGAATTATTGGGCGTAAAGCGCGCGTAGGCGGCTGGTTAAGTCCTGTGTGAAAGACCACGGCTCAACCGTGGGGGTGCACGGGAAACTGGCCGGCTTGAGTGCAGGAGAGGGGAGCGGAATTCCCGGTGTAGCGGTGGAATGCGTAGAGATCGGGAGGAACACCAGTGGCGAAGGCGGCTCCCTGGCCTGTAACTGACGCTGAGGCGCGAAAGCGTGGGGAGCGAAC</t>
  </si>
  <si>
    <t>Bacteria;Firmicutes;Bacilli;Bacillales;Thermoactinomycetaceae;Planifilum;unknown species</t>
  </si>
  <si>
    <t>FN667173.1.1484</t>
  </si>
  <si>
    <t>M02944:147:000000000-AUVRY:1:1110:23491:16961</t>
  </si>
  <si>
    <t>TAGGGAATTTTCCGCAATGGGCGCAAGCCTGACGGAGCAACGCCGCGTGAGCGAGGACGGCCTTCGGGTTGTAAAGCTCTGTTCTTCGGGAAGAATGGCGGGAGGGCGAACAACTCTCTCGCATGACGGTACCGAAGGAGAAAGCCCCGGCTAACTACGTGCCAGCAGCCGCGGTAATACGTAGGGGGCGAGCGTTGTCCGGAATTATTGGGCGTAAAGCGCGCGTAGGCGGCCGGTTAAGTCCTGTGTGAAAGACCACGGCTCAACCGTGGGGGTGCACGGGAAACTGGCCGGCTTGAGTGCAGGAGAGGGGAGCGGAATTCCCGGTGTAGCGGTGGAATGCGTAGAGATCGGGAGGAACACCAGTGGCGAAGGCGGCTCTCTGGCCTGTAACTGACGCTGAGGCGCGAAAGCGTGGGGAGCGAAC</t>
  </si>
  <si>
    <t>Bacteria;(1.0);Proteobacteria;(1.0);Alphaproteobacteria;(1.0);Caulobacterales;(1.0);Caulobacteraceae;(1.0);Brevundimonas;(1.0);Brevundimonas vesicularis;(1.0);</t>
  </si>
  <si>
    <t>M02944:147:000000000-AUVRY:1:2108:5878:21854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</si>
  <si>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GTGTGGAACTCCGAGTGTAGAGGTGAAATTCGTAGATATTCGGAAGAACACCAGTGGCGAAGGCGACACACTGGCTCATTACTGACGCTGAGGCTCGAAAGCGTGGGGAGCAAAC</t>
  </si>
  <si>
    <t>Bacteria;(1.0);Proteobacteria;(1.0);Gammaproteobacteria;(1.0);Enterobacteriales;(1.0);Enterobacteriaceae;(1.0);Serratia;(0.98);Serratia liquefaciens;(0.59);</t>
  </si>
  <si>
    <t>M02944:147:000000000-AUVRY:1:1102:9600:3340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</si>
  <si>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</si>
  <si>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Bacteria;(1.0);Proteobacteria;(1.0);Gammaproteobacteria;(1.0);Pseudomonadales;(1.0);Pseudomonadaceae;(1.0);Pseudomonas;(1.0);Pseudomonas flavescens;(0.38);</t>
  </si>
  <si>
    <t>M02944:147:000000000-AUVRY:1:1102:7688:17149</t>
  </si>
  <si>
    <t>TGGGGAATATTGGACAATGGGCGAAAGCCTGATCCAGCCATGCCGCGTGTGTGAAGAAGGTCTTCGGATTGTAAAGCACTTTAAGTTGGGAGGAAGGGCAGTAAGT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</si>
  <si>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Bacteria;(1.0);Firmicutes;(1.0);Bacilli;(1.0);Bacillales;(1.0);Paenibacillaceae;(1.0);Paenibacillus;(1.0);Paenibacillus odorifer;(0.54);</t>
  </si>
  <si>
    <t>M02944:147:000000000-AUVRY:1:2106:18178:18052</t>
  </si>
  <si>
    <t>TAGGGAATCTTCCGCAATGGGCGAAAGCCTGACGGAGCAACGCCGCGTGAGTGATGAAGGTTTTCGGATCGTAAAGCTCTGTTGCCAGGGAAGAACGTCCGGTAGAGTAACTGCTACCGGAGTGACGGTACCTGAGAAGAAAGCCCCGGCTAACTACGTGCCAGCAGCCGCGGTAATACGTAGGGGGCAAGCGTTGTCCGGAATTATTGGGCGTAAAGCGCGCGCAGGCGGCTATTTAAGTCTGGTGTTTAAACCTTGGGCTCAACCTGAGGTCGCACTGGAAACTGGGTGGCTTGAGTACAGAAGAGGAAAGTGGAATTCCACGTGTAGCGGTGAAATGCGTAGAGATGTGGAGGAACACCAGTGGCGAAGGCGACTTTCTGGGCTGTAACTGACGCTGAGGCGCGAAAGCGTGGGGAGCAAAC</t>
  </si>
  <si>
    <t>Bacteria;(1.0);Bacteroidetes;(1.0);Bacteroidia;(1.0);Sphingobacteriales;(1.0);Sphingobacteriaceae;(1.0);Sphingobacterium;(1.0);Sphingobacterium sp.;(0.59);</t>
  </si>
  <si>
    <t>Bacteria;Bacteroidetes;Bacteroidia;Sphingobacteriales;Sphingobacteriaceae;Sphingobacterium;Multi-affiliation</t>
  </si>
  <si>
    <t>M02944:147:000000000-AUVRY:1:1102:26760:20913</t>
  </si>
  <si>
    <t>TAAGGAATATTGGTCAATGGGCGGAAGCCTGAACCAGCCATGCCGCGTGCAGGATGACTGCCCTATGGGTTGTAAACTGCTTTTGTCCAGGAATAAACCTCTTTACGTGTAGAG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</si>
  <si>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Bacteria;(1.0);Actinobacteria;(1.0);Actinobacteria;(1.0);Corynebacteriales;(1.0);Nocardiaceae;(1.0);Rhodococcus;(1.0);Rhodococcus erythropolis;(1.0);</t>
  </si>
  <si>
    <t>Bacteria;Actinobacteria;Actinobacteria;Corynebacteriales;Nocardiaceae;Rhodococcus;Multi-affiliation</t>
  </si>
  <si>
    <t>M02944:147:000000000-AUVRY:1:1102:20543:4111</t>
  </si>
  <si>
    <t>TGGGGAATATTGCACAATGGGCGAAAGCCTGATGCAGCG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CAGATATCAGGAGGAACACCGGTGGCGAAGGCGGGTCTCTGGGCAGTAACTGACGCTGAGGAACGAAAGCGTGGGTAGCGAAC</t>
  </si>
  <si>
    <t>Bacteria;(1.0);Proteobacteria;(1.0);Gammaproteobacteria;(1.0);Betaproteobacteriales;(1.0);Burkholderiaceae;(1.0);Achromobacter;(1.0);Achromobacter piechaudii;(0.48);</t>
  </si>
  <si>
    <t>Bacteria;Proteobacteria;Gammaproteobacteria;Betaproteobacteriales;Burkholderiaceae;Achromobacter;Multi-affiliation</t>
  </si>
  <si>
    <t>M02944:147:000000000-AUVRY:1:1112:27089:19907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</si>
  <si>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</si>
  <si>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Bacteria;(1.0);Proteobacteria;(1.0);Gammaproteobacteria;(1.0);Enterobacteriales;(1.0);Enterobacteriaceae;(1.0);Serratia;(1.0);Serratia marcescens;(1.0);</t>
  </si>
  <si>
    <t>M02944:147:000000000-AUVRY:1:1101:23830:23056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</si>
  <si>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</si>
  <si>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Bacteria;(1.0);Firmicutes;(1.0);Bacilli;(1.0);Bacillales;(1.0);Bacillaceae;(1.0);Bacillus;(1.0);Bacillus endophyticus;(1.0);</t>
  </si>
  <si>
    <t>M01945:95:000000000-BK4YK:1:2105:22770:22912</t>
  </si>
  <si>
    <t>TAGGGAATCTTCCGCAATGGACGAAAGTCTGACGGAGCAACGCCGCGTGAGTGATGAAGGTTTTCGGATCGTAAAGCTCTGTTGTTAGGGAAGAACAAGTACCTGTTAAATAAGCAGGTACCTTGACGGTACCTAACCAGAAAGCCACGGCTAACTACGTGCCAGCAGCCGCGGTAATACGTAGGTGGCAAGCGTTGTCCGGAATTATTGGGCGTAAAGCGCGCGCAGGCGGTTCCTTAAGTCTGATGTGAAAGCCCACGGCTCAACCGTGGAGGGTCATTGGAAACTGGGGAACTTGAGTGCAGAAGAGGAGAGCGGAATTCCACGTGTAGCGGTGAAATGCGTAGAGATGTGGAGGAACACCAGTGGCGAAGGCGGCTCTCTGGTCTGTAACTGACGCTGAGGCGCGAAAGCGTGGGGAGCGAAC</t>
  </si>
  <si>
    <t>Bacteria;(1.0);Proteobacteria;(1.0);Gammaproteobacteria;(1.0);Betaproteobacteriales;(1.0);Burkholderiaceae;(1.0);Pelomonas;(0.98);unknown species;(0.7);</t>
  </si>
  <si>
    <t>Bacteria;Proteobacteria;Gammaproteobacteria;Betaproteobacteriales;Burkholderiaceae;Pelomonas;Multi-affiliation</t>
  </si>
  <si>
    <t>M02944:147:000000000-AUVRY:1:2102:7027:19532</t>
  </si>
  <si>
    <t>TGGGGAATTTTGGACAATGGGCGCAAGCCTGATCCAGCCATGCCGCGTGCGGGAAGAAGGCCTTCGGGTTGTAAACCGCTTTTGTCAGGGAAGAAAAGGTTCTGGCTAATACCTGGGACTCATGACGGTACCTGAAGAATAAGCACCGGCTAACTACGTGCCAGCAGCCGCGGTAATACGTAGGGTGCAAGCGTTAATCGGAATTACTGGGCGTAAAGCGTGCGCAGGCGGTTATGCAAGACAGAGGTGAAATCCCCGGGCTCAACCTGGGAACTGCCTTTGTGACTGCATAGCTAGAGTGCGGCAGAGGGGGATGGAATTCCGCGTGTAGCAGTGAAATGCGTAGATATGCGGAGGAACACCGATGGCGAAGGCAATCCCCTGGGCCTGCACTGACGCTCATGCACGAAAGCGTGGGGAGCAAAC</t>
  </si>
  <si>
    <t>Bacteria;(1.0);Proteobacteria;(1.0);Alphaproteobacteria;(1.0);Rhodobacterales;(1.0);Rhodobacteraceae;(1.0);Rubellimicrobium;(1.0);unknown species;(1.0);</t>
  </si>
  <si>
    <t>Bacteria;Proteobacteria;Alphaproteobacteria;Rhodobacterales;Rhodobacteraceae;Rubellimicrobium;unknown species</t>
  </si>
  <si>
    <t>M01945:95:000000000-BK4YK:1:1101:19573:4000</t>
  </si>
  <si>
    <t>TGGGGAATCTTAGACAATGGGCGCAAGCCTGATCTAGCCATGCCGCGTGGGTGATGAAGGCCTTAGGGTCGTAAAGCCCTTTCGCCGGGGAAGATAATGACGGTACCCGGTAAAGAAACCCCGGCTAACTCCGTGCCAGCAGCCGCGGTAATACGGAGGGGGTTAGCGTTGTTCGGAATGACTGGGCGTAAAGCGCGCGTAGGCGGATCATCAAGTCGGGGGTGAAATCCCGGGGCTCAACCCCGGAATGGCCTTCGAGACTGGTGGTCTTGAGTTCGAGAGAGGTGAGTGGAATTCCGAGTGTAGAGGTGAAATTCGTAGATATTCGGAGGAACACCAGTGGCGAAGGCGGCTCACTGGCTCGACACTGACGCTGAGGTGCGAAAGCGTGGGGAGCAAAC</t>
  </si>
  <si>
    <t>Bacteria;(1.0);Proteobacteria;(1.0);Alphaproteobacteria;(1.0);Rhizobiales;(1.0);Rhizobiaceae;(1.0);Shinella;(0.93);metagenome;(0.55);</t>
  </si>
  <si>
    <t>M02944:147:000000000-AUVRY:1:2114:9511:3893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</si>
  <si>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GGTACCTAGAGTATGGAAGAGGTGAGTGGAATTCCGAGTGTAGAGGTGAAATTCGTAGATATTCGGAGGAACACCAGTGGCGAAGGCGGCTCACTGGTCCATTACTGACGCTGAGGTGCGAAAGCGTGGGGAGCAAAC</t>
  </si>
  <si>
    <t>Bacteria;(1.0);Proteobacteria;(1.0);Gammaproteobacteria;(1.0);Betaproteobacteriales;(1.0);Burkholderiaceae;(1.0);Acidovorax;(1.0);Acidovorax delafieldii;(1.0);</t>
  </si>
  <si>
    <t>Bacteria;Proteobacteria;Gammaproteobacteria;Betaproteobacteriales;Burkholderiaceae;Acidovorax;Multi-affiliation</t>
  </si>
  <si>
    <t>M02944:147:000000000-AUVRY:1:1102:13447:3340</t>
  </si>
  <si>
    <t>TGGGGAATTTTGGACAATGGGCGCAAGCCTGATCCAGCCATGCCGCGTGCAGGATGAAGGCCTTCGGGTTGTAAACTGCTTTTGTACGGAACGAAAAGACTCTGGTTAATACCTGGGGTCCATGACGGTACCGTAAGAATAAGCACCGGCTAACTACGTGCCAGCAGCCGCGGTAATACGTAGGGTGCGAGCGTTAATCGGAATTACTGGGCGTAAAGCGTGCGCAGGCGGTTATGTAAGACAGATGTGAAATCCCCGGGCTCAACCTGGGAACTGCATTTGTGACTGCATAGCTAGAGTACGGCAGAGGGGGATGGAATTCCGCGTGTAGCAGTGAAATGCGTAGATATGCGGAGGAACACCGATGGCGAAGGCAATCCCCTGGGCCTGTACTGACGCTCATGCACGAAAGCGTGGGGAGCAAAC</t>
  </si>
  <si>
    <t>Bacteria;(1.0);Proteobacteria;(1.0);Gammaproteobacteria;(1.0);Pseudomonadales;(1.0);Pseudomonadaceae;(1.0);Pseudomonas;(1.0);Pseudomonas baetica;(0.69);</t>
  </si>
  <si>
    <t>M02944:147:000000000-AUVRY:1:2101:13473:2662</t>
  </si>
  <si>
    <t>TGGGGAATATTGGACAATGGGCGAAAGCCTGATCCAGCCATGCCGCGTGTGTGAAGAAGGTCTTCGGATTGTAAAGCACTTTAAGTTGGGAGGAAGGGCAGTAAATTAATACTTTGC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</t>
  </si>
  <si>
    <t>Bacteria;(1.0);Proteobacteria;(1.0);Alphaproteobacteria;(1.0);Caulobacterales;(1.0);Caulobacteraceae;(1.0);Brevundimonas;(1.0);Brevundimonas diminuta;(1.0);</t>
  </si>
  <si>
    <t>M02944:147:000000000-AUVRY:1:1105:25560:15440</t>
  </si>
  <si>
    <t>TGGGGAATCTTGCGCAATGGGCGAAAGCCTGACGCAGCCATGCCGCGTGAATGATGAAGGTCTTAGGATTGTAAAATTCTTTCACCGGGGACGATAATGACGGTACCCGGAGAAGAAGCCCCGGCTAACTTCGTGCCAGCAGCCGCGGTAATACGAAGGGGGCTAGCGTTGCTCGGAATTACTGGGCGTAAAGGGCGCGTAGGCGGATCGTTAAGTCAGAGGTGAAATCCCAGGGCTCAACCCTGGAACTGCCTTTGATACTGGCGATCTTGAGTATGAGAGAGGTATGTGGAACTCCGAGTGTAGAGGTGAAATTCGTAGATATTCGGAAGAACACCAGTGGCGAAGGCGACATACTGGCTCATTACTGACGCTGAGGCGCGAAAGCGTGGGGAGCAAAC</t>
  </si>
  <si>
    <t>Bacteria;(1.0);Proteobacteria;(1.0);Gammaproteobacteria;(1.0);Xanthomonadales;(0.92);Xanthomonadaceae;(0.92);Stenotrophomonas;(0.92);Xanthomonas group bacterium LA37;(0.39);</t>
  </si>
  <si>
    <t>Bacteria;Proteobacteria;Gammaproteobacteria;Xanthomonadales;Xanthomonadaceae;Stenotrophomonas;Stenotrophomonas sp.</t>
  </si>
  <si>
    <t>KX377560.1.1354</t>
  </si>
  <si>
    <t>M02944:147:000000000-AUVRY:1:1102:19279:6759</t>
  </si>
  <si>
    <t>TGGGGAATTTTGGACAATGGGGGAAACCCTGATCCAGCCATCCCGCGTGTATGATGAAGGCCTTCGGGTTGTAAAGTACTTTTGGCAGAGAAGAAAAGGTACCTCCTAATACGAGGTACTGCTGACGGTATCTGC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</si>
  <si>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Bacteria;(1.0);Proteobacteria;(1.0);Alphaproteobacteria;(1.0);Rhizobiales;(1.0);Rhizobiaceae;(1.0);Allorhizobium-Neorhizobium-Pararhizobium-Rhizobium;(1.0);Agrobacterium radiobacter;(1.0);</t>
  </si>
  <si>
    <t>Bacteria;Proteobacteria;Alphaproteobacteria;Rhizobiales;Rhizobiaceae;Allorhizobium-Neorhizobium-Pararhizobium-Rhizobium;Multi-affiliation</t>
  </si>
  <si>
    <t>M02944:147:000000000-AUVRY:1:1112:14324:6805</t>
  </si>
  <si>
    <t>TGGGGAATATTGGACAATGGGCGCAAGCCTGATCCAGCCATGCCGCGTGAGTGATGAAGGCCTTAGGGTTGTAAAGCTCTTTCACCGGAGAAGATAATGACGGTATCCGGAGAAGAAGCCCCGGCTAACTTCGTGCCAGCAGCCGCGGTAATACGAAGGGGGCTAGCGTTGTTCGGAATTACTGGGCGTAAAGCGCACGTAGGCGGATATTTAAGTCAGGGGTGAAATCCCAGAGCTCAACTCTGGAACTGCCTTTGATACTGGGTATCTTGAGTATGGAAGAGGTAAGTGGAATTCCGAGTGTAGAGGTGAAATTCGTAGATATTCGGAGGAACACCAGTGGCGAAGGCGGCTTACTGGTCCATTACTGACGCTGAGGTGCGAAAGCGTGGGGAGCAAAC</t>
  </si>
  <si>
    <t>Bacteria;(1.0);Bacteroidetes;(1.0);Bacteroidia;(1.0);Flavobacteriales;(1.0);Flavobacteriaceae;(1.0);Flavobacterium;(1.0);Flavobacterium frigidimaris;(0.95);</t>
  </si>
  <si>
    <t>Bacteria;Bacteroidetes;Bacteroidia;Flavobacteriales;Flavobacteriaceae;Flavobacterium;Multi-affiliation</t>
  </si>
  <si>
    <t>M02944:147:000000000-AUVRY:1:2108:15179:10914</t>
  </si>
  <si>
    <t>TGAGGAATATTGGACAATGGGCGCAAGCCTGATCCAGCCATGCCGCGTGCAGGATGACGGTCCTATGGATTGTAAACTGCTTTTATACGAGAAGAAACACTACTTCGTGAAGTAGCTTGACGGTATCGTAAGAATAAGGATCGGCTAACTCCGTGCCAGCAGCCGCGGTAATACGGAGGATCCAAGCGTTATCCGGAATCATTGGGTTTAAAGGGTCCGTAGGCGGTTTAATAAGTCAGTGGTGAAAGCCCATCGCTCAACGGTGGAACGGCCATTGATACTGTTAGACTTGAATTATTAGGAAGTAACTAGAATATGTAGTGTAGCGGTGAAATGCTTAGAGATTACATGGAATACCAATTGCGAAGGCAGGTTACTACTAATTGATTGACGCTGATGGACGAAAGCGTGGGTAGCGAAC</t>
  </si>
  <si>
    <t>Bacteria;(1.0);Proteobacteria;(1.0);Alphaproteobacteria;(1.0);Rhizobiales;(1.0);Rhizobiaceae;(1.0);Ochrobactrum;(0.9);Ochrobactrum pseudogrignonense;(0.76);</t>
  </si>
  <si>
    <t>Bacteria;Proteobacteria;Alphaproteobacteria;Rhizobiales;Rhizobiaceae;Ochrobactrum;Multi-affiliation</t>
  </si>
  <si>
    <t>M02944:147:000000000-AUVRY:1:1102:8695:7528</t>
  </si>
  <si>
    <t>TGGGGAATATTGGACAATGGGCGCAAGCCTGATCCAGCCATGCCGCGTGAGTGATGAAGGCCCTAGGGTTGTAAAGCTCTTTCACCGGTGAAGATAATGACGGTAACCGGAGAAGAAGCCCCGGCTAACTTCGTGCCAGCAGCCGCGGTAATACGAAGGGGGCTAGCGTTGTTCGGATTTACTGGGCGTAAAGCGCACGTAGGCGGACTTTTAAGTCAGGGGTGAAATCCCAGAGCTCAACTCTGGAACTGCCTTTGATACTGGAAGTCTTGAGTATGGTAGAGGTGAGTGGAATTCCGAGTGTAGAGGTGAAATTCGTAGATATTCGGAGGAACACCAGTGGCGAAGGCGGCTCACTGGACCATTACTGACGCTGAGGTGCGAAAGCGTGGGGAGCAAAC</t>
  </si>
  <si>
    <t>Bacteria;(1.0);Proteobacteria;(1.0);Gammaproteobacteria;(0.99);Enterobacteriales;(0.99);Enterobacteriaceae;(0.99);Photorhabdus;(0.77);unknown species;(0.62);</t>
  </si>
  <si>
    <t>Bacteria;Proteobacteria;Gammaproteobacteria;Enterobacteriales;Enterobacteriaceae;Photorhabdus;Multi-affiliation</t>
  </si>
  <si>
    <t>M02944:147:000000000-AUVRY:1:1112:15852:14724</t>
  </si>
  <si>
    <t>TGGGGAATATTGGACAATGGGCGCAAGCCTGATCCAGCCATGCCGCGTGAGTGATGAAGGCCCTAGGGTTGTAAAGCTCTTTCACCGGTGAAGATAATGACGGTAACCGGAGAAGAAGCCCCGGCTAACTT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</si>
  <si>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Bacteria;(1.0);Proteobacteria;(1.0);Alphaproteobacteria;(1.0);Sphingomonadales;(1.0);Sphingomonadaceae;(1.0);Sphingomonas;(1.0);Sphingomonas koreensis;(1.0);</t>
  </si>
  <si>
    <t>M02944:147:000000000-AUVRY:1:2107:18328:6326</t>
  </si>
  <si>
    <t>TGGGGAATATTGGACAATGGGCGAAAGCCTGATCCAGCAATGCCGCGTGAGTGATGAAGGCCTTAGGGTTGTAAAGCTCTTTTACCCGGGATGATAATGACAGTACCGGGAGAATAAGCTCCGGCTAACTTCGTGCCAGCAGCCGCGGTAATACGAGGGGAGCTAGCGTTATTCGGAATTACTGGGCGTAAAGCGCACGTAGGCGGCTTTGTAAGTTAGAGGTGAAAGCCCGGGGCTCAACTCCGGAATTGCCTTTAAGACTGCATCGCTTGAATCCAGGAGAGGTGAGTGGAATTCCGAGTGTAGAGGTGAAATTCGTAGATATTCGGAAGAACACCAGTGGCGAAGGCGGCTCACTGGACTGGTATTGACGCTGAGGTGCGAAAGCGTGGGGAGCAAAC</t>
  </si>
  <si>
    <t>Bacteria;(1.0);Proteobacteria;(1.0);Gammaproteobacteria;(1.0);Xanthomonadales;(1.0);Xanthomonadaceae;(1.0);Stenotrophomonas;(1.0);Stenotrophomonas maltophilia R551-3;(0.87);</t>
  </si>
  <si>
    <t>M02944:147:000000000-AUVRY:1:1103:9456:23177</t>
  </si>
  <si>
    <t>TGGGGAATATTGGACAATGGGCGCAAGCCTGATCCAGCCATCCCGCGTGTGTGAAGAAGGCCTTCGGGTTGTAAAGCCCTTTTGTTGGGAAAGAAATCCAGCTGGTTAATACCCGGTTGGGCTGACGGTACCCAAAGAATAAGCACCGGCTAACTTCGTGCCAGCAGCCGCGGTAATACGAAGGGTGCAAGCGTTACTCGGAATTACTGGGCGTAAAGCGTGCGTAGGTGGTCGTTTAAGTCTGTTGTGAAAGCCCTGGGCTCAACCTGGGAACTGCAGTGGAAACTGGAAGACTAGAGTGTGGTAGAGGGTAGCGGAATTCCTGGTGTAGCAGTGAAATGCGTAGAGATAAGGAGGAACATCCATGGCGAAGGCAGCTACCTGGACAAACACTGACACTGAGGCACGAAAGCGTGGGGAGCAAAC</t>
  </si>
  <si>
    <t>Bacteria;(1.0);Proteobacteria;(1.0);Alphaproteobacteria;(1.0);Rhizobiales;(1.0);Xanthobacteraceae;(1.0);Bradyrhizobium;(1.0);Bradyrhizobium canariense;(0.63);</t>
  </si>
  <si>
    <t>Bacteria;Proteobacteria;Alphaproteobacteria;Rhizobiales;Xanthobacteraceae;Multi-affiliation;Multi-affiliation</t>
  </si>
  <si>
    <t>M02944:147:000000000-AUVRY:1:1108:18577:12622</t>
  </si>
  <si>
    <t>TGGGGAATATTGGACAATGGGCGCAAGCCTGATCCAGCCATGCCGCGTGAGTGATGAAGGCCCTAGGGTTGTAAAGCTCTTTTGTGCGGGAAGATAATGACGGTACCGCAAGAATAAGCCCCGGCTAACTTCGTGCCAGCAGCCGCGGTAATACGAAGGGGGCTAGCGTTGCTCGGAATCACTGGGCGTAAAGGGTGCGTAGGCGGGTCTTTAAGTCAGGGGTGAAATCCTGGAGCTCAACTCCAGAACTGCCTTTGATACTGAGGATCTTGAGTTCGGGAGAGGTGAGTGGAACTGCGAGTGTAGAGGTGAAATTCGTAGATATTCGCAAGAACACCAGTGGCGAAGGCGGCTCACTGGCCCGATACTGACGCTGAGGCACGAAAGCGTGGGGAGCAAAC</t>
  </si>
  <si>
    <t>Bacteria;(1.0);Bacteroidetes;(1.0);Bacteroidia;(1.0);Flavobacteriales;(1.0);Flavobacteriaceae;(1.0);Flavobacterium;(1.0);cf. Chryseobacterium sp. UOF CM895;(0.74);</t>
  </si>
  <si>
    <t>EU538971.1.1386</t>
  </si>
  <si>
    <t>M02944:147:000000000-AUVRY:1:1107:8682:16067</t>
  </si>
  <si>
    <t>TGAGGAATATTGGACAATGGGCGCAAGCCTGATCCAGCCATGCCGCGTGCAGGATGACGGTCCTATGGATTGTAAACTGCTTTTATACGGGAAGAAACCCTGGCTCGTGAGCCAGATTGACGGTACCGTAG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</si>
  <si>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Bacteria;(1.0);Proteobacteria;(1.0);Gammaproteobacteria;(1.0);Betaproteobacteriales;(1.0);Burkholderiaceae;(1.0);Acidovorax;(0.99);Acidovorax sp.;(0.77);</t>
  </si>
  <si>
    <t>M02944:147:000000000-AUVRY:1:1102:10100:5498</t>
  </si>
  <si>
    <t>TGGGGAATTTTGGACAATGGGCGAAAGCCTGATCCAGCCATGCCGCGTGCAGGATGAAGGCCTTCGGGTTGTAAACTGCTTTTGTACGGAACGAAAAGACTCTTTCTAATAAAGAGGGTCCATGACGGTACCGTAAGAATAAGCACCGGCTAACTACGTGCCAGCAGCCGCGGTAATACGTAGGGTGCAAGCGTTAATCGGAATTACTGGGCGTAAAGCGTGCGCAGGCGGTTATGTAAGACAGATGTGAAATCCCCGGGCTCAACCTGGGAACTGCATTTGTGACTGCATAGCTAGAGTACGGTAGAGGGGGATGGAATTCCGCGTGTAGCAGTGAAATGCGTAGATATGCGGAGGAACACCGATGGCGAAGGCAATCCCCTGGACCTGTACTGACGCTCATGCACGAAAGCGTGGGGAGCAAAC</t>
  </si>
  <si>
    <t>Bacteria;(1.0);Bacteroidetes;(1.0);Bacteroidia;(1.0);Flavobacteriales;(1.0);Flavobacteriaceae;(1.0);Flavobacterium;(1.0);Flavobacteriia bacterium enrichment culture clone 2-4-3;(0.78);</t>
  </si>
  <si>
    <t>GU179793.1.1379</t>
  </si>
  <si>
    <t>M02944:147:000000000-AUVRY:1:1102:18494:9956</t>
  </si>
  <si>
    <t>TGAGGAATATTGGTCAATGGTCGCAAGACTGAACCAGCCATGCCGCGTGCAGGATGACGGTCCTATGGATTGTAAACTGCTTTTGTACGGGAAGAAACCCTCCTACGTGTAGGAGCTTGACGGTACCGTAAGAATAAGGATCGGCTAACTC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</si>
  <si>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Bacteria;(1.0);Proteobacteria;(1.0);Gammaproteobacteria;(1.0);Pseudomonadales;(1.0);Moraxellaceae;(1.0);Enhydrobacter;(1.0);Moraxella osloensis;(1.0);</t>
  </si>
  <si>
    <t>Bacteria;Proteobacteria;Gammaproteobacteria;Pseudomonadales;Moraxellaceae;Enhydrobacter;Multi-affiliation</t>
  </si>
  <si>
    <t>M02944:147:000000000-AUVRY:1:1101:7858:14287</t>
  </si>
  <si>
    <t>TGGGGAATATTGGACAATGGGGGCAACCCTGATCCAGCCATGCCGCGTGTGTGAAGAAGGCCTTTTGGTTGTAAAGCACTTTAAGCAGGGAGGAGAGGCTAATGGTTAATACCCATTAGATTAGACGTTACCTGCAGAATAAGCACCGGCTAACTCTGTGCCAGCAGCCGCGGTAATACAGAGGGTGCGAGCGTTAATCGGAATTACTGGGCGTAAAGCGAGTGTAGGTGGCTCATTAAGTCACATGTGAAATCCCCGGGCTTAACCTGGGAACTGCATGTGATACTGGTGGTGCTAGAATATGTGAGAGGGAAGTAGAATTCCAGGTGTAGCGGTGAAATGCGTAGAGATCTGGAGGAATACCGATGGCGAAGGCAGCTTCCTGGCATAATATTGACACTGAGATTCGAAAGCGTGGGTAGCAAAC</t>
  </si>
  <si>
    <t>M02944:147:000000000-AUVRY:1:1110:24319:7075</t>
  </si>
  <si>
    <t>TGGGGAATATTGGACAATGGGGGGAACCCTGATCCAGCCATGCCGCGTGTGTGAAGAAGGCCTTATGGTTGTAAAGCACTTTAAGCGAGGAGGAGGCTCTCTTGGTTAATACCCAAGATG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</si>
  <si>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Bacteria;(1.0);Proteobacteria;(1.0);Gammaproteobacteria;(1.0);Betaproteobacteriales;(0.93);Burkholderiaceae;(0.93);Alcaligenes;(0.88);Bordetella sp.;(0.06);</t>
  </si>
  <si>
    <t>multi-identity</t>
  </si>
  <si>
    <t>multi-alignment-lg</t>
  </si>
  <si>
    <t>M02944:147:000000000-AUVRY:1:1104:14667:26269</t>
  </si>
  <si>
    <t>TGGGGAATATTGGACAATGGGCGCAAGCCTGATCCAGCCATACCGCGTGGGTGAAGAAGGCCTTCGGGTTGTAAAGCCCTTTTGTTGGGAAAGAAATCCAGCTGGTTAATACCCGGTTGGGATGACGGTACCCA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</si>
  <si>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Bacteria;(1.0);Proteobacteria;(1.0);Gammaproteobacteria;(1.0);Pseudomonadales;(1.0);Moraxellaceae;(1.0);Acinetobacter;(1.0);Acinetobacter radioresistens;(1.0);</t>
  </si>
  <si>
    <t>M02944:147:000000000-AUVRY:1:2102:13397:22382</t>
  </si>
  <si>
    <t>TGGGGAATATTGGACAATGGGGGGAACCCTGATCCAGCCATGCCGCGTGTGTGAAGAAGGCCTTTTGGTTGTAAAGCACTTTAAGCGAGGAGGAGGCTACCTAGATTAATACTTTAGGATAGTGGACGTTACTCGCAGAATAAGCACCGGCTAACTCTGTGCCAGCAGCCGCGGTAATACAGAGGGTGCGAGCGTTAATCGGATTTACTGGGCGTAAAGCGTGCGTAGGCGGCCAATTAAGTCAAATGTGAAATCCCCGAGCTTAACTTGGGAATTGCATTCGATACTGGTTGGCTAGAGTATGGGAGAGGATGGTAGAATTCCAGGTGTAGCGGTGAAATGCGTAGAGATCTGGAGGAATACCGATGGCGAAGGCAGCCATCTGGCCTAATACTGACGCTGAGGTACGAAAGCATGGGGAGCAAAC</t>
  </si>
  <si>
    <t>Bacteria;(1.0);Proteobacteria;(1.0);Gammaproteobacteria;(1.0);Pseudomonadales;(1.0);Pseudomonadaceae;(1.0);Pseudomonas;(1.0);Pseudomonas chlororaphis;(1.0);</t>
  </si>
  <si>
    <t>M02944:147:000000000-AUVRY:1:1106:11423:28268</t>
  </si>
  <si>
    <t>TGGGGAATATTGGACAATGGGCGAAAGCCTGATCCAGCCATGCCGCGTGTGTGAAGAAGGTCTTCGGATTGTAAAGCACTTTAAGTTGGGAGGAAGGGTACTTACCTAATACGTGAGTA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</t>
  </si>
  <si>
    <t>Bacteria;(1.0);Proteobacteria;(1.0);Gammaproteobacteria;(1.0);Betaproteobacteriales;(1.0);Burkholderiaceae;(1.0);Ralstonia;(0.93);unidentified marine bacterioplankton;(0.56);</t>
  </si>
  <si>
    <t>Bacteria;Proteobacteria;Gammaproteobacteria;Betaproteobacteriales;Burkholderiaceae;Ralstonia;unknown species</t>
  </si>
  <si>
    <t>M02944:147:000000000-AUVRY:1:1109:11109:25080</t>
  </si>
  <si>
    <t>TGGGGAATTTTGGACAATGGGGGCAACCCTGATCCAGCAATGCCGCGTGTGTGAAGAAGGCCTTCGGGTTGTAAAGCACTTTTGTCCGGAAAGAAATCGCACTTACTAATATTAGGTGTGGATGACGGTACCGGAAGAATAAGGACCGGCTAACTACGTGCCAGCAGCCGCGGTAATACGTAGGGTCCAAGCGTTAATCGGAATTACTGGGCGTAAAGCGTGCGCAGGCGGTTTTGTAAGTCTGATGTGAAATCCCCGGGCTCAACCTGGGAACTGCATTGGAGACTGCAAGGCTAGAGTGTGTCAGAGGGGGGTAGAATTCCACGTGTAGCAGTGAAATGCGTAGAGATGTGGAGGAATACCGATGGCGAAGGCAGCCCCCTGGGATAACACTGACGCTCATGCACGAAAGCGTGGGGAGCAAAC</t>
  </si>
  <si>
    <t>Bacteria;(1.0);Proteobacteria;(1.0);Gammaproteobacteria;(1.0);Betaproteobacteriales;(1.0);Burkholderiaceae;(1.0);Noviherbaspirillum;(0.65);Noviherbaspirillum sp.;(0.37);</t>
  </si>
  <si>
    <t>M02944:147:000000000-AUVRY:1:2110:19720:19074</t>
  </si>
  <si>
    <t>TGGGGAATTTTGGACAATGGGGGCAACCCTGATCCAGCAATGCCGCGTGAGTGAAGAAGGCCCTCGGGTTGTAAAGCTCTTTTGTCAGGGAAGAAACGGAGTTCTCTAATATAGGATTCTAATGACGGTACCTGA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</si>
  <si>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Bacteria;(1.0);Bacteroidetes;(1.0);Bacteroidia;(1.0);Flavobacteriales;(1.0);Flavobacteriaceae;(1.0);Flavobacterium;(1.0);unknown species;(0.53);</t>
  </si>
  <si>
    <t>M02944:147:000000000-AUVRY:1:1106:11881:23853</t>
  </si>
  <si>
    <t>TGAGGAATATTGGACAATGGGCGCAAGCCTGATCCAGCCATGCCGCGTGCAGGATGACGGTCCTATGGATTGTAAACTGCTTTTATACAGGAAGAAACCCTTGCTCGTGAGCAAGATTGACGGTACTGTAG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</si>
  <si>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Bacteria;(1.0);Bacteroidetes;(1.0);Bacteroidia;(1.0);Sphingobacteriales;(1.0);Sphingobacteriaceae;(1.0);Sphingobacterium;(1.0);Sphingobacterium multivorum;(1.0);</t>
  </si>
  <si>
    <t>M02944:147:000000000-AUVRY:1:1103:7040:14263</t>
  </si>
  <si>
    <t>TAAGGAATATTGGTCAATGGGCGGAAGCCTGAACCAGCCATGCCGCGTGCAGGATGACTGCCCTATGGGTTGTAAACTGCTTTTGTCCAGGAATAAACCTAGATACGTGTATC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</si>
  <si>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Bacteria;(1.0);Proteobacteria;(1.0);Gammaproteobacteria;(1.0);Betaproteobacteriales;(0.65);Burkholderiaceae;(0.65);Alcaligenes;(0.65);Bordetella sp.;(0.29);</t>
  </si>
  <si>
    <t>Bacteria;Proteobacteria;Gammaproteobacteria;Multi-affiliation;Multi-affiliation;Multi-affiliation;Multi-affiliation</t>
  </si>
  <si>
    <t>M02944:147:000000000-AUVRY:1:1102:26028:17846</t>
  </si>
  <si>
    <t>TGGGGAATTTTGGACAATGGGGGAAACCCTGATCCAGCCATCCCGCGTGTATGATGAAGGCCTTCGGGTTGTAAAGTACTTTTGGCAGAGAAGAAAAGGTACCTCCTAATACGAGGTACTGCTGACGGTATCTGCAGAATAAGCACCGGCTAACTACGTGCCAGCAGCCGCGGTAATACGTAGGGTGCAAGCGTTAATCGGAATTACTGGGCGTAAAGCGCACGCAGGCGGTTTGTTAAGTCAGATGTGAAATCCCCGCGCTTAACGTGGGAACTGCATTTGAAACTGGCAAGCTAGAGTCTTGTAGAGGGGGGTAGAATTCCAGGTGTAGCGGTGAAATGCGTAGAGATCTGGAGGAATACCGGTGGCGAAGGCGGCCCCCTGGACAAAGACTGACGCTCAGGTGCGAAAGCGTGGGGAGCAAAC</t>
  </si>
  <si>
    <t>Bacteria;(1.0);Proteobacteria;(1.0);Gammaproteobacteria;(1.0);Cellvibrionales;(1.0);Cellvibrionaceae;(1.0);Cellvibrio;(1.0);metagenome;(0.95);</t>
  </si>
  <si>
    <t>Bacteria;Proteobacteria;Gammaproteobacteria;Cellvibrionales;Cellvibrionaceae;Cellvibrio;metagenome</t>
  </si>
  <si>
    <t>FPLS01029819.11.1527</t>
  </si>
  <si>
    <t>M02944:147:000000000-AUVRY:1:1108:14463:20772</t>
  </si>
  <si>
    <t>TGGGGAATATTGGACAATGGGCGCAAGCCTGATCCAGCCATGCCGCGTGTGTGAAGAAGGCCTTAGGGTTGTAAAGCACTTTCAGTGGGGAGAAAGGTAATTCGCTTAATACGTGAGTTAATTGATGTTACCCACAGAAGAAGCACCGGCTAACTCCGTGCCAGCAGCCGCGGTAATACGGAGGGTGCAAGCGTTAATCGGAATTACTGGGCGTAAAGCGCACGTAGGTGGTTTGTTAAGCCAGCTGTGAAATCCCCGGGCTCAACCTGGGCACTGCAGTTGGAACTGGCAAGCTAGAGTAGGGTAGAGGGGTGTGGAATTCCAGGTGTAGCGGTGAAATGCGTAGATATCTGGAGGAACATCAGTGGCGAAGGCGACACCCTGGACTCATACTGACACTGAGGTGCGAAAGCGTGGGGAGCAAAC</t>
  </si>
  <si>
    <t>Bacteria;(1.0);Proteobacteria;(1.0);Alphaproteobacteria;(1.0);Rhizobiales;(1.0);Beijerinckiaceae;(1.0);Methylobacterium;(1.0);Methylobacterium aquaticum;(1.0);</t>
  </si>
  <si>
    <t>Bacteria;Proteobacteria;Alphaproteobacteria;Rhizobiales;Beijerinckiaceae;Methylobacterium;Multi-affiliation</t>
  </si>
  <si>
    <t>M02944:147:000000000-AUVRY:1:1107:19722:24840</t>
  </si>
  <si>
    <t>TGGGGAATATTGGACAATGGGGGCAACCCTGATCCAGCCATGCCGCGTGAGTGATGACGGCCTTAGGGTTGTAAAGCTCTTTTCTCCGGGACGATAATGACGGTACCGGAGGAATAAGCCCCGGCTAACTTCGTGCCAGCAGCCGCGGTAATACGAAGGGGGCTAGCGTTGCTCGGAATCACTGGGCGTAAAGGGCGCGTAGGCGGCTGATTTAGTCGAGGGTGAAAGCCCGTGGCTCAACCACGGAATGGCCTTCGATACTGGTTGGCTTGAGACCGGAAGAGGACAGCGGAACTGCGAGTGTAGAGGTGAAATTCGTAGATATTCGCAAGAACACCAGTGGCGAAGGCGGCTGTCTGGTCCGGTTCTGACGCTGAGGCGCGAAAGCGTGGGGAGCAAAC</t>
  </si>
  <si>
    <t>Bacteria;(1.0);Proteobacteria;(1.0);Alphaproteobacteria;(1.0);Rhodobacterales;(1.0);Rhodobacteraceae;(1.0);Paracoccus;(1.0);Paracoccus sp.;(0.9);</t>
  </si>
  <si>
    <t>Bacteria;Proteobacteria;Alphaproteobacteria;Rhodobacterales;Rhodobacteraceae;Paracoccus;Multi-affiliation</t>
  </si>
  <si>
    <t>M02944:147:000000000-AUVRY:1:1109:9903:10686</t>
  </si>
  <si>
    <t>TGGGGAATCTTAGACAATGGGGGCAACCCTGATCTAGCCATGCCGCGTGAGTGATGAAGGCCTTAGGGTTGTAAAGCTCTTTCAGCTGGGAAGATAATGACGGTACCAGCAGAAGAAGCCCCGGCTAACTCCGTGCCAGCAGCCGCGGTAATACGGAGGGGGCTAGCGTTGTTCGGAATTACTGGGCGTAAAGCGCACGTAGGCGGACTGGAAAGTTGGGGGTGAAATCCCGGGGCTCAACCTCGGAACTGCCTTCAAAACTATCAGTCTGGAGTTCGAGAGAGGTGAGTGGAATTCCGAGTGTAGAGGTGAAATTCGTAGATATTCGGAGGAACACCAGTGGCGAAGGCGGCTCACTGGCTCGATACTGACGCTGAGGTGCGAAAGCGTGGGGAGCAAAC</t>
  </si>
  <si>
    <t>Bacteria;(1.0);Proteobacteria;(1.0);Alphaproteobacteria;(1.0);Rhizobiales;(1.0);Devosiaceae;(1.0);Devosia;(0.96);metagenome;(0.95);</t>
  </si>
  <si>
    <t>Bacteria;Proteobacteria;Alphaproteobacteria;Rhizobiales;Devosiaceae;Devosia;Multi-affiliation</t>
  </si>
  <si>
    <t>M02944:147:000000000-AUVRY:1:1106:15367:7957</t>
  </si>
  <si>
    <t>TGGGGAATATTGGACAATGGGCGCAAGCCTGATCCAGCCATGCCGCGTGAGTGATGAAGGCCTTAGGGTTGTAAAGCTCTTTCAGTGGGGACGATAATGACGGTACCCA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</si>
  <si>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Bacteria;(1.0);Proteobacteria;(1.0);Alphaproteobacteria;(1.0);Sphingomonadales;(1.0);Sphingomonadaceae;(1.0);Sphingomonas;(0.99);Sphingomonas melonis;(0.43);</t>
  </si>
  <si>
    <t>M02944:147:000000000-AUVRY:1:2106:23177:9356</t>
  </si>
  <si>
    <t>TGGGGAATATTGGACAATGGGCGAAAGCCTGATCCAGCAATGCCGCGTGAGTGATGAAGGCCTTAGGGTTGTAAAGCTCTTTTACCCGGGATGATAATGACCGTCCCGGTAGAATAAGCTCCGGCTAACTCCGTGCCAGCAGCCGCTGTAATACGGAGGGAGCTAGCGTTGTTCGGAATTACTGGGCGTAAAGCGCACGTAGGCGGCTTTGTAAGTTAGAGGTGAAAGCCTGGAGCTCAACGCCAGAATTGCCTTTAAGACTGCATCGCTTGAATCCAGGAGAGGTGAGTGGAATTCCGAGTGTAGAGGTGAAATTCGTAGATATTAGGAAGAACACCAGTGGCGAAGGCGGCTCACTGGACTGGTATTGACGCTGAGGTGCGAAAGCGTGGGGAGCAAAC</t>
  </si>
  <si>
    <t>Bacteria;(1.0);Bacteroidetes;(1.0);Bacteroidia;(1.0);Flavobacteriales;(1.0);Flavobacteriaceae;(1.0);Flavobacterium;(1.0);Flavobacterium oncorhynchi;(0.96);</t>
  </si>
  <si>
    <t>M02944:147:000000000-AUVRY:1:1102:21625:22626</t>
  </si>
  <si>
    <t>TGAGGAATATTGGACAATGGGCGCAAGCCTGATCCAGCCATGCCGCGTGCAGGATGACGGTCCTATGGATTGTAAACTGCTTTTGTACGAGAAGAAACACTGATTCGTGAATCAGCTTGACGGTATCGTAAGAATAAGGATCGGCTAACTCCGTGCCAGCAGCCGCGGTAATACGGAGGATCCAAGCGTTATCCGGAATCATTGGGTTTAAAGGGTCCGTAGGCGGTTTAGTAAGTCAGTGGTGAAAGCCCATCGCTCAACGGTGGAACGGCCATTGATACTGCTGAACTTGAATTATTAGGAAGTAACTAGAATATGTAGTGTAGCGGTGAAATGCTTAGAGATTACATGGAATACCAATTGCGAAGGCAGGTTACTACTAATTGATTGACGCTGATGGACGAAAGCGTGGGGAGCGAAC</t>
  </si>
  <si>
    <t>Bacteria;(1.0);Proteobacteria;(1.0);Alphaproteobacteria;(1.0);Rhizobiales;(1.0);Beijerinckiaceae;(1.0);Bosea;(1.0);unknown species;(0.58);</t>
  </si>
  <si>
    <t>Bacteria;Proteobacteria;Alphaproteobacteria;Rhizobiales;Beijerinckiaceae;Bosea;unknown species</t>
  </si>
  <si>
    <t>KF827348.1.1400</t>
  </si>
  <si>
    <t>M02944:147:000000000-AUVRY:1:2114:11784:13753</t>
  </si>
  <si>
    <t>TGGGGAATATTGGACAATGGGCGCAAGCCTGATCCAGCCATGCCGCGTGAGTGATGAAGGCCTTAGGGTTGTAAAGCTCTTTTGTCCGGGAAGATAATGACTGTACCGGAAGAATAAGCCCCGGCTAACTTCGTGCCAGCAGCCGCGGTAATACGAAGGGGGCTAGCGTTGCTCGGAATCACTGGGCGTAAAGGGCGCGTAGGCGGACTTTTAAGTCGGAGGTGAAAGCCCAGGGCTCAACCCTGGAATTGCCTTCGATACTGGGAGTCTTGAGTTCGGAAGAGGTTGGTGGAACTGCGAGTGTAGAGGTGAAATTCGTAGATATTCGCAAGAACACCGGTGGCGAAGGCGGCCAACTGGTCCGAAACTGACGCTGAGGCGCGAAAGCGTGGGGAGCAAAC</t>
  </si>
  <si>
    <t>Bacteria;(1.0);Bacteroidetes;(1.0);Bacteroidia;(1.0);Flavobacteriales;(1.0);Flavobacteriaceae;(1.0);Flavobacterium;(0.99);unknown species;(0.9);</t>
  </si>
  <si>
    <t>FN563151.1.1440</t>
  </si>
  <si>
    <t>M02944:147:000000000-AUVRY:1:1107:14609:22783</t>
  </si>
  <si>
    <t>TGAGGAATATTGGTCAATGGAGGCAACTCTGAACCAGCCATGCCGCGTGCAGGATGACGGTCCTATGGATTGTAAACTGCTTTTGTACGGGAAGAAAAAAAGTTACGTGTAATTTATTGACGGTACCGTAAGAATAAGGATCGGCTAACTCCGTGCCAGCAGCCGCGGTAATACGGAGGATCCAAGCGTTATCCGGAATCATTGGGTTTAAAGGGTCCGTAGGCGGTCTTATAAGTCAGTGGTGAAAGTTTGCAGCTTAACTGTAAAATTGCCATTGATACTGTAGGACTTGAATTTTTGTGAAGTAACTAGAATATGTAGTGTAGCGGTGAAATGCATAGATATTACATGGAATACCAATTGCGAAGGCAGGTTACTAACAAATGATTGACGCTGATGGACGAAAGCGTGGGTAGCGAAC</t>
  </si>
  <si>
    <t>Bacteria;(1.0);Bacteroidetes;(1.0);Bacteroidia;(1.0);Flavobacteriales;(1.0);Weeksellaceae;(1.0);Chryseobacterium;(0.93);unknown species;(0.38);</t>
  </si>
  <si>
    <t>Bacteria;Bacteroidetes;Bacteroidia;Flavobacteriales;Weeksellaceae;Chryseobacterium;unknown species</t>
  </si>
  <si>
    <t>KT851865.1.1478</t>
  </si>
  <si>
    <t>M02944:147:000000000-AUVRY:1:1102:22283:6684</t>
  </si>
  <si>
    <t>TGAGGAATATTGGACAATGGGTGAGAGCCTGATCCAGCCATCCCGCGTGAAGGACGACGGTTCTATGGATTGTAAACTTCTTTTATATAGGGATAAACCTACTCTCGTGAGAGTAGCTGAAGGTACTATATGAATAAGCACCGGCTAACTCCGTGCCAGCAGCCGCGGTAATACGGAGGGTGCAAGCGTTATCCGGATTTATTGGGTTTAAAGGGTCCGTAGGCGGGCTTGTAAGTCAGTGGTGAAATCCGGCAGCTTAACTGTCGAACTGCCATTGATACTGCAGGCCTTGAGTAAGGTAGAAGTAGCTGGAATAAGTAGTGTAGCGGTGAAATGCATAGATATTACTTAGAACACCAATTGCGAAGGCAGGTTACTATGTCTTAACTGACGCTGATGGACGAAAGCGTGGGGAGCGAAC</t>
  </si>
  <si>
    <t>Bacteria;(1.0);Proteobacteria;(1.0);Gammaproteobacteria;(1.0);Pseudomonadales;(1.0);Pseudomonadaceae;(1.0);Pseudomonas;(1.0);Pseudomonas brenneri;(0.92);</t>
  </si>
  <si>
    <t>M02944:147:000000000-AUVRY:1:2112:9494:25714</t>
  </si>
  <si>
    <t>TGGGGAATATTGGACAATGGGCGAAAGCCTGATCCAGCCATGCCGCGTGTGTGAAGAAGGTCTTCGGATTGTAAAGCACTTTAAGTTGGGAGGAAGGGCAGTAAATTAATACTTTGCTGTTTTGACGTTACCGACAGAATAAGCACCGGCTAACTCTGTGCCAGCAGCCGCGGTAATACAGAGGGTGCAAGCGTTAATCGGAATTACTGGGCGTAAAGCGCGCGTAGGTGGTTCGTTAAGTTGGATGTGAAATCCCCGGGCTCAACCTGGGAACTGCATTCAAAACTGACGAGCTAGAGTATGGTAGAGGGTGGTGGAATTTCCTGTGTAGCGGTGAAATGCGTAGATATAGGAAGGAACACCAGTGGCGAAGGCGACCACCTGGACTGATACTGACACTGAGGTGCGAAAGCGTGGGGAGCAAAC</t>
  </si>
  <si>
    <t>Bacteria;(1.0);Proteobacteria;(1.0);Alphaproteobacteria;(1.0);Sphingomonadales;(1.0);Sphingomonadaceae;(1.0);Sphingopyxis;(1.0);Sphingopyxis sp.;(0.78);</t>
  </si>
  <si>
    <t>M02944:147:000000000-AUVRY:1:1109:9145:27365</t>
  </si>
  <si>
    <t>TGGGGAATATTGGACAATGGGCGAAAGCCTGATCCAGCAATGCCGCGTGAGTGATGAAGGCCTTAGGGTTGTAAAGCTCTTTTACCCGGGATGATAATGACAGTACCGGGAGAATAAGCTCCGGCTAACTCCGTGCCAGCAGCCGCGGTAATACGGAGGGAGCTAGCGTTGTTCGGAATTACTGGGCGTAAAGCGCGCGTAGGCGGTTTTTTAAGTCAGAGGTGAAAGCCCGGGGCTCAACCCCGGAATAGCCTTTGAAACTGGAAAACTTGAATCTTGGAGAGGTCAGTGGAATTCCGAGTGTAGAGGTGAAATTCGTAGATATTCGGAAGAACACCAGTGGCGAAGGCGACTGACTGGACAAGTATTGACGCTGAGGTGCGAAAGCGTGGGGAGCAAAC</t>
  </si>
  <si>
    <t>Bacteria;(1.0);Bacteroidetes;(1.0);Bacteroidia;(1.0);Flavobacteriales;(1.0);Flavobacteriaceae;(1.0);Flavobacterium;(1.0);bacterium enrichment culture clone NSS3-8;(0.37);</t>
  </si>
  <si>
    <t>M02944:147:000000000-AUVRY:1:1102:15315:13685</t>
  </si>
  <si>
    <t>TGAGGAATATTGGTCAATGGTCGCAAGACTGAACCAGCCATGCCGCGTGCAGGATGACGGTCCTATGGATTGTAAACTGCTTTTGTACGGGAAGAAACACTCCTACGTGTAGGGGCTTGACGGTACCGTAAGAATAAGGATCGGCTAACTCCGTGCCAGCAGCCGCGGTAATACGGAGGATCCGAGCGTTATCCGGAATCATTGGGTTTAAAGGGTCCGTAGGCGGCCCTGTAAGTCAGCGGTGAAATCTCCCGGCTCAACCGGGAAACTGCCGTTGATACTGCAGGGCTTGAATTGCCGGGAAGTAACTAGAATATGTAGTGTAGCGGTGAAATGCTTAGATATTACATGGAATACCGATTGCGAAGGCAGGTTACTACCGGCGTATTGACGCTGATGGACGAAAGCGTGGGGAGCGAAC</t>
  </si>
  <si>
    <t>Bacteria;(1.0);Firmicutes;(1.0);Bacilli;(1.0);Bacillales;(1.0);Bacillaceae;(1.0);Bacillus;(0.94);Bacillus herbersteinensis;(0.36);</t>
  </si>
  <si>
    <t>Bacteria;Firmicutes;Bacilli;Bacillales;Bacillaceae;Bacillus;unknown species</t>
  </si>
  <si>
    <t>KC331598.1.1511</t>
  </si>
  <si>
    <t>M01945:95:000000000-BK4YK:1:2105:21682:15895</t>
  </si>
  <si>
    <t>TAGGGAATCTTCCGCAATGGACGAAAGTCTGACGGAGCAACGCCGCGTGAACGAAGAAGGCCTTCGGGTCGTAAAGTTCTGTTGTTAGGGAAGAACAAGTACCAGAGTAACTGCTGGTACCTTGACGGTACCTAACCAGAAAGCCACGGCTAACTACGTGCCAGCAGCCGCGGTAATACGTAGGTGGCAAGCGTTGTCCGGAATTATTGGGCGTAAAGCGCGCGCAGGCGGTTCCTTAAGTCTGATGTGAAAGCCCACGGCTCAACCGTGGAGGGTCATTGGAAACTGGGGAACTTGAGTGCAGAAGAGGAGAGCGGAATTCCACGTGTAGCGGTGAAATGCGTAGAGATGTGGAGGAACACCAGTGGCGAAGGCGGCTCTCTGGTCTGTAACTGACGCTGAGGCGCGAAAGCGTGGGGAGCGAAC</t>
  </si>
  <si>
    <t>Bacteria;(1.0);Firmicutes;(1.0);Bacilli;(1.0);Lactobacillales;(0.43);Enterococcaceae;(0.43);Enterococcus;(0.4);Enterococcus mundtii ATCC 882;(0.32);</t>
  </si>
  <si>
    <t>Bacteria;Firmicutes;Bacilli;Bacillales;Bacillaceae;Multi-affiliation;Multi-affiliation</t>
  </si>
  <si>
    <t>M01945:95:000000000-BK4YK:1:1106:22053:7289</t>
  </si>
  <si>
    <t>TAGGGAATCTTCGGCAATGGACGAAAGTCTGACCGAGCAACGCCGCGTGAGTGAAGAAGGTTTTCGGATCGTAAAACTCTGTTGTTAGAGAAGAACAAGGGTGAGAGTAACTGTTCACCCCTTGACGGTATCTAACCAGAAAGCCACGGCTAACTACGTGCCAGCAGCCGCGGTAATACGTAGGTGGCAAGCGTTGTCCGGAATTATTGGGCGTAAAGCGCGCGCAGGCGGTTCCTTAAGTCTGATGTGAAAGCCCACGGCTCAACCGTGGAGGGTCATTGGAAACTGGGGAACTTGAGTGCAGAAGAGGAGAGCGGAATTCCACGTGTAGCGGTGAAATGCGTAGAGATGTGGAGGAACACCAGTGGCGAAGGCGGCTCTCTGGTCTGTAACTGACGCTGAGGCGCGAAAGCGTGGGGAGCGAAC</t>
  </si>
  <si>
    <t>Bacteria;(1.0);Proteobacteria;(1.0);Gammaproteobacteria;(1.0);Enterobacteriales;(1.0);Enterobacteriaceae;(1.0);Photorhabdus;(0.56);Photorhabdus luminescens;(0.46);</t>
  </si>
  <si>
    <t>Bacteria;Proteobacteria;Gammaproteobacteria;Enterobacteriales;Enterobacteriaceae;Xenorhabdus;Xenorhabdus nematophila</t>
  </si>
  <si>
    <t>M02944:147:000000000-AUVRY:1:2108:28942:16145</t>
  </si>
  <si>
    <t>TGGGGAATATTGCACAATGGGCGCAAGCCTGATGCAGCCATGCCGCGTGTATGAAGAAGGCCTTCGGGTTGTAAAGTACTTTCAGCGGGGAGGAAGGCGTAAGTCTGAACAGGGCTTACGA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</si>
  <si>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Bacteria;(1.0);Proteobacteria;(1.0);Gammaproteobacteria;(1.0);Xanthomonadales;(1.0);Xanthomonadaceae;(1.0);Stenotrophomonas;(0.99);Stenotrophomonas nitritireducens;(0.74);</t>
  </si>
  <si>
    <t>M02944:147:000000000-AUVRY:1:1102:12043:19363</t>
  </si>
  <si>
    <t>TGGGGAATATTGGACAATGGGCGCAAGCCTGATCCAGCCATACCGCGTGGGTGAAGAAGGCCTTCGGGTTGTAAAGCCCTTTTGTTGGGAAAGAAAAGCAGTCGGTTAATACCCGATTGTTC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GCAAAC</t>
  </si>
  <si>
    <t>Bacteria;(1.0);Proteobacteria;(1.0);Gammaproteobacteria;(1.0);Enterobacteriales;(1.0);Enterobacteriaceae;(1.0);Enterobacter;(0.98);unidentified marine bacterioplankton;(0.98);</t>
  </si>
  <si>
    <t>Bacteria;Proteobacteria;Gammaproteobacteria;Enterobacteriales;Enterobacteriaceae;Multi-affiliation;Multi-affiliation</t>
  </si>
  <si>
    <t>M02944:147:000000000-AUVRY:1:1102:26574:23904</t>
  </si>
  <si>
    <t>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</si>
  <si>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Bacteria;(1.0);Bacteroidetes;(1.0);Bacteroidia;(1.0);Sphingobacteriales;(1.0);Sphingobacteriaceae;(1.0);Pedobacter;(1.0);Pedobacter caeni;(0.42);</t>
  </si>
  <si>
    <t>Bacteria;Bacteroidetes;Bacteroidia;Sphingobacteriales;Sphingobacteriaceae;Pedobacter;Multi-affiliation</t>
  </si>
  <si>
    <t>M02944:147:000000000-AUVRY:1:1101:19535:15151</t>
  </si>
  <si>
    <t>TAAGGAATATTGGTCAATGGAGGCAACTCTGAACCAGCCATGCCGCGTGCAGGAAGACAGCCCTCTGGGTCGTAAACTGCTTTTATTCGGGAATAAACCTACTTACGTGTAAGTAGCTGAATGTACCGAAGGAATAAGGATCGGCTAACTCCGTGCCAGCAGCCGCGGTAATACGGAGGATCCAAGCGTTATCCGGATTTATTGGGTTTAAAGGGTGCGTAGGCGGCTTATTAAGTCAGGGGTGAAAGACGGTGGCTCAACCATCGCAGTGCCCTTGATACTGATGAGCTTGAATACACTAGAGGTAGGCGGAATGTGACAAGTAGCGGTGAAATGCATAGATATGTCACAGAACACCGATTGCGAAGGCAGCTTACTATGGTGTCATTGACGCTGAGGCACGAAAGCGTGGGGATCAAAC</t>
  </si>
  <si>
    <t>Bacteria;(1.0);Proteobacteria;(1.0);Alphaproteobacteria;(1.0);Sphingomonadales;(1.0);Sphingomonadaceae;(1.0);Sphingopyxis;(1.0);Sphingopyxis sp.;(0.79);</t>
  </si>
  <si>
    <t>M02944:147:000000000-AUVRY:1:1102:17833:28345</t>
  </si>
  <si>
    <t>TGGGGAATATTGGACAATGGGCGAAAGCCTGATCCAGCAATGCCGCGTGAGTGATGAAGGCCTTAGGGTTGTAAAGCTCTTTTACCCGGGATGATAATGACAGTACCGGGAGAATAAGCTCCGGCTAACTCCGTGCCAGCAGCCGCGGTAATACGGAGGGAGCTAGCGTTGTTCGGAATTACTGGGCGTAAAGCGCGCGTAGGCGGTTTTTTAAGTCAGAGGTGAAAGCCCAGTGCTCAACACTGGAACTGCCTTTGAAACTGGAAAACTTGAATCTTGGAGAGGTCAGTGGAATTCCGAGTGTAGAGGTGAAATTCGTAGATATTCGGAAGAACACCAGTGGCGAAGGCGACTGACTGGACAAGTATTGACGCTGAGGTGCGAAAGCGTGGGGAGCAAAC</t>
  </si>
  <si>
    <t>Bacteria;(1.0);Proteobacteria;(1.0);Gammaproteobacteria;(1.0);Betaproteobacteriales;(1.0);Burkholderiaceae;(1.0);Ralstonia;(1.0);Ralstonia pickettii;(1.0);</t>
  </si>
  <si>
    <t>M02944:147:000000000-AUVRY:1:1102:20343:23373</t>
  </si>
  <si>
    <t>TGGGGAATTTTGGACAATGGGCGAAAGCCTGATCCAGCAATGCCGCGTGTGTGAAGAAGGCCTTCGGGTTGTAAAGCACTTTTGTCCGGAAAGAAATGGCTCTGGTTAATACCTGGGGTCGATGACGGTACCGGAAGAATAAGGACCGGCTAACTACGTGCCAGCAGCCGCGGTAATACGTAGGGTCCAAGCGTTAATCGGAATTACTGGGCGTAAAGCGTGCGCAGGCGGTTGTGCAAGACCGATGTGAAATCCCCGAGCTTAACTTGGGAATTGCATTGGTGACTGCACGGCTAGAGTGTGTCAGAGGGGGGTAGAATTCCACGTGTAGCAGTGAAATGCGTAGAGATGTGGAGGAATACCGATGGCGAAGGCAGCCCCCTGGGATAACACTGACGCTCATGCACGAAAGCGTGGGGAGCAAAC</t>
  </si>
  <si>
    <t>Bacteria;(1.0);Proteobacteria;(1.0);Gammaproteobacteria;(1.0);Betaproteobacteriales;(0.79);Burkholderiaceae;(0.79);Alcaligenes;(0.74);[Streptomyces] sp.;(0.08);</t>
  </si>
  <si>
    <t>Bacteria;Proteobacteria;Gammaproteobacteria;Enterobacteriales;Enterobacteriaceae;Serratia;Serratia sp.</t>
  </si>
  <si>
    <t>EU855752.1.1415</t>
  </si>
  <si>
    <t>M02944:147:000000000-AUVRY:1:1102:19482:14892</t>
  </si>
  <si>
    <t>TGGGGAATATTGCACAATGGGCGCAAGCCTGATGCAGCCATGCCGCGTGTGTGAAGAAGGCCTTCGGGTTGTAAAGCACTTTCAGCGAGGAGGAAGGGTTCAGTGTTAATAGCACTGTGCATTGACGTTACT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</si>
  <si>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Bacteria;(1.0);Proteobacteria;(1.0);Alphaproteobacteria;(1.0);Sphingomonadales;(1.0);Sphingomonadaceae;(1.0);Sphingomonas;(1.0);Sphingomonas paucimobilis;(0.96);</t>
  </si>
  <si>
    <t>M02944:147:000000000-AUVRY:1:1107:24063:23860</t>
  </si>
  <si>
    <t>TGGGGAATATTGGACAATGGGCGCAAGCCTGATCCAGCAATGCCGCGTGAGTGATGAAGGCCCTAGGGTTGTAAAGCTCTTTTACCCGGGAAGATAATGACTGTACCGGGAGAATAAGCCCCGGCTAACTCCGTGCCAGCAGCCGCGGTAATACGGAGGGGGCTAGCGTTGTTCGGAATTACTGGGCGTAAAGCGCACGTAGGCGGCTTTGTAAGTCAGAGGTGAAAGCCTGGAGCTCAACTCCAGAACTGCCTTTGAGACTGCATCGCTTGAATCCAGGAGAGGTCAGTGGAATTCCGAGTGTAGAGGTGAAATTCGTAGATATTCGGAAGAACACCAGTGGCGAAGGCGGCTGACTGGACTGGTATTGACGCTGAGGTGCGAAAGCGTGGGGAGCAAAC</t>
  </si>
  <si>
    <t>Bacteria;(1.0);Proteobacteria;(1.0);Alphaproteobacteria;(1.0);Sphingomonadales;(1.0);Sphingomonadaceae;(1.0);Sphingomonas;(0.92);Sphingomonas melonis;(0.55);</t>
  </si>
  <si>
    <t>Bacteria;Proteobacteria;Alphaproteobacteria;Sphingomonadales;Sphingomonadaceae;Sphingomonas;Sphingomonas sp.</t>
  </si>
  <si>
    <t>JQ818204.1.1232</t>
  </si>
  <si>
    <t>M02944:147:000000000-AUVRY:1:1101:13233:6389</t>
  </si>
  <si>
    <t>TGGGGAATTTTGGACAATGGGGGCAAC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</si>
  <si>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Bacteria;(1.0);Proteobacteria;(1.0);Gammaproteobacteria;(1.0);Betaproteobacteriales;(0.85);Burkholderiaceae;(0.83);Acidovorax;(0.43);Acidovorax radicis;(0.36);</t>
  </si>
  <si>
    <t>M02944:147:000000000-AUVRY:1:1102:1989:13375</t>
  </si>
  <si>
    <t>TGGGGAATATTGCACAATGGGCGCAAGCCTGATGCAGCCATGCCGCGTGTATGAAGAAGGCCTTCGGGTTGTAAAGTACTTTCAGCGGGGAGGAAGGCGTAAGTCTGAACAGGGCTTACGATTGACGTTACCCGCAGAAGAAGCACCGGCTAACTCCGTGCCAGCAGCCGCGGTAATACGGAGGGTGCAAGCGTTAATCGGAATTACTGGGCGTAAAGCGTGCGCAGGCGGTTATATAAGACAGATGTGAAATCCCCGGGCTCAACCTGGGAACTGCATTTGTGACTGTATAGCTAGAGTACGGTAGAGGGGGATGGAATTCCGCGTGTAGCAGTGAAATGCGTAGATATGCGGAGGAACACCGATGGCGAAGGCAATCCCCTGGACCTGTACTGACGCTCATGCACGAAAGCGTGGGGAGCAAAC</t>
  </si>
  <si>
    <t>Bacteria;(1.0);Firmicutes;(1.0);Bacilli;(1.0);Bacillales;(1.0);Bacillaceae;(1.0);Bacillus;(1.0);Brevibacterium sp.;(0.15);</t>
  </si>
  <si>
    <t>Bacteria;Firmicutes;Bacilli;Bacillales;Bacillaceae;Bacillus;Bacillus sp.</t>
  </si>
  <si>
    <t>M01945:95:000000000-BK4YK:1:2115:17696:12383</t>
  </si>
  <si>
    <t>TAGGGAATCTTCCGCAATGGACGAAAGTCTGACGGAGCAACGCCGCGTGAGTGATGAAGGTTTTCGGATCGTAAAGCTCTGTTGTTAGGGAAGAACAAGTACCTGTTAAATAAGCAGGTACCTTGACGGTACCTAACCAGAAAGCCACGGCTAACTACGTGCCAGCAGCCGCGGTAATACGTAGGTGGCAAGCGTTGTCCGGAATTATTGGGCGTAAAGCGCGCGCAGGTGGTTCCTTAAGTCTGATGTGAAAGCCCACGGCTCAACCGTGGAGGGTCATTGGAAACTGGGGAACTTGAGTGCAGAAGAGGAAAGTGGAATTCCAAGTGTAGCGGTGAAATGCGTAGAGATTTGGAGGAACACCAGTGGCGAAGGCGACTTTCTGGTCTGTAACTGACACTGAGGCGCGAAAGCGTGGGGAGCAAAC</t>
  </si>
  <si>
    <t>Bacteria;(1.0);Proteobacteria;(1.0);Gammaproteobacteria;(1.0);Betaproteobacteriales;(1.0);Burkholderiaceae;(1.0);Alcaligenes;(1.0);Alcaligenes faecalis;(0.97);</t>
  </si>
  <si>
    <t>M02944:147:000000000-AUVRY:1:1114:23372:11229</t>
  </si>
  <si>
    <t>TGGGGAATTTTGGACAATGGGGGAAACCCTGATCCAGCCATCCCGCGTGTATGATGAAGGCCTTCGGGTTGTAAAGTACTTTTGGCAGAGAAGAAAAGGTATCCCCTAATACGGGA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</si>
  <si>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Bacteria;(1.0);Proteobacteria;(1.0);Alphaproteobacteria;(1.0);Rhizobiales;(1.0);Rhizobiaceae;(1.0);Brucella;(0.47);Brucella melitensis bv. 1 str. 16M;(0.25);</t>
  </si>
  <si>
    <t>M02944:147:000000000-AUVRY:1:1111:25630:21324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</si>
  <si>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GCTTGAGTATGGTAGAGGTGAGTGGAATTCCGAGTGTAGAGGTGAAATTCGTAGATATTAGGAGGAACACCAGTGGCGAAGGCGGCTCACTGGACAAGTACTGACGCTGAGGTGCGAAAGCGTGGGGAGCAAAC</t>
  </si>
  <si>
    <t>Bacteria;(1.0);Proteobacteria;(1.0);Alphaproteobacteria;(1.0);Rhizobiales;(1.0);Rhizobiaceae;(1.0);Falsochrobactrum;(0.82);unknown species;(0.8);</t>
  </si>
  <si>
    <t>M02944:147:000000000-AUVRY:1:1101:7395:10434</t>
  </si>
  <si>
    <t>TGGGGAATATTGGACAATGGGCGCAAGCCTGATCCAGCCATGCCGCGTGAGTGATGAAGGCCCTAGGGTTGTAAAGCTCTTTCACCGGTGAAGATAATGACGGTAACCGGAGAAGAAGCCCCGGCTAACTTCGTGCCAGCAGCCGCGGTAATACGAAGGGGGCTAGCGTTGTTCGGATTTACTGGGCGTAAAGCGCACGTAGGCGGGCTTTTAAGTCAGAGGTGAAATCCCAGGGCTCAACCCTGGAACTGCCTTTGATACTGGAAGTCTTGAGTATGGAAGAGGTGAGTGGAATTGCGAGTGTAGAGGTGAAATTCGTAGATATTCGCAGGAACACCAGTGGCGAAGGCGGCTCACTGGTCCATTACTGACGCTGAGGTGCGAAAGCGTGGGGAGCAAAC</t>
  </si>
  <si>
    <t>Bacteria;(1.0);Proteobacteria;(1.0);Gammaproteobacteria;(1.0);Betaproteobacteriales;(0.78);Burkholderiaceae;(0.78);Alcaligenes;(0.74);[Streptomyces] sp.;(0.13);</t>
  </si>
  <si>
    <t>M02944:147:000000000-AUVRY:1:1102:7774:13252</t>
  </si>
  <si>
    <t>TGGGGAATATTGCACAATGGGCGCAAGCCTGATGCAGCCATGCCGCGTGTGTGAAGAAGGCCTTCGGGTTGTAAAGCACTTTCAGCGAGGAGGAAGGGTAGTGTGTTAATAGCACATTGCATTGACGTTACT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</si>
  <si>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Bacteria;(1.0);Proteobacteria;(1.0);Alphaproteobacteria;(1.0);Caulobacterales;(1.0);Caulobacteraceae;(1.0);Phenylobacterium;(0.4);Afipia genosp. 14;(0.29);</t>
  </si>
  <si>
    <t>M02944:147:000000000-AUVRY:1:1113:27629:16340</t>
  </si>
  <si>
    <t>TAGGGAATCTTGCGCAATGGGCGAAAGCCTGACGCAGCCATGCCGCGTGAATGATGAAGGTCTTAGGATTGTAAAATTCTTTCACCGGGGACGATAATGACGGTACCCGGAGAAGAAGCCCCGGCTAACTTCGTGCCAGCAGCCGCGGTAATACGAAGGGGGCTAGCGTTGCTCGGAATTACTGGGCGTAAAGGGAGCGTAGGCGGATAGTTTAGTCAGAGGTGAAAGCCCAGGGCTCAACCTTGGAATTGCCTTTGATACTGGCTATCTTGAGTATGGAAGAGGTATGTGGAACTCCGAGTGTAGAGGTGAAATTCGTAGATATTCGGAAGAACACCAGTGGCGAAGGCGACATACTGGTCCATTACTGACGCTGAGGCTCGAAAGCGTGGGGAGCAAAC</t>
  </si>
  <si>
    <t>Bacteria;(1.0);Proteobacteria;(1.0);Gammaproteobacteria;(1.0);Pseudomonadales;(1.0);Pseudomonadaceae;(1.0);Pseudomonas;(1.0);Pseudomonas koreensis;(0.8);</t>
  </si>
  <si>
    <t>M02944:147:000000000-AUVRY:1:1114:11441:14001</t>
  </si>
  <si>
    <t>TGGGGAATATTGGACAATGGGCGAAAGCCTGATCCAGCCATGCCGCGTGTGTGAAGAAGGTCTTCGGATTGTAAAGCACTTTAAGTTGGGAGGAAGGGTTGTAGATTAATACTCTGCAA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</t>
  </si>
  <si>
    <t>Bacteria;(1.0);Proteobacteria;(1.0);Gammaproteobacteria;(1.0);Betaproteobacteriales;(1.0);Burkholderiaceae;(1.0);Advenella;(1.0);Advenella sp.;(0.97);</t>
  </si>
  <si>
    <t>Bacteria;Proteobacteria;Gammaproteobacteria;Betaproteobacteriales;Burkholderiaceae;Advenella;Multi-affiliation</t>
  </si>
  <si>
    <t>M02944:147:000000000-AUVRY:1:2103:12706:13464</t>
  </si>
  <si>
    <t>TGGGGAATTTTGGACAATGGGGGAAACCCTGATCCAGCCATCCCGCGTGTGCGATGAAGGCCTTCGGGTTGTAAAGCACTTTTGTCAGGGAAGAAAAGGTTTCGGATAATACCTGGAACTGATGACGGTACCTGAAGAATAAGCACCGGCTAACTACGTGCCAGCAGCCGCGGTAATACGTAGGGTGCAAGCGTTAATCGGAATTACTGGGCGTAAAGCGTGCGCAGGCGGTTCGGAAAGAAAGATGTGAAATCCCAGGGCTCAACCTTGGAACTGCATTTTTAACTACCGAACTAGAGTATGTCAGAGGGGGGTGGAATTCCACGTGTAGCAGTGAAATGCGTAGATATGTGGAGGAACACCGATGGCGAAGGCAGCCCCCTGGGATAATACTGACGCTCATGCACGAAAGCGTGGGGAGCAAAC</t>
  </si>
  <si>
    <t>Bacteria;(1.0);Actinobacteria;(1.0);Actinobacteria;(1.0);Corynebacteriales;(1.0);Corynebacteriaceae;(1.0);Corynebacterium 1;(1.0);Corynebacterium tuberculostearicum;(1.0);</t>
  </si>
  <si>
    <t>Bacteria;Actinobacteria;Actinobacteria;Corynebacteriales;Corynebacteriaceae;Corynebacterium 1;Multi-affiliation</t>
  </si>
  <si>
    <t>M02944:147:000000000-AUVRY:1:1106:19484:16898</t>
  </si>
  <si>
    <t>TGGGGAATATTGCACAATGGGCGCAAGCCTGATGCAGCGACGCCGCGTGGGGGATGACGGCCTTCGGGTTGTAAACTCCTTTCGCTAGGGACGAAGCTTTTTGTGACGGTACCTAGATAAGAAGCACCGGCTAACTACGTGCCAGCAGCCGCGGTAATACGTAGGGTGCGAGCGTTGTCCGGAATTACTGGGCGTAAAGGGCTCGTAGGTGGTTTGTCGCGTCGTCTGTGAAATTCCGGGGCTTAACTCCGGGCGTGCAGGCGATACGGGCATAACTTGAGTACTGTAGGGGTAACTGGAATTCCTGGTGTAGCGGTGAAATGCGCAGATATCAGGAGGAACACCGATGGCGAAGGCAGGTTACTGGGCAGTTACTGACGCTGAGGAGCGAAAGCATGGGTAGCGAAC</t>
  </si>
  <si>
    <t>Bacteria;(1.0);Firmicutes;(1.0);Bacilli;(1.0);Bacillales;(1.0);Staphylococcaceae;(1.0);Staphylococcus;(1.0);Staphylococcus capitis;(0.78);</t>
  </si>
  <si>
    <t>Bacteria;Firmicutes;Bacilli;Bacillales;Staphylococcaceae;Staphylococcus;Multi-affiliation</t>
  </si>
  <si>
    <t>M02944:147:000000000-AUVRY:1:2103:11626:15542</t>
  </si>
  <si>
    <t>TAGGGAATCTTCCGCAATGGGCGAAAGCCTGACGGAGCAACGCCGCGTGAGTGAAGAAGGTCTTCGGATCGTAAAACTCTGTTATTAGGGAAGAACAAATGTGTAAGTAACTA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</t>
  </si>
  <si>
    <t>Bacteria;(1.0);Proteobacteria;(1.0);Alphaproteobacteria;(1.0);Rhizobiales;(1.0);Devosiaceae;(1.0);Devosia;(1.0);Devosia sp.;(0.97);</t>
  </si>
  <si>
    <t>Bacteria;Proteobacteria;Alphaproteobacteria;Rhizobiales;Devosiaceae;Devosia;unknown species</t>
  </si>
  <si>
    <t>M02944:147:000000000-AUVRY:1:1106:11089:21252</t>
  </si>
  <si>
    <t>TGGGGAATATTGGACAATGGGCGCAAGCCTGATCCAGCCATGCCGCGTGAGTGATGAAGGCCTTAGGGTTGTAAAGCTCTTTCAGTGGGGAAGATAATGACGGTACCCACAGAAGAAGCCCCGGCTAACTTCGTGCCAGCAGCCGCGGTAATACGAAGGGGGCTAGCGTTGTTCGGATTTACTGGGCGTAAAGCGCACGTAGGCGGATTGTTAAGTCAGAGGTGAAATCCTGGAGCTCAACTCCAGAACTGCCTTTGATACTGGCAATCTAGAGTCCGGAAGAGGTAAGTGGAACTCCTAGTGTAGAGGTGGAATTCGTAGATATTAGGAAGAACACCAGTGGCGAAGGCGGCTTACTGGTCCGGTACTGACGCTGAGGTGCGAAAGCGTGGGGAGCAAAC</t>
  </si>
  <si>
    <t>Bacteria;(1.0);Firmicutes;(1.0);Bacilli;(1.0);Bacillales;(1.0);Bacillaceae;(1.0);Bacillus;(1.0);Bacillus cereus D17;(0.35);</t>
  </si>
  <si>
    <t>M01945:95:000000000-BK4YK:1:1118:11795:21571</t>
  </si>
  <si>
    <t>TAGGGAATCTTCCGCAATGGACGAAAGTCTGACGGAGCAACGCCGCGTGAGTGATGAAGGCTTTCGGGTCGTAAAACTCTGTTGTTAGGGAAGAACAAGTGCTAGTTGAATAAGCTGGCACCTTGACGGTACCTAACCAGAAAGCCACGGCTAACTACGTGCCAGCAGCCGCGGTAATACGTAGGTGGCAAGCGTTATCCGGAATTATTGGGCGTAAAGCGCGCGCAGGTGGTTTCTTAAGTCTGATGTGAAAGCCCACGGCTCAACCGTGGAGGGTCATTGGAAACTGGGAGACTTGAGTGCAGAAGAGGAGAGTGGAATTCCATGTGTAGCGGTGAAATGCGTAGATATATGGAGGAACACCAGTGGCGAAGGCGGCTCTCTGGTCTGTAACTGACGCTGAGGCTCGAAAGCGTGGGGAGCAAAC</t>
  </si>
  <si>
    <t>Bacteria;(1.0);Proteobacteria;(1.0);Gammaproteobacteria;(1.0);Xanthomonadales;(1.0);Xanthomonadaceae;(1.0);Stenotrophomonas;(1.0);Stenotrophomonas maltophilia D457;(0.85);</t>
  </si>
  <si>
    <t>M02944:147:000000000-AUVRY:1:1108:16033:7324</t>
  </si>
  <si>
    <t>TGGGGAATATTGGACAATGGGCGCAAGCCTGATCCAGCCATCCCGCGTGTGTGAAGAAGGCCTTCGGGTTGTAAAGCCCTTTTGTTGGGAAAGAAATCCAGCCGGCTAATACCTGGTTGGGCTGACGGTACCCAAAGAATAAGCACCGGCTAACTTCGTGCCAGCAGCCGCGGTAATACGAAGGGTGCAAGCGTTACTCGGAATTACTGGGCGTAAAGCGTGCGTAGGTGGTCGTTTAAGTCCGTTGTGAAAGCCCTGGGCTCAACCTGGGAACTGCAGTGGATACTGGGAGACTAGAGTGTGGTAGAGGGTAGCGGAATTCCTGGTGTAGCAGTGAAATGCGTAGAGATAAGGAGGAACATCCATGGCGAAGGCAGCTACCTGGACAAACACTGACACTGAGGCACGAAAGCGTGGGGAGCAAAC</t>
  </si>
  <si>
    <t>Bacteria;(1.0);Proteobacteria;(1.0);Gammaproteobacteria;(1.0);Betaproteobacteriales;(1.0);Burkholderiaceae;(1.0);Janthinobacterium;(1.0);Janthinobacterium sp.;(0.96);</t>
  </si>
  <si>
    <t>Bacteria;Proteobacteria;Gammaproteobacteria;Betaproteobacteriales;Burkholderiaceae;Janthinobacterium;Multi-affiliation</t>
  </si>
  <si>
    <t>M02944:147:000000000-AUVRY:1:1103:6437:12217</t>
  </si>
  <si>
    <t>TGGGGAATTTTGGACAATGGGCGAAAGCCTGATCCAGCAATGCCGCGTGAGTGAAGAAGGCCTTCGGGTTGTAAAGCTCTTTTGTCAGGGAAGAAACGGTGAGAGCTAATATCTCTTGCTAATGACGGTACCTGA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</si>
  <si>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Bacteria;(1.0);Proteobacteria;(1.0);Gammaproteobacteria;(1.0);Pseudomonadales;(1.0);Pseudomonadaceae;(1.0);Pseudomonas;(1.0);Pseudomonas simiae;(0.43);</t>
  </si>
  <si>
    <t>M02944:147:000000000-AUVRY:1:1107:18881:3864</t>
  </si>
  <si>
    <t>TGGGGAATATTGGACAATGGGCGAAAGCCTGATCCAGCCATGCCGCGTGTGTGAAGAAGGTCTTCGGATTGTAAAGCACTTTAAGTTGGGAGGAAGGGCATTAACCTAATACGTTAGTG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</t>
  </si>
  <si>
    <t>Bacteria;(1.0);Firmicutes;(1.0);Bacilli;(1.0);Lactobacillales;(0.6);Enterococcaceae;(0.59);Enterococcus;(0.49);Enterococcus mundtii ATCC 882;(0.36);</t>
  </si>
  <si>
    <t>Bacteria;Firmicutes;Bacilli;Lactobacillales;Enterococcaceae;Multi-affiliation;Multi-affiliation</t>
  </si>
  <si>
    <t>M01945:95:000000000-BK4YK:1:2106:12979:19487</t>
  </si>
  <si>
    <t>TAGGGAATCTTCGGCAATGGACGAAAGTCTGACCGAGCAACGCCGCGTGAGTGAAGAAGGTTTTCGGATCGTAAAACTCTGTTGTTAGAGAAGAACAAGGGTGAGAGTAACTGTTCACCCCTTGACGGTATCTAACCAGAAAGCCACGGCTAACTA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</si>
  <si>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Bacteria;(1.0);Proteobacteria;(1.0);Gammaproteobacteria;(1.0);Xanthomonadales;(1.0);Xanthomonadaceae;(1.0);Stenotrophomonas;(1.0);Stenotrophomonas rhizophila;(1.0);</t>
  </si>
  <si>
    <t>M02944:147:000000000-AUVRY:1:1110:4037:15251</t>
  </si>
  <si>
    <t>TGGGGAATATTGGACAATGGGCGCAAGCCTGATCCAGCCATACCGCGTGGGTGAAGAAGGCCTTCGGGTTGTAAAGCCCTTTTGTTGGGAAAGAAAAGCAGTCGATTAATACTCGGTTGTTCTGACGGTACCCAAAGAATAAGCACCGGCTAACTTCGTGCCAGCAGCCGCGGTAATACGAAGGGTGCAAGCGTTACTCGGAATTACTGGGCGTAAAGCGTGCGTAGGTGGTTGTTTAAGTCTGTTGTGAAAGCCCTGGGCTCAACCTGGGAATTGCAGTGGATACTGGGCGACTAGAGTGTGGTAGAGGGTAGTGGAATTCCCGGTGTAGCAGTGAAATGCGTAGAGATCGGGAGGAACATCCATGGCGAAGGCAGCTACCTGGACCAACACTGACACTGAGGCACGAAAGCGTGGGGAGCAAAC</t>
  </si>
  <si>
    <t>Bacteria;(1.0);Firmicutes;(1.0);Bacilli;(1.0);Lactobacillales;(1.0);Enterococcaceae;(1.0);Enterococcus;(0.97);Enterococcus mundtii ATCC 882;(0.66);</t>
  </si>
  <si>
    <t>M01945:95:000000000-BK4YK:1:1102:7112:3581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</si>
  <si>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AAGTGGAATTCCATGTGTAGCGGTGAAATGCGTAGAGATATGGAGGAACACCAGTGGCGAAGGCGACTTTCTGGTCTGTAACTGACACTGAGGCGCGAAAGCGTGGGGAGCAAAC</t>
  </si>
  <si>
    <t>Bacteria;(1.0);Proteobacteria;(1.0);Alphaproteobacteria;(1.0);Rhizobiales;(1.0);Rhizobiaceae;(1.0);Aminobacter;(0.97);Aminobacter aminovorans;(0.61);</t>
  </si>
  <si>
    <t>Bacteria;Proteobacteria;Alphaproteobacteria;Rhizobiales;Rhizobiaceae;Aminobacter;Multi-affiliation</t>
  </si>
  <si>
    <t>M02944:147:000000000-AUVRY:1:1102:8258:6777</t>
  </si>
  <si>
    <t>TGGGGAATATTGGACAATGGGCGCAAGCCTGATCCAGCCATGCCGCGTGAGTGATGAAGGCCCTAGGGTTGTAAAGCTCTTTCACCGGTGAAGATAATGACGGTAACCGGAGAAGAAGCCCCGGCTAACTTCGTGCCAGCAGCCGCGGTAATACGAAGGGGGCTAGCGTTGTTCGGAATTACTGGGCGTAAAGCGCACGTAGGCGGATTGTTAAGTTAGGGGTGAAATCCCAGGGCTCAACCCTGGAACTGCCTTTAATACTGGCAATCTCGAGTCCGAGAGAGGTGAGTGGAATTCCGAGTGTAGAGGTGAAATTCGTAGATATTCGGAGGAACACCAGTGGCGAAGGCGGCTCACTGGCTCGGTACTGACGCTGAGGTGCGAAAGCGTGGGGAGCAAAC</t>
  </si>
  <si>
    <t>Bacteria;(1.0);Proteobacteria;(1.0);Gammaproteobacteria;(1.0);Betaproteobacteriales;(1.0);Burkholderiaceae;(0.98);Alcaligenes;(0.85);Alcaligenes pakistanensis;(0.72);</t>
  </si>
  <si>
    <t>M02944:147:000000000-AUVRY:1:2106:23534:14605</t>
  </si>
  <si>
    <t>TGGGGAATTTTGGACAATGGGGGAAACCCTGATCCAGCCATCCCGCGTGTATGATGAAGGCCTTCGGGTTGTAAAGTACTTTTGGCAGAGAAGAAAAGGTACCTCCTAATACGAGGTACTGCTGACGGTATCTGC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</si>
  <si>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Bacteria;(1.0);Proteobacteria;(1.0);Gammaproteobacteria;(1.0);Betaproteobacteriales;(1.0);Burkholderiaceae;(1.0);Undibacterium;(0.92);unknown species;(0.75);</t>
  </si>
  <si>
    <t>M02944:147:000000000-AUVRY:1:2113:17923:18878</t>
  </si>
  <si>
    <t>TGGGGAATATTGGACAATGGGCGAAAGCCTGATCCAGCAATGCCGCGTGAGTGAAGAAGGCCCTCGGGTTGTAAAGCTCTTTTGTCAGGGAAGAAACGGAGTTCTCTAATATAGGATTCTAA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</si>
  <si>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Bacteria;(1.0);Proteobacteria;(1.0);Gammaproteobacteria;(1.0);Betaproteobacteriales;(1.0);Burkholderiaceae;(1.0);Delftia;(1.0);Delftia tsuruhatensis;(0.7);</t>
  </si>
  <si>
    <t>M02944:147:000000000-AUVRY:1:2106:11902:20138</t>
  </si>
  <si>
    <t>TGGGGAATTTTGGACAATGGGCGAAAGCCTGATCCAGCAATGCCGCGTGCAGGATGAAGGCCTTCGGGTTGTAAACTGCTTTTGTACGGAACGAAAAAGCTCCTTCTAATACAGGGGGCCC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</si>
  <si>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Bacteria;(1.0);Proteobacteria;(1.0);Gammaproteobacteria;(1.0);Xanthomonadales;(1.0);Xanthomonadaceae;(1.0);Lysobacter;(0.58);unknown species;(0.48);</t>
  </si>
  <si>
    <t>Bacteria;Proteobacteria;Gammaproteobacteria;Xanthomonadales;Xanthomonadaceae;Luteimonas;Multi-affiliation</t>
  </si>
  <si>
    <t>M02944:147:000000000-AUVRY:1:1102:10791:8686</t>
  </si>
  <si>
    <t>TGGGGAATATTGGACAATGGGCGCAAGCCTGATCCAGCCATGCCGCGTGTGTGAAGAAGGCCTTCGGGTTGTAAAGCACTTTTGTTGGGAAAGAAAAGCCATGGGTTAATACCCTGTGGTTCTGACGGTACCCAAAGAATAAGCACCGGCTAACTTCGTGCCAGCAGCCGCGGTAATACGAAGGGTGCAAGCGTTACTCGGAATTACTGGGCGTAAAGCGTGCGTAGGTGGTTTGTTAAGTCTGATGTGAAAGCCCTGGGCTCAACCTGGGAATTGCATTGGATACTGGCAGGCTAGAGTGCGGTAGAGGATGGCGGAATTCCCGGTGTAGCAGTGAAATGCGTAGAGATCGGGAGGAACATCCGTGGCGAAGGCGGCCATCTGGACCAGCACTGACACTGAGGCACGAAAGCGTGGGGAGCAAAC</t>
  </si>
  <si>
    <t>Bacteria;(1.0);Proteobacteria;(1.0);Gammaproteobacteria;(1.0);Pseudomonadales;(1.0);Pseudomonadaceae;(1.0);Pseudomonas;(1.0);Pseudomonas brenneri;(0.91);</t>
  </si>
  <si>
    <t>M02944:147:000000000-AUVRY:1:2114:11702:15471</t>
  </si>
  <si>
    <t>TGGGGAATATTGGACAATGGGCGAAAGCCTGATCCAGCCATGCCGCGTGTGTGAAGAAGGTCTTCGGATTGTAAAGCACTTTAAGTTGGGAGGAAGGGCAGTAAATTAATACTTTGCTGTTTTGACGTTACCGACAGAATAAGCACCGGCTAACTCTGTGCCAGCAGCCGCGGTAATACAGAGGGTGCAAGCGTTAATCGGAATTACTGGGCGTAAAGCGCGCGTAGGTGGTTAGTTAAGTTGGATGTGAAATCCCCGGGCTCAACCTGGGAACTGCATTCAAAACTGACTGACTAGAGTATGGTAGAGGGTGGTGGAATTTCCTGTGTAGCGGTGAAATGCGTAGATATAGGAAGGAACACCAGTGGCGAAGGCGACCACCTGGACTGATACTGACACTGAGGTGCGAAAGCGTGGGGAGCAAAC</t>
  </si>
  <si>
    <t>Bacteria;(1.0);Proteobacteria;(1.0);Gammaproteobacteria;(1.0);Pseudomonadales;(0.6);Pseudomonadaceae;(0.6);Pseudomonas;(0.6);bacterium HAB3;(0.0);</t>
  </si>
  <si>
    <t>Bacteria;Proteobacteria;Gammaproteobacteria;Pseudomonadales;Pseudomonadaceae;Pseudomonas;Pseudomonas fulva</t>
  </si>
  <si>
    <t>KF835744.1.1408</t>
  </si>
  <si>
    <t>M02944:147:000000000-AUVRY:1:1104:14136:22545</t>
  </si>
  <si>
    <t>TGGGGAATATTGCACAATGGGCGCAAGCCTGATGCAGCCATGCCGCGTGTATGAAGAAGGCCTTCGGGTTGTAAAGTACTTTCAGCGGGGAGGAAGGCAACAGCGTAAATAGCGCTGTTGATTGACGTTACCCGCAGAAGAAGCACCGGCTAACTCCGTGCCAGCAGCCGCGGTAATACGGAGGGTGCAAGCGTTAATCGGAATTACTGGGCGTAAAGCGCGCGTAGGTGGTTTGTTAAGTTGGATGTGAAAGCCCCGGGCTCAACCTGGGAACTGCATCCAAAACTGGCAAGCTAGAGTATGGTAGAGGGTGGTGGAATTTCCTGTGTAGCGGTGAAATGCGTAGATATAGGAAGGAACACCAGTGGCGAAGGCGACCACCTGGACTGATACTGACACTGAGGTGCGAAAGCGTGGGGAGCAAAC</t>
  </si>
  <si>
    <t>Bacteria;(1.0);Proteobacteria;(1.0);Gammaproteobacteria;(1.0);Betaproteobacteriales;(1.0);Burkholderiaceae;(1.0);Alcaligenes;(1.0);Alcaligenes pakistanensis;(0.5);</t>
  </si>
  <si>
    <t>M02944:147:000000000-AUVRY:1:1101:21963:15542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</si>
  <si>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GTGGCGAAGGCGGCCCCCTGGACAAAGACTGACGCTCAGGTGCGAAAGCGTGGGGAGCAAAC</t>
  </si>
  <si>
    <t>Bacteria;(1.0);Bacteroidetes;(1.0);Bacteroidia;(1.0);Chitinophagales;(1.0);Chitinophagaceae;(1.0);Asinibacterium;(1.0);unknown species;(1.0);</t>
  </si>
  <si>
    <t>Bacteria;Bacteroidetes;Bacteroidia;Chitinophagales;Chitinophagaceae;Asinibacterium;unknown species</t>
  </si>
  <si>
    <t>M02944:147:000000000-AUVRY:1:1109:20415:10523</t>
  </si>
  <si>
    <t>TAAGGAATATTGGTCAATGGACGCAAGTCTGAACCAGCCATGCCGCGTGAAGGATGAAGGTCCTCTGGATTGTAAACTTCTTTTATAGGGGGCGAAAAAAGGGAAATCTTTCTCACTTGACAGTACCCTATGAATAAGCACCGGCTAACTCCGTGCCAGCAGCCGCGGTAATACGGAGGGTGCAAGCGTTATCCGGATTCACTGGGTTTAAAGGGTGCGTAGGCGGGCGTATAAGTCAGTGGTGAAATCCTGGAGCTTAACTCCAGAACTGCCATTGATACTATATGTCTTGAATATGGTGGAGGTAAGCGGAATATGTCATGTAGCGGTGAAATGCATAGATATGACATAGAACACCTATTGCGAAGGCAGCTTACTACGCCTATATTGACGCTGAGGCACGAAAGCGTGGGGATCAAAC</t>
  </si>
  <si>
    <t>Bacteria;(1.0);Proteobacteria;(1.0);Gammaproteobacteria;(1.0);Betaproteobacteriales;(1.0);Burkholderiaceae;(1.0);Alcaligenes;(1.0);unknown species;(0.51);</t>
  </si>
  <si>
    <t>M02944:147:000000000-AUVRY:1:1102:16917:7472</t>
  </si>
  <si>
    <t>TGGGGAATATTGGACAATGGGCGCAAG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</si>
  <si>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Bacteria;(1.0);Bacteroidetes;(1.0);Bacteroidia;(1.0);Sphingobacteriales;(1.0);Sphingobacteriaceae;(1.0);Sphingobacterium;(1.0);Sphingobacterium sp.;(0.73);</t>
  </si>
  <si>
    <t>KX129934.1.1519</t>
  </si>
  <si>
    <t>M02944:147:000000000-AUVRY:1:1109:10128:24049</t>
  </si>
  <si>
    <t>TAAGGAATATTGGTCAATGGGCGGAAGCCTGAACCAGCCATGCCGCGTGCAGGATGACTGCCCTATGGGTTGTAAACTGCTTTTGTACGGGAATAAACCCCTCTACGTGTAGAGGGCTGAATGTACCGTAAGAATAAGGATCGGCTAACTCCGTGCCAGCAGCCGCGGTAATACGGAGGATCCGAGCGTTATCCGGATTTATTGGGTTTAAAGGGTGCGTAGGCGGCCTTATAAGTCAGGGGTGAAATACGGCAGCTCAACTGTCGCAGTGCCTTTGATACTGTAGGGCTTGAATCTATTTGAAGTGGGCGGAATAAGACAAGTAGCGGTGAAATGCATAGATATGTCTTAGAACTCCGATTGCGAAGGCAGCTCACTAAGTTAGTATTGACGCTGATGCACGAAAGCGTGGGGATCGAAC</t>
  </si>
  <si>
    <t>Bacteria;(1.0);Proteobacteria;(1.0);Alphaproteobacteria;(1.0);Caulobacterales;(1.0);Caulobacteraceae;(1.0);Brevundimonas;(1.0);Brevundimonas mediterranea;(0.88);</t>
  </si>
  <si>
    <t>M02944:147:000000000-AUVRY:1:2108:16760:28440</t>
  </si>
  <si>
    <t>TGGGGAATCTTGCGCAATGGGCGAAAGCCTGACGCAGCCATGCCGCGTGAATGATGAAGGTCTTAGGATTGTAAAATTCTTTCAGTAGGGACGATAATGACGGTACCTACAGAAGAAGCCCCGGCTAACTTCGTGCCAGCAGCCGCGGTAATACGAAGGGGGCTAGCGTTGCTCGGAATTACTGGGCGTAAAGGGAGCGTAGGCGGACATTTAAGTCAGGGGTGAAATCCCGGGGCTCAACCTCGGAATTGCCTTTGATACTGGGTGTCTTGAGTGTGAGAGAGGTATGTGGAACTCCGAGTGTAGAGGTGAAATTCGTAGATATTCGGAAGAACACCAGTGGCGAAGGCGACATACTGGCTCATTACTGACGCTGAGGCTCGAAAGCGTGGGGAGCAAAC</t>
  </si>
  <si>
    <t>Bacteria;(1.0);Proteobacteria;(1.0);Gammaproteobacteria;(1.0);Betaproteobacteriales;(1.0);Burkholderiaceae;(1.0);Variovorax;(1.0);Variovorax sp.;(0.59);</t>
  </si>
  <si>
    <t>Bacteria;Proteobacteria;Gammaproteobacteria;Betaproteobacteriales;Burkholderiaceae;Variovorax;Multi-affiliation</t>
  </si>
  <si>
    <t>M02944:147:000000000-AUVRY:1:1106:12286:16166</t>
  </si>
  <si>
    <t>TGGGGAATTTTGGACAATGGGCGAAAGCCTGATCCAGCCATGCCGCGTGCAGGATGAAGGCCTTCGGGTTGTAAACTGCTTTTGTACGGAACGAAACGGTCTTTTCTAATACAGAAGGCTAATGACGGTACCGTAAGAATAAGCACCGGCTAACTACGTGCCAGCAGCCGCGGTAATACGTAGGGTGCAAGCGTTAATCGGAATTACTGGGCGTAAAGCGTGCGCAGGCGGTTATGTAAGACAGTTGTGAAATCCCCGGGCTCAACCTGGGAACTGCATCTGTGACTGCATAGCTAGAGTACGGTAGAGGGGGATGGAATTCCGCGTGTAGCAGTGAAATGCGTAGATATGCGGAGGAACACCGATGGCGAAGGCAATCCCCTGGACCTGTACTGACGCTCATGCACGAAAGCGTGGGGAGCAAAC</t>
  </si>
  <si>
    <t>Bacteria;(1.0);Proteobacteria;(1.0);Alphaproteobacteria;(1.0);Rhizobiales;(1.0);Beijerinckiaceae;(1.0);Bosea;(1.0);Bosea sp.;(1.0);</t>
  </si>
  <si>
    <t>Bacteria;Proteobacteria;Alphaproteobacteria;Rhizobiales;Beijerinckiaceae;Bosea;Multi-affiliation</t>
  </si>
  <si>
    <t>M02944:147:000000000-AUVRY:1:1109:15833:10248</t>
  </si>
  <si>
    <t>TGGGGAATATTGGACAATGGGCGCAAGCCTGATCCAGCCATGCCGCGTGAGTGATGAAGGCCTTAGGGTTGTAAAGCTCTTTTGTCCGGGAAGATAATGACTGTACCGGAAGAATAAGCCCCGGCTAACTTCGTGCCAGCAGCCGCGGTAATACGAAGGGGGCTAGCGTTGCTCGGAATCACTGGGCGTAAAGGGCGCGTAGGCGGACTCTTAAGTCGGGGGTGAAAGCCCAGGGCTCAACCCTGGAATTGCCTTCGATACTGAGAGTCTTGAGTTCGGAAGAGGTTGGTGGAACTGCGAGTGTAGAGGTGAAATTCGTAGATATTCGCAAGAACACCAGTGGCGAAGGCGGCCAACTGGTCCGATACTGACGCTGAGGCGCGAAAGCGTGGGGAGCAAAC</t>
  </si>
  <si>
    <t>Bacteria;(1.0);Proteobacteria;(1.0);Alphaproteobacteria;(1.0);Sphingomonadales;(1.0);Sphingomonadaceae;(1.0);Sphingopyxis;(1.0);Sphingopyxis terrae;(0.55);</t>
  </si>
  <si>
    <t>M02944:147:000000000-AUVRY:1:1109:13777:20417</t>
  </si>
  <si>
    <t>TGGGGAATATTGGACAATGGGCGAAAGCCTGATCCAGCAATGCCGCGTGAGTGATGAAGGCCCTAGGGTTGTAAAGCTCTTTTACCCGGGATGATAATGACAGTACCGGGAGAATAAGCTCCGGCTAACTTCGTGCCAGCAGCCGCGGTAATACGAGGGGAGCTAGCGTTGTTCGGAATTACTGGGCGTAAAGCGCGCGTAGGCGGTTTTTTAAGTCAGAGGTGAAAGCCCGGGGCTCAACCCCGGAATTGCCTTTGAAACTGGAAAACTAGAATCTTGGAGAGGTCAGTGGAATTCCGAGTGTAGAGGTGAAATTCGTAGATATTCGGAAGAACACCAGTGGCGAAGGCGACTGACTGGACAAGTATTGACGCTGAGGTGCGAAAGCGTGGGGAGCAAAC</t>
  </si>
  <si>
    <t>Bacteria;(1.0);Proteobacteria;(1.0);Gammaproteobacteria;(1.0);Enterobacteriales;(1.0);Enterobacteriaceae;(1.0);Xenorhabdus;(0.61);Xenorhabdus nematophila;(0.36);</t>
  </si>
  <si>
    <t>X82251.1.1497</t>
  </si>
  <si>
    <t>M02944:147:000000000-AUVRY:1:2102:15035:9005</t>
  </si>
  <si>
    <t>TGGGGAATATTGCACAATGGGCGCAAGCCTGATGCAGCCATGCCGCGTGTATGAAGAAGGCCTTCGGGTTGTAAAGTACTTTCAGCGGGGAGGAAGGGTTTAGCCTGAAGAGGGCTGGACT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</si>
  <si>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Bacteria;(1.0);Proteobacteria;(1.0);Gammaproteobacteria;(1.0);Betaproteobacteriales;(1.0);Burkholderiaceae;(1.0);Cupriavidus;(1.0);Cupriavidus metallidurans;(0.99);</t>
  </si>
  <si>
    <t>Bacteria;Proteobacteria;Gammaproteobacteria;Betaproteobacteriales;Burkholderiaceae;Cupriavidus;Multi-affiliation</t>
  </si>
  <si>
    <t>M02944:147:000000000-AUVRY:1:1102:17871:6382</t>
  </si>
  <si>
    <t>TGGGGAATTTTGGACAATGGGGGCAACCCTGATCCAGCAATGCCGCGTGTGTGAAGAAGGCCTTCGGGTTGTAAAGCACTTTTGTCCGGAAAGAAATCGCGCTGGTTAATACCTGGCGTGGATGACGGTACCGGAAGAATAAGCACCGGCTAACTACGTGCCAGCAGCCGCGGTAATACGTAGGGTGCGAGCGTTAATCGGAATTACTGGGCGTAAAGCGTGCGCAGGCGGTTTTGTAAGACAGGCGTGAAATCCCCGGGCTTAACCTGGGAATTGCGCTTGTGACTGCAAGGCTAGAGTGCGTCAGAGGGGGGTAGAATTCCACGTGTAGCAGTGAAATGCGTAGAGATGTGGAGGAATACCGATGGCGAAGGCAGCCCCCTGGGACGTGACTGACGCTCATGCACGAAAGCGTGGGGAGCAAAC</t>
  </si>
  <si>
    <t>Bacteria;(1.0);Bacteroidetes;(1.0);Bacteroidia;(1.0);Sphingobacteriales;(1.0);Sphingobacteriaceae;(1.0);Sphingobacterium;(1.0);Sphingobacterium faecium;(1.0);</t>
  </si>
  <si>
    <t>M02944:147:000000000-AUVRY:1:1106:20259:16492</t>
  </si>
  <si>
    <t>TAAGGAATATTGGTCAATGGAGGCAACTCTGAACCAGCCATGCCGCGTGCAGGATGACTGCCCTATGGGTTGTAAACTGCTTTTGTCAGGGAATAAACCTTTCTACGTGTAGA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</si>
  <si>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Bacteria;(1.0);Proteobacteria;(1.0);Gammaproteobacteria;(1.0);Betaproteobacteriales;(1.0);Burkholderiaceae;(1.0);Alcaligenes;(0.62);[Streptomyces] sp.;(0.01);</t>
  </si>
  <si>
    <t>M02944:147:000000000-AUVRY:1:1113:12561:2972</t>
  </si>
  <si>
    <t>TGGGGAATTTTGGACAATGGGGGCAACCCTGATCCAGCAATGCCGCGTGAGTGAAGAAGGCCCTCGGGTTGTAAAGCTCTTTTGTCAGGGAAGAAACGGAGTTCTCTAATATAGGATTCTAATGACGGTACCTG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</si>
  <si>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Bacteria;(1.0);Actinobacteria;(1.0);Actinobacteria;(1.0);Frankiales;(1.0);Geodermatophilaceae;(1.0);Blastococcus;(1.0);Blastococcus sp.;(0.74);</t>
  </si>
  <si>
    <t>Bacteria;Actinobacteria;Actinobacteria;Frankiales;Geodermatophilaceae;Blastococcus;Multi-affiliation</t>
  </si>
  <si>
    <t>M01945:95:000000000-BK4YK:1:2109:15545:22520</t>
  </si>
  <si>
    <t>TGGGGAATATTGCGCAATGGGCGAAAGCCTGACGCAGCGACGCCGCGTGGGGGATGACGGCCTTCGGGTTGTAAACCTCTTTCAGCAGGGACGAAGCGAAAGTGACGGTACCTGCAGAAGAAGCACCGGCCAACTACGTGCCAGCAGCCGCGGTAATACGTAGGGTGCAAGCGTTGTCCGGAATTATTGGGCGTAAAGAGCTCGTAGGCGGTTCGTCGCGTCGGCTGTGAAAACCTGAGGCTCAACCTCAGGCCTGCAGTCGATACGGGCGGACTTGAGTACTGCAGGGGAGACTGGAATTCCTGGTGTAGCGGTGAAATGCGCAGATATCAGGAGGAACACCGGTGGCGAAGGCGGGTCTCTGGGCAGTAACTGACGCTGAGGAGCGAAAGCGTGGGGAGCGAAC</t>
  </si>
  <si>
    <t>M02944:147:000000000-AUVRY:1:1102:12986:9121</t>
  </si>
  <si>
    <t>TGGGGAATTTTGGACAATGGGGGAAACCCTGATCCAGCCATACCGCGTGGGTGAA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</si>
  <si>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Bacteria;(1.0);Firmicutes;(1.0);Bacilli;(1.0);Bacillales;(0.82);Bacillaceae;(0.81);Bacillus;(0.61);Rhizobium sp.;(0.23);</t>
  </si>
  <si>
    <t>M01945:95:000000000-BK4YK:1:1102:12407:3937</t>
  </si>
  <si>
    <t>TAGGGAATCTTCCGCAATGGACGAAAGTCTGACGGAGCAACGCCGCGTGAACGAAGAAGGCCTTCGGGTCGTAAAGTTCTGTTGTTAGGGAAGAACAAGTACCAGAGTAACTGCTGGTACCTTGACGGTAC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</si>
  <si>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Bacteria;(1.0);Proteobacteria;(1.0);Gammaproteobacteria;(1.0);Betaproteobacteriales;(1.0);Burkholderiaceae;(1.0);Pelomonas;(0.99);unknown species;(0.71);</t>
  </si>
  <si>
    <t>M02944:147:000000000-AUVRY:1:1104:21700:16974</t>
  </si>
  <si>
    <t>TGGGGAATTTTGGACAATGGGCGCAAGCCTGATCCAGCCATGCCGCGTGCGGGAAGAAGGCCTTCGGGTTGTAAACCGCTTTTGTCAGGGAAGAAAAGGTTCTGGTTAATACCTGGGACTCATGACGGTACCTGA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</t>
  </si>
  <si>
    <t>Bacteria;(1.0);Proteobacteria;(1.0);Alphaproteobacteria;(1.0);Sphingomonadales;(1.0);Sphingomonadaceae;(1.0);Sphingomonas;(0.68);Sphingomonas alpina;(0.25);</t>
  </si>
  <si>
    <t>M02944:147:000000000-AUVRY:1:2103:22338:19991</t>
  </si>
  <si>
    <t>TGGGGAATTTTGGACAATGGGGGCAACCCTGATCCAGCAATGCCGCGTGAGTGAAGAAGGCCCTCGGGTTGTAAAGCTCTTTTGTCAGGGAAGAAACGGAGTTCTCTAATATAGGATTCTAATGACGGTACCTGAAGAATAAGCACCGGCTAACTA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</si>
  <si>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Bacteria;(1.0);Proteobacteria;(1.0);Alphaproteobacteria;(1.0);Rhizobiales;(1.0);Rhizobiaceae;(1.0);Ochrobactrum;(0.64);Ochrobactrum cytisi;(0.53);</t>
  </si>
  <si>
    <t>M02944:147:000000000-AUVRY:1:2106:23627:19339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</si>
  <si>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CCCCTGGACGAAGACTGACGCTCAGGTGCGAAAGCGTGGGGAGCAAAC</t>
  </si>
  <si>
    <t>Bacteria;(1.0);Proteobacteria;(1.0);Gammaproteobacteria;(1.0);Betaproteobacteriales;(1.0);Burkholderiaceae;(1.0);Ralstonia;(0.98);unidentified marine bacterioplankton;(0.73);</t>
  </si>
  <si>
    <t>FJ193258.1.1497</t>
  </si>
  <si>
    <t>M02944:147:000000000-AUVRY:1:1112:16014:7917</t>
  </si>
  <si>
    <t>TGGGGAATTTTGGACAATGGGGGCAACCCTGATCCAGCAATGCCGCGTGTGTGAAGAAGGCCTTCGGGTTGTAAAGCACTTTTGTCCGGAAAGAAATCGCACTTACTAATATTAGGTGTGGATGACGGTACCGGAAGAATAAGGACCGGCTAACTACGTGCCAGCAGCCGCGGTAATACGTAGGGTCCAAGCGTTAATCGGAATTACTGGGCGTAAAGCGTGCGCAGGCGGTTGTGCAAGACCGATGTGAAATCCCCGGGCTCAACCTGGGAACTGCATTGGAGACTGCAAGGCTAGAGTGTGTCAGAGGGGGGTAGAATTCCACGTGTAGCAGTGAAATGCGTAGAGATGTGGAGGAATACCGATGGCGAAGGCAGCCCCCTGGGATAACACTGACGCTCATGCACGAAAGCGTGGGGAGCAAAC</t>
  </si>
  <si>
    <t>Bacteria;(1.0);Proteobacteria;(1.0);Gammaproteobacteria;(1.0);Betaproteobacteriales;(0.84);Burkholderiaceae;(0.84);Alcaligenes;(0.84);[Streptomyces] sp.;(0.08);</t>
  </si>
  <si>
    <t>M02944:147:000000000-AUVRY:1:1109:23753:9984</t>
  </si>
  <si>
    <t>TGGGGAATATTGCACAATGGGCGCAAGCCTGATGCAGCCATGCCGCGTGTATGAAGAAGGCCTTCGGGTTGTAAAGTACTTTCAGCGGGGAGGAAGGCGTAAGTCTGAACAGGGCTTACGATTGACGTTACC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</si>
  <si>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Bacteria;(1.0);Proteobacteria;(1.0);Gammaproteobacteria;(1.0);Betaproteobacteriales;(1.0);Burkholderiaceae;(1.0);Bordetella;(0.31);Bordetella avium 197N;(0.24);</t>
  </si>
  <si>
    <t>M02944:147:000000000-AUVRY:1:1110:22204:7787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</si>
  <si>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</si>
  <si>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Bacteria;(1.0);Proteobacteria;(1.0);Gammaproteobacteria;(1.0);Pseudomonadales;(1.0);Moraxellaceae;(1.0);Acinetobacter;(1.0);Acinetobacter guillouiae;(0.85);</t>
  </si>
  <si>
    <t>M02944:147:000000000-AUVRY:1:1106:6845:22421</t>
  </si>
  <si>
    <t>TGGGGAATATTGGACAATGGGGGGAACCCTGATCCAGCCATGCCGCGTGTGTGAAGAAGGCCTTATGGTTGTAAAGCACTTTAAGCGAGGAGGAGGCTCTTCTAGTTAATACCTAGGATG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</si>
  <si>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Bacteria;(1.0);Proteobacteria;(1.0);Gammaproteobacteria;(1.0);Pseudomonadales;(1.0);Pseudomonadaceae;(1.0);Pseudomonas;(1.0);Pseudomonas veronii;(0.97);</t>
  </si>
  <si>
    <t>M02944:147:000000000-AUVRY:1:1102:15422:10079</t>
  </si>
  <si>
    <t>TGGGGAATATTGGACAATGGGCGAAAGCCTGATCCAGCCATGCCGCGTGTGTGAAGAAGGTCTTCGGATTGTAAAGCACTTTAAGTTGGGAGGAAGGGCAGTTACCTAATACGTGATTGTTTTGACGTTACCGACAGAATAAGCACCGGCTAACTCTGTGCCAGCAGCCGCGGTAATACAGAGGGTGCAAGCGTTAATCGGAATTACTGGGCGTAAAGCGCGCGTAGGTGGTTAGTTAAGTTGGATGTGAAATCCCCGGGCTCAACCTGGGAACTGCATTCAAAACTGACTGACTAGAGTATGGTAGAGGGTGGTGGAATTTCCTGTGTAGCGGTGAAATGCGTAGATATAGGAAGGAACACCAGTGGCGAAGGCGACCACCTGGACTGATACTGACACTGAGGTGCGAAAGCGTGGGGAGCAAAC</t>
  </si>
  <si>
    <t>Bacteria;(1.0);Actinobacteria;(1.0);Actinobacteria;(1.0);Micrococcales;(1.0);Microbacteriaceae;(1.0);Leucobacter;(0.87);Leucobacter sp.;(0.86);</t>
  </si>
  <si>
    <t>Bacteria;Actinobacteria;Actinobacteria;Micrococcales;Microbacteriaceae;Leucobacter;Multi-affiliation</t>
  </si>
  <si>
    <t>M02944:147:000000000-AUVRY:1:1109:26789:23411</t>
  </si>
  <si>
    <t>TGGGGAATATTGCACAATGGGCGCAAGCCTGATGCAGCAACGCCGCGTGAGGGATGACGGCCTTCGGGTTGTAAACCTCTTTTAGTAGGGAAGAAGCGAAAGTGACGGTACCTGCAGAAAAAGCACCGGCTAACTACGTGCCAGCAGCCGCGGTAATACGTAGGGTGCAAGCGTTGTCCGGAATTATTGGGCGTAAAGAGCTCGTAGGCGGCTTGTCGCGTCTGCTGTGAAAACCCGAGGCTCAACCTCGGGCCTGCAGTGGGTACGGGCAAGCTAGAGTGCGGTAGGGGAGATTGGAATTCCTGGTGTAGCGGTGGAATGCGCAGATATCAGGAGGAACACCGATGGCGAAGGCAGATCTCTGGGCCGTAACTGACGCTGAGGAGCGAAAGCATGGGGAGCGAAC</t>
  </si>
  <si>
    <t>Bacteria;(1.0);Firmicutes;(1.0);Bacilli;(1.0);Bacillales;(0.6);Bacillaceae;(0.53);Bacillus;(0.53);Bacillus pseudalcaliphilus;(0.43);</t>
  </si>
  <si>
    <t>M01945:95:000000000-BK4YK:1:1102:21462:2174</t>
  </si>
  <si>
    <t>TAGGGAATCTTCGGCAATGGACGAAAGTCTGACCGAGCAACGCCGCGTGAGTGAAGAAGGTTTTCGGATCGTAAAACTCTGTTGTTAGAGAAGAACAAGGGTGAGAGTAACTGTTCACCCCTTGACGGTATCTAACCAGAAAGCCACGGCTAACTACGTGCCAGCAGCCGCGGTAATACGTAGGTGGCAAGCGTTGTCCGGAATTATTGGGCGTAAAGCGCGCGCAGGCGGTCTTTTAAGTCTGATGTGAAATATCGGGGCTCAACCCCGAGGGGTCATTGGAAACTGGGAGACTTGAGTACAGAAGAGGAGAGTGGAATTCCACGTGTAGCGGTGAAATGCGTAGATATGTGGAGGAACACCAGTGGCGAAGGCGACTCTCTGGTCTGTAACTGACGCTGAGGCGCGAAAGCGTGGGGAGCAAAC</t>
  </si>
  <si>
    <t>Bacteria;(1.0);Proteobacteria;(1.0);Gammaproteobacteria;(1.0);Betaproteobacteriales;(1.0);Burkholderiaceae;(1.0);Alcaligenes;(0.59);Alcaligenes aquatilis;(0.44);</t>
  </si>
  <si>
    <t>M02944:147:000000000-AUVRY:1:1101:5958:13804</t>
  </si>
  <si>
    <t>TGGGGAATTTTGGACAATGGGGGAAACCCTGATCCAGCCATCCCGCGTGTGCGATGAAGGCCTTCGGGTTGTAAAGCACTTTTGGCAGGAAAGAAACGTCATGGGCTAATACCCCGTGAAACTGACGGTAC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</si>
  <si>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Bacteria;(1.0);Proteobacteria;(1.0);Gammaproteobacteria;(1.0);Betaproteobacteriales;(0.44);Burkholderiaceae;(0.44);Alcaligenes;(0.44);Alcaligenes pakistanensis;(0.37);</t>
  </si>
  <si>
    <t>Bacteria;Proteobacteria;Gammaproteobacteria;Enterobacteriales;Enterobacteriaceae;Xenorhabdus;Xenorhabdus romanii</t>
  </si>
  <si>
    <t>DQ211717.1.1486</t>
  </si>
  <si>
    <t>M02944:147:000000000-AUVRY:1:2103:8489:17015</t>
  </si>
  <si>
    <t>TGGGGAATTTTGGACAATGGGGGAAACCCTGATCCAGCCATCCCGCGTGTATGATGAAGGCCTTCGGGTTGTAAAGTACTTTTGGCAGAGAAGAAAAGGTACCTCCTAATACGAGGTACTGCTGACGGTATCTGCAGAATAAGCACCGGCTAACTACGTGCCAGCAGCCGCGGTAATACGTAGGGTGCAAGCGTTAATCGGAATTACTGGGCGTAAAGCGCACGCAGGCGGTCAATTAAGTTGGATGTGAAATCCCCGGGCTTAACCCGGGAACGGCATCCAAGACTGGTTGGCTAGAGTCTCGTAGAGGGGGGTAGAATTCCACGTGTAGCGGTGAAATGCGTAGAGATGTGGAGGAATACCGGTGGCGAAGGCGGCCCCCTGGACGAAGACTGACGCTCAGGTGCGAAAGCGTGGGGAGCAAAC</t>
  </si>
  <si>
    <t>Cluster_161</t>
  </si>
  <si>
    <t>Bacteria;(1.0);Proteobacteria;(1.0);Alphaproteobacteria;(1.0);Rhodobacterales;(1.0);Rhodobacteraceae;(1.0);Paracoccus;(1.0);metagenome;(0.53);</t>
  </si>
  <si>
    <t>Bacteria;Proteobacteria;Alphaproteobacteria;Rhodobacterales;Rhodobacteraceae;Paracoccus;unknown species</t>
  </si>
  <si>
    <t>M02944:147:000000000-AUVRY:1:1112:9770:8153</t>
  </si>
  <si>
    <t>TGGGGAATCTTAGACAATGGGGGCAACCCTGATCTAGCCATGCCGCGTGAGTGATGAAGGCCTTAGGGTTGTAAAGCTCTTTCAGCTGGGAAGATAATGACGGTACCAGCAGAAGAAGCCCCGGCTAACTCCGTGCCAGCAGCCGCGGTAATACGGAGGGGGCTAGCGTTGTTCGGAATTACTGGGCGTAAAGCGCACGTAGGCGGACCAGAAAGTTGGGGGTGAAATCCCGGGGCTCAACCTCGGAACTGCCCTCAAAACTATTGGTCTGGAGTTCGAGAGAGGTGAGTGGAATTCCGAGTGTAGAGGTGAAATTCGTAGATATTCGGAGGAACACCAGTGGCGAAGGCGGCTCACTGGCTCGATACTGACGCTGAGGTGCGAAAGCGTGGGGAGCAAAC</t>
  </si>
  <si>
    <t>Bacteria;(1.0);Proteobacteria;(1.0);Gammaproteobacteria;(1.0);Xanthomonadales;(1.0);Xanthomonadaceae;(1.0);Stenotrophomonas;(1.0);Xanthomonas retroflexus;(0.68);</t>
  </si>
  <si>
    <t>M02944:147:000000000-AUVRY:1:2106:20605:20843</t>
  </si>
  <si>
    <t>TGGGGAATATTGGACAATGGGCGCAAGCCTGATCCAGCCATACCGCGTGGGTGAAGAAGGCCTTCGGGTTGTAAAGCCCTTTTGTTGGGAAAGAAATCCAGCCGGCTAATACCTGGTTGGGATGACGGTACCCAAAGAATAAGCACCGGCTAACTTCGTGCCAGCAGCCGCGGTAATACGAAGGGTGCAAGCGTTACTCGGAATTACTGGGCGTAAAGCGTGCGTAGGTGGTTGTTTAAGTCTGTTGTGAAAGCCCTGGGCTCAACCTGGGAACTGCAGTGGAAACTGGACAACTAGAGTGTGGTAGAGGGTAGCGGAATTCCCGGTGTAGCAGTGAAATGCGTAGAGATCGGGAGGAACATCCATGGCGAAGGCAGCTACCTGGACCAACACTGACACTGAGGCACGAAAGCGTGGGGAGCAAAC</t>
  </si>
  <si>
    <t>Bacteria;(1.0);Proteobacteria;(1.0);Gammaproteobacteria;(1.0);Betaproteobacteriales;(1.0);Burkholderiaceae;(1.0);Pelomonas;(0.73);Pseudomonas sp.;(0.42);</t>
  </si>
  <si>
    <t>M02944:147:000000000-AUVRY:1:2102:14850:13395</t>
  </si>
  <si>
    <t>TGGGGAATTTTGGACAATGGGCGCAAGCCTGATCCAGCCATGCCGCGTGCGGGAAGAAGGCCTTCGGGTTGTAAACCGCTTTTGTCAGGGAAGAAAAGGTTCTGGCTAATACCTGGGACTCATGACGGTACCTGAAGAATAAGCACCGGCTAACTACGTGCCAGCAGCCGCGGTAATACGTAGGGTGCGAGCGTTAATCGGAATTACTGGGCGTAAAGCGTGCGCAGGCGGTTATGTAAGACAGATGTGAAATCCCCGGGCTCAACCTGGGAACTGCATTTGTGACTGCATAGCTAGAGTACGGCAGAGGGGGATGGAATTCCGCGTGTAGCAGTGAAATGCGTAGATATGCGGAGGAACACCGATGGCGAAGGCAATCCCCTGGGCCTGTACTGACGCTCATGCACGAAAGCGTGGGGAGCAAAC</t>
  </si>
  <si>
    <t>Bacteria;(1.0);Proteobacteria;(1.0);Gammaproteobacteria;(1.0);Pseudomonadales;(1.0);Moraxellaceae;(1.0);Acinetobacter;(1.0);Acinetobacter johnsonii;(0.99);</t>
  </si>
  <si>
    <t>M01945:95:000000000-BK4YK:1:1102:26775:11163</t>
  </si>
  <si>
    <t>TGGGGAATATTGGACAATGGGCGA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</t>
  </si>
  <si>
    <t>Cluster_166</t>
  </si>
  <si>
    <t>Bacteria;(1.0);Firmicutes;(0.81);Bacilli;(0.81);Lactobacillales;(0.8);Enterococcaceae;(0.8);Enterococcus;(0.8);Enterococcus mundtii CRL35;(0.14);</t>
  </si>
  <si>
    <t>M02944:147:000000000-AUVRY:1:2114:14035:19435</t>
  </si>
  <si>
    <t>TAGGGAATCTTCGGCAATGGACGAAAGTCTGACCGAGCAACGCCGCGTGAGTGAAGAAGGTTTTCGGATCGTAAAACTCTGTTGTTAGAGAAGAACAAGGGTGAGAGTAACTGTTCACCCCTTGACGGTATCTAACCAGAAAGCCACGGCTAACTACGTGCCAGCAGCCGCGGTAATACGTAGGTGGCAAGCGTTGTCCGGATTTATTGGGCGTAAAGCGAGCGCAGGCGGTTTTGTAAGTCTGATGTGAAATCCCCGGGCTCAACCTGGGAACTGCATTGGAGACTGCAAGGCTAGAGTGTGTCAGAGGGGGGTAGAATTCCACGTGTAGCAGTGAAATGCGTAGAGATGTGGAGGAATACCGATGGCGAAGGCAGCCCCCTGGGATAACACTGACGCTCATGCACGAAAGCGTGGGGAGCAAAC</t>
  </si>
  <si>
    <t>Bacteria;(1.0);Proteobacteria;(1.0);Gammaproteobacteria;(1.0);Xanthomonadales;(1.0);Rhodanobacteraceae;(1.0);Tahibacter;(1.0);unknown species;(0.8);</t>
  </si>
  <si>
    <t>Bacteria;Proteobacteria;Gammaproteobacteria;Xanthomonadales;Rhodanobacteraceae;Tahibacter;unknown species</t>
  </si>
  <si>
    <t>EA273524.82.1548</t>
  </si>
  <si>
    <t>M02944:147:000000000-AUVRY:1:1107:25451:8702</t>
  </si>
  <si>
    <t>TGGGGAATATTGGACAATGGGCGCAAGCCTGATCCAGCCATGCCGCGTGTGTGAAGAAGGCCTTCGGGTTGTAAAGCACTTTTGTTCGGGAAGAAATCGTGCGGGCTAATACCCAGTACGGATGACGGTACCGAAAGAATAAGCACCGGCTAACTTCGTGCCAGCAGCCGCGGTAATACGAAGGGTGCAAGCGTTACTCGGAATCACTGGGCGTAAAGCGTGCGTAGGCGGTTGATTAAGTCTGCTGTGAAAGCCCTGGGCTCAACCTGGGAACTGCAGTGGATACTGGTCAGCTAGAGTGTGATAGAGGATGGTGGAATTCCCGGTGTAGCGGTGAAATGCGTAGAGATCGGGAGGAACACCAGTGGCGAAGGCGGCCATCTGGATCAACACTGACGCTGAGGCACGAAAGCGTGGGGAGCAAAC</t>
  </si>
  <si>
    <t>Bacteria;(1.0);Proteobacteria;(1.0);Gammaproteobacteria;(1.0);Betaproteobacteriales;(1.0);Burkholderiaceae;(1.0);Acidovorax;(0.7);unknown species;(0.58);</t>
  </si>
  <si>
    <t>M02944:147:000000000-AUVRY:1:1101:17159:11638</t>
  </si>
  <si>
    <t>TGGGGAATTTTGGACAATGGGCGCAAGCCTGATCCAGCCATGCCGCGTGCAGGATGAAGGCCTTCGGGTTGTAAACTGCTTTTGTACGGAACGAAAAGACTCTGGTTAATACCTGGGGTCCATGACGGTACCGTAAGAATAAGCACCGGCTAACTACGTGCCAGCAGCCGCGGTAATACGTAGGGTGCAAGCGTTAATCGGAATTACTGGGCGTAAAGCGTGCGCAGGCGGTTATGCAAGACAGAGGTGAAATCCCCGGGCTCAACCTGGGAACTGCCTTTGTGACTGCATAGCTAGAGTGCGGCAGAGGGGGATGGAATTCCGCGTGTAGCAGTGAAATGCGTAGATATGCGGAGGAACACCGATGGCGAAGGCAATCCCCTGGGCCTGCACTGACGCTCATGCACGAAAGCGTGGGGAGCAAAC</t>
  </si>
  <si>
    <t>Bacteria;(1.0);Bacteroidetes;(1.0);Bacteroidia;(1.0);Sphingobacteriales;(1.0);Sphingobacteriaceae;(1.0);Sphingobacterium;(1.0);endosymbiont of Nilaparvata lugens;(0.28);</t>
  </si>
  <si>
    <t>M02944:147:000000000-AUVRY:1:1111:12988:6854</t>
  </si>
  <si>
    <t>TACGGAATATTGGTCAATGGGCGTAAGCCTGAACCAGCCATGCCGCGTGCAGGATGACTGCCCTATGGGTTGTAAACTGCTTTTGTCCAGGAATAAACCTTTCTACGTGTAGAGAGCTGCATGTACTGGAATAATAAGGATCGGCTAACTCCGTGCCAGCAGCCGCGGTAATACGGAGGATCCGAGCGTTATCCGGATTTATTGGGTTTAAAGGGTGCGTAGGCGGCCTATTAAGTCAGGGGTGAAATACGGTGGCTCAACCATCGCAGTGCCTTTGATACTGACAGGCTTGAATCCATTTGAAGTGGGCGGAATAAGACAAGTAGCGGTGAAATGCATAGATATGTCTTAGAACGCCGATTGCGAAGGCAGCTCACTAAGCTGGTATTGACGCTGATGCACGAAAGCGTGGGGAGCGAAC</t>
  </si>
  <si>
    <t>Bacteria;(1.0);Proteobacteria;(1.0);Gammaproteobacteria;(1.0);Betaproteobacteriales;(1.0);Burkholderiaceae;(1.0);Alcaligenes;(0.69);Alcaligenes pakistanensis;(0.69);</t>
  </si>
  <si>
    <t>M02944:147:000000000-AUVRY:1:2103:11126:14075</t>
  </si>
  <si>
    <t>TGGGGAATTTTGGACAATGGGGGAAACCCTGATCCAGCCATCCCGCGTGTATGATGAAGGCCTTCGGGTTGTAAAGTACTTTTGGCAGAGAAGAAAAGGTACCTCCTAATACGAGGTACTGCTGACGGTATCTGC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</si>
  <si>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Bacteria;(1.0);Proteobacteria;(1.0);Alphaproteobacteria;(1.0);Caulobacterales;(0.83);Caulobacteraceae;(0.83);Brevundimonas;(0.83);Mycoplana sp.;(0.16);</t>
  </si>
  <si>
    <t>Bacteria;Proteobacteria;Alphaproteobacteria;Multi-affiliation;Multi-affiliation;Multi-affiliation;Multi-affiliation</t>
  </si>
  <si>
    <t>M02944:147:000000000-AUVRY:1:1106:16250:17749</t>
  </si>
  <si>
    <t>TGGGGAATATTGGACAATGGGCGCAAGCCTGATCCAGCCATGCCGCGTGAGTGATGAAGGCCCTAGGGTTGTAAAGCTCTTTCACCGGTGAAGATAATGACGGTAACCGGAGAAGAAGCCCCGGCTAACTTCGTGCCAGCAGCCGCGGTAATACGAAGGGGGCTAGCGTTGCTCGGAATTACTGGGCGTAAAGGGCGCGTAGGCGGACATTTAAGTCAGGGGTGAAATCCCAGAGCTCAACTCTGGAACTGCCTTTGATACTGGATGTCTTGAGTGTGAGAGAGGTATGTGGAACTCCGAGTGTAGAGGTGAAATTCGTAGATATTCGGAAGAACACCAGTGGCGAAGGCGACATACTGGCTCATTACTGACGCTGAGGCGCGAAAGCGTGGGGAGCAAAC</t>
  </si>
  <si>
    <t>Bacteria;(1.0);Proteobacteria;(1.0);Gammaproteobacteria;(1.0);Xanthomonadales;(0.93);Xanthomonadaceae;(0.93);Stenotrophomonas;(0.92);Bacillus cereus;(0.27);</t>
  </si>
  <si>
    <t>M02944:147:000000000-AUVRY:1:1102:4572:7791</t>
  </si>
  <si>
    <t>TGGGGAATTTTGGACAATGGGGGAAACCCTGATCCAGCCATCCCGCGTGTATGATGAAGGCCTTCGGGTTGTAAAGTACTTTTGGCAGAGAAGAAAAGGTACCTCCTAATACGAGGTACTGCTGACGGTATCTGC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GCAAAC</t>
  </si>
  <si>
    <t>Bacteria;(1.0);Proteobacteria;(1.0);Gammaproteobacteria;(1.0);Xanthomonadales;(1.0);Xanthomonadaceae;(1.0);Stenotrophomonas;(1.0);Stenotrophomonas maltophilia R551-3;(0.96);</t>
  </si>
  <si>
    <t>M02944:147:000000000-AUVRY:1:1101:8955:13330</t>
  </si>
  <si>
    <t>TGGGGAATTTTGGACAATGGGGGAAACCCTGATCCAGCCATCCCGCGTGTATGAT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</si>
  <si>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Bacteria;(1.0);Proteobacteria;(1.0);Gammaproteobacteria;(1.0);Pseudomonadales;(0.63);Pseudomonadaceae;(0.63);Pseudomonas;(0.63);endophytic bacterium SV807;(0.0);</t>
  </si>
  <si>
    <t>M02944:147:000000000-AUVRY:1:1110:9846:7953</t>
  </si>
  <si>
    <t>TGGGGAATATTGCACAATGGGCGCAAGCCTGATGCAGCCATGCCGCGTGTATGAAGAAGGCCTTCGGGTTGTAAAGTACTTTCAGCGGGGAGGAAGGCGTAAGTCTGAACAGGGCTTACGATTGACGTTACCCGCAGAAGAAGCACCGGCTAACTCCGTGCCAGCAGCCGCGGTAATACGGAGGGTGCAAGCGTTAATCGGAATTACTGGGCGTAAAGCGCGCGTAGGTGGTTTGTTAAGTTGGATGTGAAAGCCCCGGGCTCAACCTGGGAACTGCATCCAAAACTGGCAAGCTAGAGTACGGTAGAGGGTGGTGGAATTTCCTGTGTAGCGGTGAAATGCGTAGATATAGGAAGGAACACCAGTGGCGAAGGCGACCACCTGGACTGATACTGACACTGAGGTGCGAAAGCGTGGGGAGCAAAC</t>
  </si>
  <si>
    <t>Cluster_175</t>
  </si>
  <si>
    <t>Bacteria;(1.0);Proteobacteria;(1.0);Gammaproteobacteria;(1.0);Xanthomonadales;(1.0);Xanthomonadaceae;(1.0);Stenotrophomonas;(1.0);Stenotrophomonas sp.;(0.62);</t>
  </si>
  <si>
    <t>KY117494.1.1494</t>
  </si>
  <si>
    <t>M02944:147:000000000-AUVRY:1:1106:6151:11920</t>
  </si>
  <si>
    <t>TGGGGAATATTGGACAATGGGCGCAAGCCTGATCCAGCCATACCGCGTGGGTGAAGAAGGCCTTCGGGTTGTAAAGCCCTTTTGTTGGGAAAGAAAAGCAGCCAGTTAATACCTGGTTGTTC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GCAAAC</t>
  </si>
  <si>
    <t>Bacteria;(1.0);Actinobacteria;(1.0);Actinobacteria;(1.0);Corynebacteriales;(1.0);Nocardiaceae;(1.0);Rhodococcus;(1.0);Rhodococcus qingshengii;(0.39);</t>
  </si>
  <si>
    <t>M02944:147:000000000-AUVRY:1:2111:17295:6605</t>
  </si>
  <si>
    <t>TGGGGAATATTGCACAATGGGCGAAAGCCTGATGCAGCGACGCCGCGTGAGGGATGACGGCCTTCGGGTTGTAAACCTCTTTCAGCAGGGACGAAGCGCAAGTGACGGTACCTGCAGAAGACGCACCGGCTAACTACGTGCCAGCAGCCGCTGTCATACGTCGGGTGCAAGCGTTGTCCGGAATTACTGGGCGTAAAGAGTTCGTAGGCGGTTTGTCGCGTCGTTTGTGAAAACCAGCAGCTCAACTGCTGGCTTGCAGGCGATACGGGCAGACTTGAGTACTGCAGGGGAGACTGGAATTCCTGGTGTAGCGGTGAAATGCGAAGATATCAGGAGGAACACCGGTGGCGAAGGCGGGTCTCTGGGCAGTAACTGACGCTGAGGAACGAAAGCGTGGGTAGCGAAC</t>
  </si>
  <si>
    <t>Bacteria;(1.0);Proteobacteria;(1.0);Alphaproteobacteria;(1.0);Rhizobiales;(1.0);Rhizobiaceae;(1.0);Mesorhizobium;(0.79);Mesorhizobium amorphae;(0.63);</t>
  </si>
  <si>
    <t>Bacteria;Proteobacteria;Alphaproteobacteria;Rhizobiales;Rhizobiaceae;Mesorhizobium;Multi-affiliation</t>
  </si>
  <si>
    <t>M02944:147:000000000-AUVRY:1:1104:20448:7217</t>
  </si>
  <si>
    <t>TGGGGAATATTGGACAATGGGCGAAAGCCTGATCCAGCCATGCCGCGTGAGTGATGAAGGCCCTAGGGTTGTAAAGCTCTTTCAACGGTGAAGATAATGACGGTAACCGTAGAAGAAGCCCCGGCTAACTTCGTGCCAGCAGCCGCGGTAATACGAAGGGGGCTAGCGTTGTTCGGATTTACTGGGCGTAAAGCGCACGTAGGCGGACTATTAAGTCAGGGGTGAAATCCCGGGGCTCAACCCCGGAACTGCCTTTGATACTGGTAGTCTCGAGTCCGGAAGAGGTGAGTGGAATTCCGAGTGTAGAGGTGAAATTCGTAGATATTCGGAGGAACACCAGTGGCGAAGGCGGCTCACTGGTCCGGTACTGACGCTGAGGTGCGAAAGCGTGGGGAGCAAAC</t>
  </si>
  <si>
    <t>Cluster_179</t>
  </si>
  <si>
    <t>Bacteria;(1.0);Proteobacteria;(1.0);Gammaproteobacteria;(1.0);Xanthomonadales;(1.0);Xanthomonadaceae;(1.0);Stenotrophomonas;(1.0);Stenotrophomonas nitritireducens;(0.59);</t>
  </si>
  <si>
    <t>M02944:147:000000000-AUVRY:1:1109:17556:7016</t>
  </si>
  <si>
    <t>TGGGGAATATTGGACAATGGGCGCAAGCCTGATCCAGCCATACCGCGTGGGTGAAGAAGGCCTTCGGGTTGTAAAGCCCTTTTGTTGGGAAAGAAAAGCAGCTGGTTAATACCCGGTTGTTCTGACGGTACCCAAAGAATAAGCACCGGCTAACTTCGTGCCAGCAGCCGCGGTAATACGAAGGGTGCAAGCGTTACTCGGAATTACTGGGCGTAAAGCGTGCGTAGGTGGTTGTTTAAGTCTGTCGTGAAAGCCCTGGGCTCAACCTGGGAATTGCGATGGAAACTGGGCGACTAGAGTGTGGCAGAGGATAGTGGAATTCCTGGTGTAGCAGTGAAATGCGTAGAGATCAGGAGGAACATCCGTGGCGAAGGCGACTGTCTGGGCCAACACTGACACTGAGGCACGAAAGCGTGGGGAGCAAAC</t>
  </si>
  <si>
    <t>Bacteria;(1.0);Proteobacteria;(1.0);Gammaproteobacteria;(1.0);Xanthomonadales;(1.0);Xanthomonadaceae;(1.0);Stenotrophomonas;(1.0);Stenotrophomonas maltophilia R551-3;(0.76);</t>
  </si>
  <si>
    <t>Bacteria;Proteobacteria;Gammaproteobacteria;Xanthomonadales;Xanthomonadaceae;Stenotrophomonas;unknown species</t>
  </si>
  <si>
    <t>JN379420.1.1513</t>
  </si>
  <si>
    <t>M02944:147:000000000-AUVRY:1:1102:16664:15853</t>
  </si>
  <si>
    <t>TGGGGAATATTGGACAATGGGCGCAAGCCTGATCCAGCCATGCCGCGTGAGTGATGAAGGCCCTAGGGTTGTAAAGCTCTTTCACCGGTGAAGATAATGACGGTAACCGGAGAAGAAGCC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</si>
  <si>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Bacteria;(1.0);Proteobacteria;(1.0);Gammaproteobacteria;(1.0);Pseudomonadales;(1.0);Moraxellaceae;(1.0);Acinetobacter;(1.0);Acinetobacter dispersus;(0.55);</t>
  </si>
  <si>
    <t>M02944:147:000000000-AUVRY:1:1108:9083:22267</t>
  </si>
  <si>
    <t>TGGGGAATATTGGACAATGGGCGAAAGCCTGATCCAGCCATGCCGCGTGTGTGAAGAAGGTCTTCGGATTGTAAAGCACTTTAAGTTGGGAGGAAGGGCAGTAAGTTAATACCTTGCTGTTTTGACGTTACCGA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</si>
  <si>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Bacteria;(1.0);Proteobacteria;(1.0);Alphaproteobacteria;(1.0);Rhodobacterales;(1.0);Rhodobacteraceae;(1.0);Paracoccus;(1.0);metagenome;(0.86);</t>
  </si>
  <si>
    <t>M01945:95:000000000-BK4YK:1:1102:24908:7125</t>
  </si>
  <si>
    <t>TGGGGAATCTTAGACAATGGGGGCAACCCTGATCTAGCCATGCCGCGTGAGTGATGAAGGCCTTAGGGTTGTAAAGCTCTTTCAGCTGGGAAGATAATGACGGTACCAGCAGAAGAAGCCCCGGCTAACTCCGTGCCAGCAGCCGCGGTAATACGGAGGGGGCTAGCGTTGTTCGGAATTACTGGGCGTAAAGCGCACGTAGGCGGACTGGAAAGTTGGAGGTGAAATCCCAGGGCTCAACCTTGGAACTGCCTTCAAAACTATCAGTCTGGAGTTCGAGAGAGGTGAGTGGAATTCCGAGTGTAGAGGTGAAATTCGTAGATATTCGGAGGAACACCAGTGGCGAAGGCGGCTCACTGGCTCGATACTGACGCTGAGGTGCGAAAGTGTGGGGAGCAAAC</t>
  </si>
  <si>
    <t>Bacteria;(1.0);Proteobacteria;(1.0);Gammaproteobacteria;(1.0);Betaproteobacteriales;(1.0);Burkholderiaceae;(1.0);Variovorax;(1.0);Variovorax paradoxus;(1.0);</t>
  </si>
  <si>
    <t>M02944:147:000000000-AUVRY:1:1101:11956:19144</t>
  </si>
  <si>
    <t>TGGGGAATTTTGGACAATGGGCGCAAGCCTGATCCAGCCATGCCGCGTGCAGGATGAAGGCCTTCGGGTTGTAAACTGCTTTTGTACGGAACGAAACGGCCTTTTCTAATAAAGAGGGCTAATGACGGTACCGTAAGAATAAGCACCGGCTAACTACGTGCCAGCAGCCGCGGTAATACGTAGGGTGCAAGCGTTAATCGGAATTACTGGGCGTAAAGCGTGCGCAGGCGGTAATGTAAGACAGTTGTGAAATCCCCGGGCTCAACCTGGGAACTGCATCTGTGACTGCATTGCTGGAGTACGGCAGAGGGGGATGGAATTCCGCGTGTAGCAGTGAAATGCGTAGATATGCGGAGGAACACCGATGGCGAAGGCAATCCCCTGGGCCTGTACTGACGCTCATGCACGAAAGCGTGGGGAGCAAAC</t>
  </si>
  <si>
    <t>Bacteria;(1.0);Bacteroidetes;(1.0);Bacteroidia;(1.0);Flavobacteriales;(1.0);Weeksellaceae;(1.0);Chryseobacterium;(1.0);Chryseobacterium vrystaatense;(0.93);</t>
  </si>
  <si>
    <t>Bacteria;Bacteroidetes;Bacteroidia;Flavobacteriales;Weeksellaceae;Chryseobacterium;Multi-affiliation</t>
  </si>
  <si>
    <t>M02944:147:000000000-AUVRY:1:2102:14147:15672</t>
  </si>
  <si>
    <t>TGAGGAATATTGGACAATGGGTGAGAGCCTGATCCAGCCATCCCGCGTGAAGGACGACGGCCCTATGGGTTGTAAACTTCTTTTGTATAGGGATAAACCTACTCTCGTGAGAGTAGCTGAAGGTACTATACGAATAAGCACCGGCTAACTCCGTGCCAGCAGCCGCGGTAATACGGAGGGTGCAAGCGTTATCCGGATTTATTGGGTTTAAAGGGTCCGTAGGCTGATTTGTAAGTCAGTGGTGAAATCTCACAGCTCAACTGTGAAACTGCCATTGATACTGCAAGTCTTGAGTGTTGTTGAAGTAGCTGGAATAAGTAGTGTAGCGGTGAAATGCATAGATATTACTTAGAACACCAATTGCGAAGGCAGGTTACTAAGCAACAACTGACGCTGATGGACGAAAGCGTGGGGAGCGAAC</t>
  </si>
  <si>
    <t>Bacteria;(1.0);Proteobacteria;(1.0);Gammaproteobacteria;(1.0);Betaproteobacteriales;(1.0);Burkholderiaceae;(1.0);Undibacterium;(0.98);unknown species;(0.74);</t>
  </si>
  <si>
    <t>M02944:147:000000000-AUVRY:1:1111:4220:7689</t>
  </si>
  <si>
    <t>TGGGGAATTTTGGACAATGGGGGCAACCCTGATCCAGCAATGCCGCGTGAGTGAAGAAGGCCCTCGGGTTGTAAAGCTCTTTTGTCAGGGAAGAAACGGAGTTCTCTAATATAGGATTCTAATGACGGTACCTGAAGAATAAGCACCGGCTAACTACGTGCCAGCAGCCGCGGTAATACGTAGGGTGCAAGCGTTAATCGGAATTACTGGGCGTAAAGCGTGCGCAGGCGGTTTTGTAAGTCTGATGTGAAATCCCCGGGCTCAACCTGGGAACTGCATTGGAGACTGCAAGGCTAGAGTGTGTCAGAGGGGGGTAGAATTCCACGTGTAGCAGTGAAATGCGTAGATATGTGGAGGAATACCGATGGCGAAGGCAGCCCCCTGGGATAATACTGACGCTCAGACACGAAAGCGTGGGGAGCAAAC</t>
  </si>
  <si>
    <t>Bacteria;(1.0);Proteobacteria;(1.0);Gammaproteobacteria;(1.0);Pseudomonadales;(1.0);Pseudomonadaceae;(1.0);Pseudomonas;(1.0);Pseudomonas saponiphila;(0.41);</t>
  </si>
  <si>
    <t>M02944:147:000000000-AUVRY:1:1114:3263:16478</t>
  </si>
  <si>
    <t>TGGGGAATATTGGACAATGGGCGAAAGCCTGATCCAGCCATGCCGCGTGTGTGAAGAAGGTCTTCGGATTGTAAAGCACTTTAAGTTGGGAGGAAGGGTACTTACCTAATACGTGAGTA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</si>
  <si>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Bacteria;(1.0);Proteobacteria;(1.0);Gammaproteobacteria;(1.0);Enterobacteriales;(1.0);Enterobacteriaceae;(1.0);Photorhabdus;(0.77);Photorhabdus temperata;(0.53);</t>
  </si>
  <si>
    <t>M02944:147:000000000-AUVRY:1:1111:7289:19719</t>
  </si>
  <si>
    <t>TGGGGAATATTGCACAATGGGCGCAAGCCTGATGCAGCCATGCCGCGTGTATGAAGAAGGCCTTCGGGTTGTAAAGTACTTTCAGCGGGGAGGAAGGGTTTAGCCTGAAGAGGGTTAGATT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</si>
  <si>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Bacteria;(1.0);Proteobacteria;(1.0);Alphaproteobacteria;(1.0);Caulobacterales;(1.0);Caulobacteraceae;(1.0);Phenylobacterium;(0.93);unknown species;(0.92);</t>
  </si>
  <si>
    <t>M02944:147:000000000-AUVRY:1:1114:12995:8951</t>
  </si>
  <si>
    <t>TGGGGAATCTTGCGCAATGGGCGAAAGCCTGACGCAGCCATGCCGCGTGAATGATGAAGGTCTTAGGATTGTAAAATTCTTTCACCGGGGACGATAATGACGGTACCCGGAGAAGAAGCCCCGGCTAACTTCGTGCCAGCAGCCGCGGTAATACGAAGGGGGCTAGCGTTGCTCGGAATTACTGGGCGTAAAGGGCGCGTAGGCGGACAGTTTAGTCAGAGGTGAAAGCCCAGGGCTCAACCTTGGAATTGCCTTTGATACTGGCTGTCTTGAGTACGGGAGAGGTGAGTGGAACTCCGAGTGTAGAGGTGAAATTCGTAGATATTCGGAAGAACACCAGTGGCGAAGGCGACTCACTGGCCCGTTACTGACGCTGAGGCGCGAAAGCGTGGGGAGCAAAC</t>
  </si>
  <si>
    <t>Cluster_193</t>
  </si>
  <si>
    <t>Bacteria;(1.0);Bacteroidetes;(1.0);Bacteroidia;(1.0);Chitinophagales;(1.0);Chitinophagaceae;(1.0);Terrimonas;(0.96);unknown species;(0.94);</t>
  </si>
  <si>
    <t>Bacteria;Bacteroidetes;Bacteroidia;Chitinophagales;Chitinophagaceae;Terrimonas;Multi-affiliation</t>
  </si>
  <si>
    <t>M02944:147:000000000-AUVRY:1:1102:22149:18553</t>
  </si>
  <si>
    <t>TAAGGAATATTGGTCAATGGACGAAAGTCTGAACCAGCCATGCCGCGTGGAGGATGAAGGTCCTCTGGATTGTAAACTTCTTTTATATGGGACGAAAAAAGGCTTTTCTAAGTCGTCTGACGGTACCATATGAATAAGCACCGGCTAACTCCGTGCCAGCAGCCGCGGTAATACGGAGGGTGCAAGCGTTATCCGGATTCACTGGGTTTAAAGGGTGCGTAGGTGGGTTGGTAAGTCAGTGGTGAAATCTCCGAGCTTAACTTGGAAACTGCCATTGATACTATCAGTCTTGAATATTGTGGAGGTTAGCGGAATATGTCATGTAGCGGTGAAATGCTTAGATATGACATAGAACACCAATTGCGAAGGCAGCTGGCTACACATATATTGACACTGAGGCACGAAAGCGTGGGGATCAAAC</t>
  </si>
  <si>
    <t>Bacteria;(1.0);Proteobacteria;(1.0);Gammaproteobacteria;(1.0);Betaproteobacteriales;(1.0);Burkholderiaceae;(1.0);Undibacterium;(0.55);unknown species;(0.51);</t>
  </si>
  <si>
    <t>M02944:147:000000000-AUVRY:1:1102:16719:5810</t>
  </si>
  <si>
    <t>TGGGGAATTTTGGACAATGGGGGCAACCCTGATCCAGCAATGCCGCGTGAGTGAAGAAGGCCCTCGGGTTGTAAAGCTCTTTTGTCAGGGAAGAAACGGAGTTCTCTAATATAGGATTCTAATGACGGTACCTGAAGAATAAGCACCGGCTAACTACGTGCCAGCAGCCGCGGTAATACGTAGGGTGCAAGCGTTAATCGGAATTACTGGGCGTAAAGCGTGCGCAGGCGGTTTTGTAAGTCTGATGTGAAATCCCCGGGCTTAACCTGGGAATTGCATTGGTGACTGCACGGCTAGAGTGTGTCAGAGGGGGGTAGAATTCCACGTGTAGCAGTGAAATGCGTAGAGATGTGGAGGAATACCGATGGCGAAGGCAGCCCCCTGGGATAACACTGACGCTCATGCACGAAAGCGTGGGGAGCAAAC</t>
  </si>
  <si>
    <t>Bacteria;(1.0);Firmicutes;(1.0);Bacilli;(1.0);Bacillales;(1.0);Paenibacillaceae;(1.0);Paenibacillus;(1.0);Paenibacillus amylolyticus;(0.9);</t>
  </si>
  <si>
    <t>M02944:147:000000000-AUVRY:1:1102:6481:19749</t>
  </si>
  <si>
    <t>TAGGGAATCTTCCGCAATGGGCGAAAGCCTGACGGAGCAATGCCGCGTGAGTGATGAAGGTTTTCGGATCGTAAAGCTCTGTTGCCAGGGAAGAACGCTTGGGAGAGTAACTGCTCTCAAGGTGACGGTACCTGAGAAGAAAGCCCCGGCTAACTACGTGCCAGCAGCCGCGGTAATACGTAGGGGGCAAGCGTTGTCCGGAATTATTGGGCGTAAAGCGCGCGCAGGCGGTCATTTAAGTCTGGTGTTTAATCCCGGGGCTCAACCCCGGATCGCACTGGAAACTGGGTGACTTGAGTGCAGAAGAGGAGAGTGGAATTCCACGTGTAGCGGTGAAATGCGTAGATATGTGGAGGAACACCAGTGGCGAAGGCGACTCTCTGGGCTGTAACTGACGCTGAGGCGCGAAAGCGTGGGGAGCAAAC</t>
  </si>
  <si>
    <t>Bacteria;(1.0);Bacteroidetes;(1.0);Bacteroidia;(1.0);Flavobacteriales;(1.0);Flavobacteriaceae;(1.0);Flavobacterium;(1.0);Flavobacterium ceti;(0.9);</t>
  </si>
  <si>
    <t>KF781554.1.1475</t>
  </si>
  <si>
    <t>M02944:147:000000000-AUVRY:1:1105:14846:12525</t>
  </si>
  <si>
    <t>TGAGGAATATTGGTCAATGGAGGCAACTCTGAACCAGCCATGCCGCGTGCAGGATGACGGTCCTATGGATTGTAAACTGCTTTTATACGGGAAGAAAAAGAGTTACGTGTAACTTATTGACGGTACCGTAAGAATAAGGATCGGCTAACTCCGTGCCAGCAGCCGCGGTAATACGGAGGATCCAAGCGTTATCCGGAATCATTGGGTTTAAAGGGTCCGTAGGCGGTCTTATAAGTCAGTGGTGAAAGTTTTTAGCTTAACTAAAAAATTGCCATTGATACTGTTAGACTTGAATTACTTGGAAGTAACTAGAATATGTAGTGTAGCGGTGAAATGCTTAGATATTACATGGAATACCAATTGCGAAGGCAGGTTACTATGAGTTAATTGACGCTGATGGACGAAAGCGTGGGTAGCGAAC</t>
  </si>
  <si>
    <t>Bacteria;(1.0);Bacteroidetes;(1.0);Bacteroidia;(1.0);Flavobacteriales;(1.0);Flavobacteriaceae;(1.0);Flavobacterium;(1.0);unknown species;(0.49);</t>
  </si>
  <si>
    <t>M02944:147:000000000-AUVRY:1:1104:18832:22691</t>
  </si>
  <si>
    <t>TGAGGAATATTGGACAATGGGCGCAAGCCTGATCCAGCCATGCCGCGTGCAGGATGACGGTCCTATGGATTGTAAACTGCTTTTATACGAGAAGAAACACTACTTCGTGAAGTAGCTTGACGGTATCGTAA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</si>
  <si>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Bacteria;(1.0);Firmicutes;(1.0);Bacilli;(1.0);Bacillales;(0.79);Bacillaceae;(0.79);Bacillus;(0.71);Streptomyces sp.;(0.18);</t>
  </si>
  <si>
    <t>Bacteria;Firmicutes;Bacilli;Bacillales;Bacillaceae;Bacillus;Bacillus carboniphilus</t>
  </si>
  <si>
    <t>AB021182.1.1504</t>
  </si>
  <si>
    <t>M01945:95:000000000-BK4YK:1:1102:14245:3634</t>
  </si>
  <si>
    <t>TAGGGAATCTTCCGCAATGGACGAAAGTCTGACGGAGCAACGCCGCGTGAGTGATGAAGGTTTTCGGATCGTAAAGCTCTGTTGTTAGGGAAGAACAAGTACCGTTCGAATAGGGCGGTACCTTGACGGTAC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</si>
  <si>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Bacteria;(1.0);Proteobacteria;(1.0);Alphaproteobacteria;(1.0);Acetobacterales;(1.0);Acetobacteraceae;(1.0);Roseomonas;(1.0);Roseomonas gilardii;(0.73);</t>
  </si>
  <si>
    <t>Bacteria;Proteobacteria;Alphaproteobacteria;Acetobacterales;Acetobacteraceae;Roseomonas;Multi-affiliation</t>
  </si>
  <si>
    <t>M01945:95:000000000-BK4YK:1:2111:14006:20407</t>
  </si>
  <si>
    <t>TGGGGAATATTGGACAATGGGCGAAAGCCTGATCCAGCAATGCCGCGTGGGTGAAGAAGGTCTTCGGATCGTAAAGCCCTTTCGACGGGGACGATGATGACGGTACCCGTAGAAGAAGCCCCGGCTAACTTCGTGCCAGCAGCCGCGGTAATACGAAGGGGGCTAGCGTTGCTCGGAATTACTGGGCGTAAAGGGCGCGTAGGCGGCGGCCCAAGTCAGGCGTGAAATTCCTGGGCTCAACCTGGGGACTGCGCTTGATACTGGGTTGCTTGAGGATGGAAGAGGCTCGTGGAATTCCCAGTGTAGAGGTGAAATTCGTAGATATTGGGAAGAACACCGGTGGCGAAGGCGGCGAGCTGGTCCATTACTGACGCTGAGGCGCGACAGCGTGGGGAGCAAAC</t>
  </si>
  <si>
    <t>Bacteria;(1.0);Proteobacteria;(1.0);Gammaproteobacteria;(1.0);Xanthomonadales;(0.97);Xanthomonadaceae;(0.97);Stenotrophomonas;(0.97);Stenotrophomonas maltophilia R551-3;(0.53);</t>
  </si>
  <si>
    <t>JF240579.1.1366</t>
  </si>
  <si>
    <t>M02944:147:000000000-AUVRY:1:1102:16498:7839</t>
  </si>
  <si>
    <t>TGGGGAATATTGGACAATGGGCGAAAGCCTGATCCAGCCATGCCGCGTGTGTGAAGAAGGTCTTCGGATTGTAAAGCACTTTAAGTTGGGAGGAAGGGTTGTAACCTAATACGTTGCAATTTTGACGTTACCGAC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</si>
  <si>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Bacteria;(1.0);Proteobacteria;(1.0);Gammaproteobacteria;(1.0);Cellvibrionales;(1.0);Cellvibrionaceae;(1.0);Cellvibrio;(1.0);Cellvibrio sp.;(0.99);</t>
  </si>
  <si>
    <t>Bacteria;Proteobacteria;Gammaproteobacteria;Cellvibrionales;Cellvibrionaceae;Cellvibrio;Multi-affiliation</t>
  </si>
  <si>
    <t>M02944:147:000000000-AUVRY:1:1104:16618:15822</t>
  </si>
  <si>
    <t>TGGGGAATATTGGACAATGGGCGCAAGCCTGATCCAGCCATGCCGCGTGTGTGAAGAAGGCCTTAGGGTTGTAAAGCACTTTCAGTGGGGAGAAAGGTCATTCACCTAATACGTGAGTGAATTGATGTTACCCACAGAAGAAGCACCGGCTAACTCCGTGCCAGCAGCCGCGGTAATACGGAGGGTGCAAGCGTTAATCGGAATTACTGGGCGTAAAGCGCACGTAGGTGGTTTGTTAAGCTAGCTGTGAAATCCCCGGGCTCAACCTGGGCACTGCAGTTAGAACTGGCAAGCTAGAGTAGGGTAGAGGGGTGTGGAATTCCAGGTGTAGCGGTGAAATGCGTAGATATCTGGAGGAACATCAGTGGCGAAGGCGACACCCTGGACTCATACTGACACTGAGGTGCGAAAGCGTGGGGAGCAAAC</t>
  </si>
  <si>
    <t>Bacteria;(1.0);Proteobacteria;(1.0);Gammaproteobacteria;(1.0);Pseudomonadales;(1.0);Pseudomonadaceae;(1.0);Pseudomonas;(1.0);Pseudomonas putida W619;(0.43);</t>
  </si>
  <si>
    <t>M02944:147:000000000-AUVRY:1:2103:12921:15463</t>
  </si>
  <si>
    <t>TGGGGAATATTGGACAATGGGCGAAAGCCTGATCCAGCCATGCCGCGTGTGTGAAGAAGGTCTTCGGATTGTAAAGCACTTTAAGTTGGGAGGAAGGGCATTAACCTAATACGTTAG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</si>
  <si>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Bacteria;(1.0);Proteobacteria;(1.0);Gammaproteobacteria;(1.0);Pseudomonadales;(0.99);Pseudomonadaceae;(0.82);Pseudomonas;(0.82);Pseudomonas putida JB;(0.07);</t>
  </si>
  <si>
    <t>M02944:147:000000000-AUVRY:1:1106:15336:14643</t>
  </si>
  <si>
    <t>TGGGGAATATTGGACAATGGGCGGAAGCCTGATCCAGCCATGCCGCGTGTGTGAAGAAGGCCTTTTGGTTGTAAAGCACTTTAAGCGAGGAGGAGGCTCTCCTAGTTAATACCTAGGAAGAGTGGACGTTACTCG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</si>
  <si>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Bacteria;(1.0);Proteobacteria;(1.0);Gammaproteobacteria;(1.0);Betaproteobacteriales;(1.0);Burkholderiaceae;(1.0);Alcaligenes;(0.48);[Streptomyces] sp.;(0.01);</t>
  </si>
  <si>
    <t>M02944:147:000000000-AUVRY:1:1103:6898:18598</t>
  </si>
  <si>
    <t>TGGGGAATTTTGGACAATGGGGGCAACCCTGATCCAGCAATGCCGCGTGTGTGAAGAAGGCCTTCGGGTTGTAAAGCACTTTTGTCCGGAAAGAAATCGCACTTACTAATATTAGGTGTGGATGACGGTACCGGAAGAATAAGGACCGGCTAACTACGTGCCAGCAGCCGCGGTAATACGTAGGGTC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</si>
  <si>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Bacteria;(1.0);Firmicutes;(1.0);Bacilli;(1.0);Bacillales;(0.73);Bacillaceae;(0.72);Bacillus;(0.72);Bacillus sp.;(0.35);</t>
  </si>
  <si>
    <t>M01945:95:000000000-BK4YK:1:1102:25299:4435</t>
  </si>
  <si>
    <t>TAGGGAATCTTCCGCAATGGACGAAAGTCTGACGGAGCAACGCCGCGTGAGTGATGAAGGCTTTCGGGTCGTAAAACTCTGTTGTTAGGGAAGAACAAGTGCTAGTTGAATAAGCTGGCACCTTGACGGTAC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</si>
  <si>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Bacteria;(1.0);Proteobacteria;(1.0);Gammaproteobacteria;(1.0);Betaproteobacteriales;(1.0);Burkholderiaceae;(1.0);Alcaligenes;(0.35);Bordetella sp.;(0.12);</t>
  </si>
  <si>
    <t>Bacteria;Proteobacteria;Gammaproteobacteria;Betaproteobacteriales;Burkholderiaceae;Rhizobacter;Rhizobacter profundi</t>
  </si>
  <si>
    <t>KM670028.1.1398</t>
  </si>
  <si>
    <t>M02944:147:000000000-AUVRY:1:1105:9493:23397</t>
  </si>
  <si>
    <t>TGGGGAATTTTGGACAATGGGGGAAACCCTGATCCAGCCATCCCGCGTGTATGATGAAGGCCTTCGGGTTGTAAAGTACTTTTGGCAGAGAAGAAAAGGTACCTCCTAATACGAGGTACTGCTGACGGTAT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</si>
  <si>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Bacteria;(1.0);Firmicutes;(1.0);Bacilli;(1.0);Bacillales;(1.0);Bacillaceae;(1.0);Bacillus;(0.94);Bacillus pseudalcaliphilus;(0.59);</t>
  </si>
  <si>
    <t>M01945:95:000000000-BK4YK:1:1102:8036:8554</t>
  </si>
  <si>
    <t>TAGGGAATCTTCCGCAATGGACGAAAGTCTGACGGAGCAACGCCGCGTGAGTGATGAAGGTTTTCGGATCGTAAAGCTCTGTTGTTAGGGAAGAACAAGTACCGTTCGAATAGGGCGGTACCTTGACGGTACCTAACCAGAAAGCCACGGCTAACTACGTGCCAGCAGCCGCGGTAATACGTAGGTGGCAAGCGTTGTCCGGAATTATTGGGCGTAAAGCGCGCGCAGGCGGTCTTTTAAGTCTGATGTGAAATATCGGGGCTCAACCCCGAGGGGTCATTGGAAACTGGGAGACTTGAGTACAGAAGAGGAGAGTGGAATTCCATGTGTAGCGGTGAAATGCGTAGATATATGGAGGAACACCAGTGGCGAAGGCGGCTCTCTGGTCTGTAACTGACGCTGAGGCTCGAAAGCGTGGGGAGCAAAC</t>
  </si>
  <si>
    <t>Bacteria;(1.0);Actinobacteria;(0.94);Actinobacteria;(0.94);Micrococcales;(0.94);Micrococcaceae;(0.79);Micrococcus;(0.78);bacterium ST28;(0.11);</t>
  </si>
  <si>
    <t>Bacteria;Actinobacteria;Actinobacteria;Micrococcales;Microbacteriaceae;Microbacterium;Klebsiella pneumoniae</t>
  </si>
  <si>
    <t>FBST01000087.2540.4064</t>
  </si>
  <si>
    <t>M01945:95:000000000-BK4YK:1:1107:22655:14972</t>
  </si>
  <si>
    <t>TAGGGAATCTTCGGCAATGGACGAAAGTCTGACCGAGCAACGCCGCGTGAGTGAAGAAGGTTTTCGGATCGTAAAACTCTGTTGTTAGAGAAGAACAAGGGTGAGAGTAACTGTTCACCCCTTGACGGTATCTAACCAGAAAGCCACGGCTAACTACGTGCCAGCAGCCGCGGTAATACGTAGGGTGCGAGCGTTATCCGGAATTATTGGGCGTAAAGAGCTCGTAGGCGGTTTGTCGCGTCTGTCGTGAAAGTCCGGGGCTTAACCCCGGATCTGCGGTGGGTACGGGCAGACTAGAGTGCAGTAGGGGAGACTGGAATTCCTGGTGTAGCGGTGGAATGCGCAGATATCAGGAGGAACACCGATGGCGAAGGCAGGTCTCTGGGCTGTAACTGACGCTGAGGAGCGAAAGCATGGGGAGCGAAC</t>
  </si>
  <si>
    <t>Bacteria;(1.0);Proteobacteria;(1.0);Gammaproteobacteria;(1.0);Enterobacteriales;(1.0);Enterobacteriaceae;(1.0);Yersinia;(0.26);Yersinia aleksiciae;(0.14);</t>
  </si>
  <si>
    <t>Bacteria;Proteobacteria;Gammaproteobacteria;Enterobacteriales;Enterobacteriaceae;Serratia;Serratia entomophila</t>
  </si>
  <si>
    <t>M02944:147:000000000-AUVRY:1:1102:18665:26110</t>
  </si>
  <si>
    <t>TGGGGAATATTGCACAATGGGCGCAAGCCTGATGCAGCCATGCCGCGTGTATGAAGAAGGCCTTCGGGTTGTAAAGTACTTTCAGCGGGGAGGAAGGCGTAAGTCTGAACAGGGCTTACGATTGACGTTACC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</si>
  <si>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Bacteria;(1.0);Proteobacteria;(1.0);Gammaproteobacteria;(1.0);Enterobacteriales;(0.7);Enterobacteriaceae;(0.7);Xenorhabdus;(0.67);Xenorhabdus bovienii str. feltiae Moldova;(0.56);</t>
  </si>
  <si>
    <t>Bacteria;Proteobacteria;Gammaproteobacteria;Pseudomonadales;Pseudomonadaceae;Pseudomonas;Pseudomonas fluorescens</t>
  </si>
  <si>
    <t>EF428995.1.1427</t>
  </si>
  <si>
    <t>M02944:147:000000000-AUVRY:1:1105:12194:4814</t>
  </si>
  <si>
    <t>TGGGGAATATTGGACAATGGGCGAAAGCCTGATCCAGCCATGCCGCGTGTGTGAAGAAGGTCTTCGGATTGTAAAGCACTTTAAGTTGGGAGGAAGGGCAGTTACCTAATACGTGATTGTTTTGACGTTACCGACAGAATAAGCACCGGCTAACTCTGTGCCAGCAGCCGCGGTAATACAGAGGGTGCAAGCGTTAATCGGAATTACTGGGCGTAAAGCGCACGCAGGCGGTCAATTAAGTTAGATGTGAAATCCCCGGGCTCAACCTGGGAACGGCATCTAAAACTGGTTGACTAGAGTCTCGTAGAGGGGGGTAGAATTCCACGTGTAGCGGTGAAATGCGTAGAGATGTGGAGGAATACCGGTGGCGAAGGCGGCCCCCTGGACGAAGACTGACGCTCAGGTGCGAAAGCGTGGGGAGCAAAC</t>
  </si>
  <si>
    <t>Bacteria;(1.0);Proteobacteria;(1.0);Alphaproteobacteria;(1.0);Caulobacterales;(0.84);Caulobacteraceae;(0.84);Brevundimonas;(0.84);Brevundimonas poindexterae;(0.07);</t>
  </si>
  <si>
    <t>JF129832.1.1282</t>
  </si>
  <si>
    <t>M02944:147:000000000-AUVRY:1:1109:16510:15303</t>
  </si>
  <si>
    <t>TGGGGAATATTGGACAATGGGCGCAAGCCTGATCCAGCCATGCCGCGTGAGTGATGAAGGCCCTAGGGTTGTAAAGCTCTTTCACCGGTGAAGATAATGACGGTAACCGG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GCAAAC</t>
  </si>
  <si>
    <t>Bacteria;(1.0);Actinobacteria;(1.0);Actinobacteria;(1.0);Corynebacteriales;(1.0);Corynebacteriaceae;(1.0);Corynebacterium 1;(1.0);Corynebacterium macginleyi;(0.21);</t>
  </si>
  <si>
    <t>Bacteria;Actinobacteria;Actinobacteria;Corynebacteriales;Corynebacteriaceae;Corynebacterium 1;unknown species</t>
  </si>
  <si>
    <t>M02944:147:000000000-AUVRY:1:2108:9709:8305</t>
  </si>
  <si>
    <t>TGGGGAATATTGCACAATGGGCGCAAGCCTGATGCAGCGACGCCGCGTGGGGGATGAAGGCCTTCGGGTTGTAAACTCCTTTCGCTAGGGACGAAGCTTTGTGTGACGGTACCTAGATAAGAAGCACCGGCTAACTACGTGCCAGCAGCCGCGGTAATACGTAGGGTGCGAGCGTTGTCCGGAATTACTGGGCGTAAAGGGCTCGTAGGTGGTTTGTCGCGTCGTCTGTGAAATTCTGGGGCTTAACTCCGGGCGTGCAGGCGATACGGGCATAACTTGAGTGCTGTAGGGGTAACTGGAATTCCTGGTGTAGCGGTGAAATGCGCAGATATCAGGAGGAACACCGATGGCGAAGGCAGGTTACTGGGCAGTTACTGACGCTGAGGAGCGAAAGCATGGGTAGCGAAC</t>
  </si>
  <si>
    <t>Bacteria;(1.0);Firmicutes;(1.0);Bacilli;(1.0);Bacillales;(1.0);Paenibacillaceae;(0.78);Paenibacillus;(0.78);Paenibacillus odorifer;(0.27);</t>
  </si>
  <si>
    <t>M01945:95:000000000-BK4YK:1:1102:13313:2757</t>
  </si>
  <si>
    <t>TAGGGAATCTTCCGCAATGGACGAAAGTCTGACGGAGCAACGCCGCGTGAGTGATGAAGGTTTTCGGATCGTAAAGCTCTGTTGTTAGGGAAGAACAAGTGCGAGAGTAACTGCTCGCACCTTGACGGTACCTAACCAGAAAGCCACGGCTAACTACGTGCCAGCAGCCGCGGTAATACGTAGGTGGCAAGCGTTGTCCGGAATTATTGGGCGTAAAGCGCGCGCAGGCGGCTATTTAAGTCTGGTGTTTAAACCTTGGGCTCAACCTGAGGTCGCACTGGAAACTGGGTGGCTTGAGTACAGAAGAGGAAAGTGGAATTCCACGTGTAGCGGTGAAATGCGTAGATATGTGGAGGAACACCAGTGGCGAAGGCGACTTTCTGGGCTGTAACTGACGCTGAGGCGCGAAAGCGTGGGGAGCAAAC</t>
  </si>
  <si>
    <t>Bacteria;(1.0);Proteobacteria;(1.0);Alphaproteobacteria;(1.0);Rhizobiales;(0.78);Rhizobiaceae;(0.78);Ochrobactrum;(0.69);Ochrobactrum thiophenivorans;(0.64);</t>
  </si>
  <si>
    <t>M02944:147:000000000-AUVRY:1:2110:15079:12518</t>
  </si>
  <si>
    <t>TGGGGAATCTTGCGCAATGGGCGAAAGCCTGACGCAGCCATGCCGCGTGAATGATGAAGGTCTTAGGATTGTAAAATTCTTTCACCGGGGACGATAATGACGGTACCCGGAGAAG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</si>
  <si>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Cluster_227</t>
  </si>
  <si>
    <t>Bacteria;(1.0);Proteobacteria;(1.0);Gammaproteobacteria;(1.0);Enterobacteriales;(1.0);Enterobacteriaceae;(1.0);Photorhabdus;(1.0);Photorhabdus luminescens;(0.79);</t>
  </si>
  <si>
    <t>M02944:147:000000000-AUVRY:1:2102:19147:22862</t>
  </si>
  <si>
    <t>TGGGGAATATTGCACAATGGGCGCAAGCCTGATGCAGCCATGCCGCGTGTATGAAGAAGGCCTTCGGGTTGTAAAGTACTTTCAGCGGGGAGGAAGGGTTTAGCCTGAAGAGGGCTGGACTTTGACGTTACCCGCAGAAGAAGCACCGGCTAACTCCGTGCCAGCAGCCGCGGTAATACGGAGGGTGCAAGCGTTAATCGGAATGACTGGGCGTAAAGCGCACGCAGGCGGTCAATTAAGTTAGATGTGAAATCCCCGGGCTCAACCTGGGAATGGCATCTAAGACTGGTTGACTGGAGTCTCGTAGAGGGGGGTAGAATTCCATGTGTAGCGGTGAAATGCGTAGAGATGTGGAGGAATACCGGTGGCGAAGGCGGCTCACTGGACCATTACTGACGCTGAGGTGCGAAAGCGTGGGGAGCAAAC</t>
  </si>
  <si>
    <t>Bacteria;(1.0);Proteobacteria;(1.0);Gammaproteobacteria;(1.0);Betaproteobacteriales;(0.87);Burkholderiaceae;(0.87);Alcaligenes;(0.81);[Streptomyces] sp.;(0.08);</t>
  </si>
  <si>
    <t>Bacteria;Proteobacteria;Gammaproteobacteria;Enterobacteriales;Enterobacteriaceae;Serratia;unknown species</t>
  </si>
  <si>
    <t>JF833585.1.1447</t>
  </si>
  <si>
    <t>M02944:147:000000000-AUVRY:1:1109:23633:9411</t>
  </si>
  <si>
    <t>TGGGGAATATTGCACAATGGGCGCAAGCCTGATGCAGCCATGCCGCGTGTGTGAAGAAGGCCTTCGGGTTGTAAAGCACTTTCAGCGAGGAGGAAGGTGGTGAACTTAATACGTTCATCAATTGACGTTACT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</si>
  <si>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Bacteria;(1.0);Proteobacteria;(1.0);Gammaproteobacteria;(1.0);Betaproteobacteriales;(1.0);Burkholderiaceae;(1.0);Ralstonia;(1.0);unidentified marine bacterioplankton;(0.91);</t>
  </si>
  <si>
    <t>M02944:147:000000000-AUVRY:1:2108:21683:10069</t>
  </si>
  <si>
    <t>TGGGGAATTTTGGACAATGGGGGCAACCCTGATCCAGCAATGCCGCGTGTGTGAAGAAGGCCTTCGGGTTGTAAAGCACTTTTGTCCGGAAAGAAATCGCACTTACTAATATTAGGTGTGGATGACGGTACCGGAAGAATAAGGACCGGCTAACTACGTGCCAGCAGCCGCGGTAATACGTAGGGTCCAAGCGTTAATCGGAATTACTGGGCGTAAAGCGTGCGCAGGCGGTTGTGCAAGACCGATGTGAAATCCCCGGGCTTAACCTGGGAATTGCATTGGTGACTGCACGGCTAGAGTGTGTCAGAGGGGGGTAGAATTCCACGTGTAGCAGTGAAATGCGTAGATATGTGGAGGAATACCGATGGCGAAGGCAGCCCCCTGGGATAATACTGACGCTCAGACACGAAAGCGTGGGGAGCAAAC</t>
  </si>
  <si>
    <t>Bacteria;(1.0);Proteobacteria;(1.0);Alphaproteobacteria;(1.0);Acetobacterales;(1.0);Acetobacteraceae;(1.0);Acetobacter;(1.0);Acetobacter cerevisiae;(0.79);</t>
  </si>
  <si>
    <t>Bacteria;Proteobacteria;Alphaproteobacteria;Acetobacterales;Acetobacteraceae;Acetobacter;Multi-affiliation</t>
  </si>
  <si>
    <t>M01945:95:000000000-BK4YK:1:1101:7102:14165</t>
  </si>
  <si>
    <t>TGGGGAATATTGGACAATGGGGGCAACCCTGATCCAGCAATGCCGCGTGTGTGAAGAAGGTTTTCGGATTGTAAAGCACTTTCGGCGGGGACGATGATGACGGTACCCGCAGAAGAAGCCCCGGCTAACTTCGTGCCAGCAGCCGCGGTAATACGAAGGGGGCTAGCGTTGCTCGGAATGACTGGGCGTAAAGGGCGTGTAGGCGGTTTGCACAGTTAGATGTGAAATCCCCGGGCTTAACCTGGGAGCTGCATTTAATACGTGCAGACTAGAGTGTGAGAGAGGGTTGTGGAATTCCCAGTGTAGAGGTGAAATTCGTAGATATTGGGAAGAACACCGGTGGCGAAGGCGGCAACCTGGCTCATGACTGACGCTGAGGCGCGAAAGCGTGGGGAGCAAAC</t>
  </si>
  <si>
    <t>Bacteria;(1.0);Proteobacteria;(1.0);Alphaproteobacteria;(1.0);Sphingomonadales;(1.0);Sphingomonadaceae;(1.0);Sphingomonas;(1.0);unidentified marine bacterioplankton;(0.63);</t>
  </si>
  <si>
    <t>Bacteria;Proteobacteria;Alphaproteobacteria;Sphingomonadales;Sphingomonadaceae;Sphingomonas;unknown species</t>
  </si>
  <si>
    <t>JF237775.1.1308</t>
  </si>
  <si>
    <t>M02944:147:000000000-AUVRY:1:2112:7593:10681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</si>
  <si>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GGAACACCAGTGGCGAAGGCGGCTCACTGGACCATTACTGACGCTGAGGTGCGAAAGCGTGGGGAGCAAAC</t>
  </si>
  <si>
    <t>Cluster_234</t>
  </si>
  <si>
    <t>Bacteria;(1.0);Firmicutes;(1.0);Bacilli;(1.0);Bacillales;(1.0);Bacillaceae;(1.0);Bacillus;(1.0);Bacillus pumilus SAFR-032;(0.48);</t>
  </si>
  <si>
    <t>M01945:95:000000000-BK4YK:1:1102:16112:7690</t>
  </si>
  <si>
    <t>TAGGGAATCTTCCGCAATGGACGAAAGTCTGACGGAGCAACGCCGCGTGAGTGATGAAGGTTTTCGGATCGTAAAGCTCTGTTGTTAGGGAAGAACAAGTGCGAGAGTAACTGCTCGCACCTTGACGGTACCTAACCAGAAAGCCACGGCTAACTACGTGCCAGCAGCCGCGGTAATACGTAGGTGGCAAGCGTTGTCCGGAATTATTGGGCGTAAAGGGCTCGCAGGCGGTTTCTTAAGTCTGATGTGAAAGCCCCCGGCTCAACCGGGGAGGGTCATTGGAAACTGGGAAACTTGAGTGCAGAAGAGGAGAGTGGAATTCCACGTGTAGCGGTGAAATGCGTAGAGATGTGGAGGAACACCAGTGGCGAAGGCGACTTTCTGGGCTGTAACTGACGCTGAGGCGCGAAAGCGTGGGGAGCAAAC</t>
  </si>
  <si>
    <t>Bacteria;(1.0);Firmicutes;(1.0);Bacilli;(1.0);Lactobacillales;(1.0);Streptococcaceae;(1.0);Streptococcus;(1.0);Streptococcus salivarius;(1.0);</t>
  </si>
  <si>
    <t>Bacteria;Firmicutes;Bacilli;Lactobacillales;Streptococcaceae;Streptococcus;Multi-affiliation</t>
  </si>
  <si>
    <t>M02944:147:000000000-AUVRY:1:1108:17413:12145</t>
  </si>
  <si>
    <t>TAGGGAATCTTCGGCAATGGGGGCAACCCTGACCGAGCAACGCCGCGTGAGTGAAGAAGGTTTTCGGATCGTAAAGCTCTGTTGTAAGTCAAGAACGGGTGTGAGAGTGGAAAGTTCACACTGTGACGGTAGCTTACCAGAAAGGGACGGCTAACTACGTGCCAGCAGCCGCGGTAATACGTAGGTCCCGAGCGTTGTCCGGATTTATTGGGCGTAAAGCGAGCGCAGGCGGTTTGATAAGTCTGAAGTTAAAGGCTGTGGCTCAACCATAGTTCGCTTTGGAAACTGTCAAACTTGAGTGCAGAAGGGGAGAGTGGAATTCCATGTGTAGCGGTGAAATGCGTAGATATATGGAGGAACACCGGTGGCGAAAGCGGCTCTCTGGTCTGTAACTGACGCTGAGGCTCGAAAGCGTGGGGAGCGAAC</t>
  </si>
  <si>
    <t>Bacteria;(1.0);Proteobacteria;(1.0);Deltaproteobacteria;(1.0);Bdellovibrionales;(1.0);Bacteriovoracaceae;(1.0);Peredibacter;(1.0);Peredibacter starrii;(0.56);</t>
  </si>
  <si>
    <t>Bacteria;Proteobacteria;Deltaproteobacteria;Bdellovibrionales;Bacteriovoracaceae;Peredibacter;unknown species</t>
  </si>
  <si>
    <t>KX163457.1.1417</t>
  </si>
  <si>
    <t>M01945:95:000000000-BK4YK:1:1102:16061:4353</t>
  </si>
  <si>
    <t>TAGGGAATATTGCGCAATGGGGGAAACCCTGACGCAGCAACGCCGCGTGAGTGAGGAAGGTCTTCGGATTGTAAAACTCTTTTGCTAGGGAAAAATGACTTAGAGGTTAATACCCTCTAGGAGTGATGGTACCTAAAGAATAAGGACCGGCTAACTTCGTGCCAGCAGCCGCGGTAATACGAAGGGTCCAAGCGTTGTTCGGAATCATTGGGCGTAAAGCGAGCGCAGGCGGATCAGTAAGTCAGGTGTGAAATCTCGAAGCTCAACTTCGAAACTGCGCCTGAAACTACTAGTCTAGAATGTCGGAGGGGATAGGGGAATTTCACGTGTAGGGGTAAAATCCGTAGAGATGTGAAGGAACACCGGAGGCGAAGGCGCCTATCTGGACGACTATTGACGCTGAGGCTCGAAAGCGTGGGGAGCAAAC</t>
  </si>
  <si>
    <t>Bacteria;(1.0);Proteobacteria;(1.0);Gammaproteobacteria;(1.0);Betaproteobacteriales;(1.0);Burkholderiaceae;(1.0);Ralstonia;(1.0);unidentified marine bacterioplankton;(0.44);</t>
  </si>
  <si>
    <t>M02944:147:000000000-AUVRY:1:1107:10023:17456</t>
  </si>
  <si>
    <t>TGGGGAATATTGGACAATGGGCGAAAGCCTGATCCAGCAATGCCGCGTGTGTGAAGAAGGCCTTCGGGTTGTAAAGCACTTTTGTCCGGAAAGAAATCGCACTTACTAATATTAGGTGTGGATGACGGTACCGGAAGAATAAGGACCGGCTAACTACGTGCCAGCAGCCGCGGTAATACGTAGGGTCCAAGCGTTAATCGGAATTACTGGGCGTAAAGCGTGCGCAGGCGGTTGTGCAAGACCGATGTGAAATCCCCGGGCTTAACCTGGGAATTGCATTGGTGACTGCACGGCTAGAGTGTGTCAGAGGGGGGTAGAATTCCACGTGTAGCAGTGAAATGCGTAGAGATGTGGAGGAATACCGATGGCGAAGGCAGCCCCCTGGGATAACACTGACGCTCATGCACGAAAGCGTGGGGAGCAAAC</t>
  </si>
  <si>
    <t>M02944:147:000000000-AUVRY:1:1104:15119:3802</t>
  </si>
  <si>
    <t>TAAGGAATATTGGTCAATGGAGGGAACTCTGAACCAGCCATGCCGCGTGCAGGATGACTGCCCTATGGGTTGTAAACTGCTTTTGTCAGGGAATAAACCTTTCCACGTGTGGG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</si>
  <si>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Bacteria;(1.0);Proteobacteria;(1.0);Gammaproteobacteria;(1.0);Enterobacteriales;(1.0);Enterobacteriaceae;(1.0);Xenorhabdus;(1.0);Xenorhabdus nematophila ATCC 19061;(0.73);</t>
  </si>
  <si>
    <t>M02944:147:000000000-AUVRY:1:2106:9126:7674</t>
  </si>
  <si>
    <t>TGGGGAATATTGCACAATGGGCGCAAGCCTGATGCAGCCATGCCGCGTGTATGAAGAAGGCCTTCGGGTTGTAAAGTACTTTCAGCGGGGATGAATGCGTCCGTCTGAACAGGGC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</si>
  <si>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Bacteria;(1.0);Firmicutes;(1.0);Bacilli;(1.0);Bacillales;(1.0);Bacillaceae;(1.0);Oceanobacillus;(1.0);Oceanobacillus sp.;(0.61);</t>
  </si>
  <si>
    <t>Bacteria;Firmicutes;Bacilli;Bacillales;Bacillaceae;Oceanobacillus;Multi-affiliation</t>
  </si>
  <si>
    <t>M01945:95:000000000-BK4YK:1:1102:18828:3220</t>
  </si>
  <si>
    <t>TAGGGAATCTTCCGCAATGGACGAAAGTCTGACGGAGCAACGCCGCGTGAGTGATGAAGGTTTTCGGATCGTAAAACTCTGTTGTTAGGGAAGAACAAGTGCCATAGTAACTGATGGCACCTTGACGGTACCTAACCAGAAAGCCACGGCTAACTACGTGCCAGCAGCCGCGGTAATACGTAGGTGGCAAGCGTTGTCCGGAATTATTGGGCGTAAAGCGCTCGCAGGCGGTTCTTTAAGTCTGATGTGAAATCTTGCGGCTCAACCGTAAACGTGCATTGGAAACTGGAGGACTTGAGTGCAGAAGAGGAGAGTGGAATTCCACGTGTAGCGGTGAAATGCGTAGAGATGTGGAGGAACACCAGTGGCGAAGGCGACTCTCTGGTCTGTAACTGACGCTGAGGAGCGAAAGCGTGGGGAGCGAAC</t>
  </si>
  <si>
    <t>Bacteria;(1.0);Actinobacteria;(1.0);Actinobacteria;(1.0);Micrococcales;(1.0);Microbacteriaceae;(1.0);unknown genus;(0.53);metagenome;(0.26);</t>
  </si>
  <si>
    <t>Bacteria;Actinobacteria;Actinobacteria;Micrococcales;Microbacteriaceae;Marisediminicola;Microbacteriaceae bacterium 3302O2</t>
  </si>
  <si>
    <t>KF600393.1.1216</t>
  </si>
  <si>
    <t>M02944:147:000000000-AUVRY:1:1104:16191:6832</t>
  </si>
  <si>
    <t>TGGGGAATATTGCACAATGGGCGCAAGCCTGATGCAGCAACGCCGCGTGAGGGACGACGGCCTTCGGGTTGTAAACCTCTTTTAGTAGGGAAGAAGCGAAAGTGACGGTACCTGCAGAAAAAGCACCGGCTAACTACGTGCCAGCAGCCGCGGTAATACGTAGGGTGCAAGCGTTGTCCGGAATTATTGGGCGTAAAGAGCTCGTAGGCGGTTTGTCGCGTCTGCTGTGAAAACCGGAGGCTCAACCTCCGGCCTGCAGTGGGTACGGGCAGACTGGAGTGCGGTAGGGGAGATTGGAATTCCTGGTGTAGCGGTGGAATGCGCAGATATCAGGAGGAACACCGATGGCGAAGGCAGATCTCTGGGCCGTAACTGACGCTGAGGAGCGAAAGCGTGGGGAGCGAAC</t>
  </si>
  <si>
    <t>Bacteria;(1.0);Proteobacteria;(1.0);Gammaproteobacteria;(1.0);Enterobacteriales;(1.0);Enterobacteriaceae;(1.0);Enterobacter;(0.6);Enterobacter kobei;(0.4);</t>
  </si>
  <si>
    <t>M02944:147:000000000-AUVRY:1:1114:3458:19319</t>
  </si>
  <si>
    <t>TGGGGAATATTGCACAATGGGCGCAAGCCTGATGCAGCCATGCCGCGTGTATGAAGAAGGCCTTCGGGTTGTAAAGTACTTTCAGCGGGGAGGAAGGTGTTGTGGTTAATAACCG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</si>
  <si>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Bacteria;(1.0);Bacteroidetes;(1.0);Bacteroidia;(1.0);Sphingobacteriales;(1.0);Sphingobacteriaceae;(1.0);Sphingobacterium;(1.0);Sphingobacterium spiritivorum;(1.0);</t>
  </si>
  <si>
    <t>M02944:147:000000000-AUVRY:1:1102:15790:3224</t>
  </si>
  <si>
    <t>TAAGGAATATTGGTCAATGGAGGGAACTCTGAACCAGCCATGCCGCGTGCAGGATGACTGCCCTATGGGTTGTAAACTGCTTTTGTCGGGGAATAAACCTACGTTTGCGAACGTAGCTGAATGTACCCGAAGAATAAGGATCGGCTAACTCCGTGCCAGCAGCCGCGGTAATACGGAGGATCCAAGCGTTATCCGGATTTATTGGGTTTAAAGGGTGCGTAGGCGGTTCTTTAAGTCAGAGGTGAAAGACGGCAGCTTAACTGTCGCAGTGCCTTTGATACTGAAGAACTTGAATTGGGTTGAGGAATGCGGAATGAGACAAGTAGCGGTGAAATGCATAGATATGTCTCAGAACCCCGATTGCGAAGGCAGCATTCCAAGCCTATATTGACGCTGATGCACGAAAGCGTGGGGATCGAAC</t>
  </si>
  <si>
    <t>Cluster_249</t>
  </si>
  <si>
    <t>Bacteria;(1.0);Firmicutes;(1.0);Bacilli;(1.0);Bacillales;(1.0);Bacillaceae;(1.0);Bacillus;(1.0);Brevibacterium sp.;(0.48);</t>
  </si>
  <si>
    <t>M01945:95:000000000-BK4YK:1:1102:6871:11130</t>
  </si>
  <si>
    <t>TAGGGAATCTTCCGCAATGGACGAAAGTCTGACGGAGCAACGCCGCGTGAACGAAGAAGGCCTTCGGGTCGTAAAGTTCTGTTGTTAGGGAAGAACAAGTACCAGAGTAACTGCTGGTACCTTGACGGTACCTAACCAGAAAGCCACGGCTAACTACGTGCCAGCAGCCGCGGTAATACGTAGGTGGCAAGCGTTGTCCGGAATTATTGGGCGTAAAGCGCGCGCAGGTGGTTCCTTAAGTCTGATGTGAAAGCCCACGGCTCAACCGTGGAGGGTCATTGGAAACTGGGGAACTTGAGTGCAGAAGAGGAAAGTGGAATTCCAAGTGTAGCGGTGAAATGCGTAGAGATGTGGAGGAACACCAGTGGCGAAGGCGGCTCTCTGGTCTGTAACTGACGCTGAGGCGCGAAAGCGTGGGGAGCGAAC</t>
  </si>
  <si>
    <t>Bacteria;(1.0);Bacteroidetes;(1.0);Bacteroidia;(1.0);Chitinophagales;(1.0);Chitinophagaceae;(1.0);Taibaiella;(0.99);Taibaiella sp.;(0.6);</t>
  </si>
  <si>
    <t>Bacteria;Bacteroidetes;Bacteroidia;Chitinophagales;Chitinophagaceae;Taibaiella;unknown species</t>
  </si>
  <si>
    <t>JF176697.1.1348</t>
  </si>
  <si>
    <t>M02944:147:000000000-AUVRY:1:1102:13571:10268</t>
  </si>
  <si>
    <t>TGAGGAATATTGGTCAATGGACGGAAGTCTGAACCAGCCATGCCGCGTGAAGGATGAAGGCGTTCTGCGTTGTAAACTTCTTTTATCTGGGAAGAAACCACCTTTTTCTAAGGGTGTTGACGGTACCAGAGGAATAAGCACCGGCTAACTCCGTGCCAGCAGCCGCGGTAATACGGAGGGTGCGAGCGTTATCCGGATTTACTGGGTTTAAAGGGTGTGTAGGCGGGCCTTTAAGTCTGGGGTGAAATCTCCGAGCTCAACTCGGAAACTGCCCTGGATACTATTGGTCTTGAATTATGTTGAGGTTGGCGGAATATAACATGTAGCGGTGAAATGCATAGATATGTTATAGAACACCGATTGCGAAGGCAGCTAACTAAGCATATATTGACGCTGAGGCACGAAAGCGTGGGGATCAAAC</t>
  </si>
  <si>
    <t>Cluster_252</t>
  </si>
  <si>
    <t>Bacteria;(1.0);Proteobacteria;(1.0);Gammaproteobacteria;(1.0);Pseudomonadales;(1.0);Pseudomonadaceae;(1.0);Pseudomonas;(1.0);Pseudomonas sp.;(0.31);</t>
  </si>
  <si>
    <t>LC259122.1.1406</t>
  </si>
  <si>
    <t>M02944:147:000000000-AUVRY:1:1109:21320:16353</t>
  </si>
  <si>
    <t>TGGGGAATATTGGACAATGGGCGAAAGCCTGATCCAGCCATGCCGCGTGTGTGAAGAAGGTCTTCGGATTGTAAAGCACTTTAAGTTGGGAGGAAGGGCAGTTACCTAATACGTGATTG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GCAAAC</t>
  </si>
  <si>
    <t>Cluster_254</t>
  </si>
  <si>
    <t>Bacteria;(1.0);Bacteroidetes;(1.0);Bacteroidia;(1.0);Flavobacteriales;(1.0);Flavobacteriaceae;(1.0);Flavobacterium;(1.0);metagenome;(0.91);</t>
  </si>
  <si>
    <t>KC189720.1.1478</t>
  </si>
  <si>
    <t>M02944:147:000000000-AUVRY:1:1102:9967:25061</t>
  </si>
  <si>
    <t>TGAGGAATATTGGTCAATGGTCGCAAGACTGAACCAGCCATGCCGCGTGCAGGATGACGGTCCTATGGATTGTAAACTGCTTTTGTACGGGAAGAAACCCTCCTACGTGTAGGAGCTTGACGGTAC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</si>
  <si>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Bacteria;(1.0);Proteobacteria;(1.0);Gammaproteobacteria;(1.0);Betaproteobacteriales;(1.0);Burkholderiaceae;(1.0);Ralstonia;(1.0);unidentified marine bacterioplankton;(0.93);</t>
  </si>
  <si>
    <t>M02944:147:000000000-AUVRY:1:2101:22064:12016</t>
  </si>
  <si>
    <t>TGGGGAATTTTGGACAATGGGGGCAACCCTGATCCAGCAATGCCGCGTGTGTGAAGAAGGCCTTCGGGTTGTAAAGCACTTTTGTCCGGAAAGAAATCGCACTTACTAATATTAGGTGTGGATGACGGTACCGGAAGAATAAGGACCGGCTAACTACGTGCCAGCAGCCGCGGTAATACGTAGGGTCCAAGCGTTAATCGGAATTACTGGGCGTAAAGCGTGCGCAGGCGGTTGTGCAAGACCGATGTGAAATCCCCGGGCTTAACCTGGGAATTGCATTGGTGACTGCACGGCTAGAGTGTGTCAGAGGGGGGTAGAATTCCACGTGTAGCAGTGAAATGCGTAGAGATGTGGAGGAATACCGGTGGCGAAGGCGGCCCCCTGGACGAAGACTGACGCTCAGGTGCGAAAGCGTGGGGAGCAAAC</t>
  </si>
  <si>
    <t>Cluster_258</t>
  </si>
  <si>
    <t>Bacteria;(1.0);Firmicutes;(1.0);Bacilli;(1.0);Bacillales;(1.0);Bacillaceae;(1.0);Bacillus;(1.0);Bacillus cereus;(0.34);</t>
  </si>
  <si>
    <t>M01945:95:000000000-BK4YK:1:1102:7373:22635</t>
  </si>
  <si>
    <t>TAGGGAATCTTCCGCAATGGACGAAAGTCTGACGGAGCAACGCCGCGTGAGTGATGAAGGCTTTCGGGTCGTAAAACTCTGTTGTTAGGGAAGAACAAGTGCTAGTTGAATAAGCTGGCACCTTGACGGTACCTAACCAGAAAGCCACGGCTAACTACGTGCCAGCAGCCGCGGTAATACGTAGGTGGCAAGCGTTGTCCGGATTTATTGGGCGTAAAGCGAGCGCAGGCGGTTTCTTAAGTCTGATGTGAAAGCCCCCGGCTCAACCGGGGAGGGTCATTGGAAACTGGGAGACTTGAGTGCAGAAGAGGAAAGTGGAATTCCATGTGTAGCGGTGAAATGCGTAGAGATATGGAGGAACACCAGTGGCGAAGGCGACTTTCTGGTCTGTAACTGACACTGAGGCGCGAAAGCGTGGGGAGCAAAC</t>
  </si>
  <si>
    <t>Bacteria;(1.0);Bacteroidetes;(1.0);Bacteroidia;(1.0);Chitinophagales;(1.0);Chitinophagaceae;(1.0);unknown genus;(0.73);metagenome;(0.56);</t>
  </si>
  <si>
    <t>Bacteria;Bacteroidetes;Bacteroidia;Chitinophagales;Chitinophagaceae;unknown genus;Multi-affiliation</t>
  </si>
  <si>
    <t>M01945:95:000000000-BK4YK:1:1102:14589:1916</t>
  </si>
  <si>
    <t>TGAGGAATATTGGTCAATGGACGAAAGTCTGAACCAGCCATGCCGCGTGAAGGATGAAGGCGTTCTGCGTTGTAAACTTCTTTTATCAGGGAAGAAAACTGGGTATTCTTACTCAACCGACGGTACCTGATGAATAAGCACCGGCTAACTCCGTGCCAGCAGCCGCGGTAATACGGAGGGTGCAAGCGTTATCCGGATTCACTGGGTTTAAAGGGTGTGTAGGCGGATTTTTAAGTCAGTGGTGAAATCTCCAGGCTCAACCTGGAAACTGCCATTGATACTATTAGTCTTGAATTCTGTTGAGGTGGGCGGAATACATCATGTAGCGGTGAAATGCTTAGATATGATGTAGAACACCGATTGCGAAGGCAGCTCACTAAGCAGCGATTGACGCTGAGGCACGAAAGCGTGGGGATCAAAC</t>
  </si>
  <si>
    <t>Bacteria;(1.0);Proteobacteria;(1.0);Alphaproteobacteria;(1.0);Caulobacterales;(0.77);Caulobacteraceae;(0.77);Brevundimonas;(0.77);Brevundimonas naejangsanensis;(0.6);</t>
  </si>
  <si>
    <t>Bacteria;Proteobacteria;Alphaproteobacteria;Caulobacterales;Caulobacteraceae;Brevundimonas;Brevundimonas diminuta</t>
  </si>
  <si>
    <t>AB680325.1.1388</t>
  </si>
  <si>
    <t>M02944:147:000000000-AUVRY:1:2102:6256:18113</t>
  </si>
  <si>
    <t>TGGGGAATATTGGACAATGGGCGCAAGCCTGATCCAGCCATGCCGCGTGAGTGATGAAGGCCCTAGGGTTGTAAAGCTCTTTCACCGGTGAAGATAATGACGGTAACCGGAGAAGAAGCCCCGGCTAACTTCGTGCCAGCAGCCGCGGTAATACGAAGGGGGCTAGCGTTGCTCGGAATTACTGGGCGTAAAGGGCGCGTAGGCGGATCGTTAAGTCAGAGGTGAAATCCCAGGGCTCAACCCTGGAACTGCCTTTGATACTGGCGATCTTGAGTATGAGAGAGGTATGTGGAACTCCGAGTGTAGAGGTGAAATTCGTAGATATTCGGAAGAACACCAGTGGCGAAGGCGACATACTGGCTCATTACTGACGCTGAGGCGCGAAAGCGTGGGGAGCAAAC</t>
  </si>
  <si>
    <t>Bacteria;(1.0);Firmicutes;(1.0);Bacilli;(1.0);Bacillales;(1.0);Bacillaceae;(1.0);Bacillus;(0.99);Bacillus pumilus SAFR-032;(0.55);</t>
  </si>
  <si>
    <t>M01945:95:000000000-BK4YK:1:1102:25636:5377</t>
  </si>
  <si>
    <t>TAGGGAATCTTCCGCAATGGACGAAAGTCTGACGGAGCAACGCCGCGTGAGTGATGAAGGTTTTCGGATCGTAAAGCTCTGTTGTTAGGGAAGAACAAGTGCGAGAGTAACTGCTCGCACCTTGACGGTACCTAACCAGAAAGCCACGGCTAACTACGTGCCAGCAGCCGCGGTAATACGTAGGTGGCAAGCGTTGTCCGGATTTATTGGGCGTAAAGCGAGCGCAGGCGGTTTCTTAAGTCTGATGTGAAAGCCCCCGGCTCAACCGGGGAGGGTCATTGGAAACTGGGAAACTTGAGTGCAGAAGAGGAGAGTGGAATTCCACGTGTAGCGGTGAAATGCGTAGAGATGTGGAGGAACACCAGTGGCGAAGGCGACTCTCTGGTCTGTAACTGACGCTGAGGAGCGAAAGCGTGGGGAGCGAAC</t>
  </si>
  <si>
    <t>M02944:147:000000000-AUVRY:1:1102:13219:24328</t>
  </si>
  <si>
    <t>TGAGGAATATTGGACAATGGGCGCAAGCCTGATCCAGCCATGCCGCGTGCAGGATGACGGTCCTATGGATTGTAAACTGCTTTTATACGAGAAGAAACACTCCGACGTGTCGGAGCTTGACGGTATCGTAAGAATAAGGATCGGCTAACTC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</si>
  <si>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Bacteria;(1.0);Proteobacteria;(1.0);Alphaproteobacteria;(1.0);Rhizobiales;(0.77);Rhizobiaceae;(0.77);Falsochrobactrum;(0.24);unknown species;(0.22);</t>
  </si>
  <si>
    <t>Bacteria;Proteobacteria;Alphaproteobacteria;Rhizobiales;Rhizobiaceae;Ochrobactrum;unknown species</t>
  </si>
  <si>
    <t>DQ836644.1.1451</t>
  </si>
  <si>
    <t>M02944:147:000000000-AUVRY:1:1110:21046:16441</t>
  </si>
  <si>
    <t>TGGGGAATCTTGCGCAATGGGCGAAAGCCTGACGCAGCCATGCCGCGTGAATGATGAAGGTCTTAGGATTGTAAAATTCTTTCACCGGGGACGATAATGACGGTACCCGGAGAAGAAGCCCCGGCTAACTTCGTGCCAGCAGCCGCGGTAATACGAAGGGGGCTAGCGTTGTTCGGATTTACTGGGCGTAAAGCGCACGTAGGCGGACTTTTAAGTCAGGGGTGAAATCCCGGGGCTCAACCCCGGAACTGCCTTTGATACTGGAAGTCTTGAGTATGGAAGAGGTGAGTGGAATTGCGAGTGTAGAGGTGAAATTCGTAGATATTCGCAGGAACACCAGTGGCGAAGGCGGCTCACTGGTCCATTACTGACGCTGAGGTGCGAAAGCGTGGGGAGCAAAC</t>
  </si>
  <si>
    <t>Bacteria;(1.0);Proteobacteria;(1.0);Gammaproteobacteria;(1.0);Betaproteobacteriales;(1.0);Burkholderiaceae;(1.0);Methylibium;(0.77);unknown species;(0.76);</t>
  </si>
  <si>
    <t>Bacteria;Proteobacteria;Gammaproteobacteria;Betaproteobacteriales;Burkholderiaceae;Methylibium;unknown species</t>
  </si>
  <si>
    <t>JF417758.1.1499</t>
  </si>
  <si>
    <t>M02944:147:000000000-AUVRY:1:1101:23991:22958</t>
  </si>
  <si>
    <t>TGGGGAATTTTGGACAATGGGCGCAAGCCTGATCCAGCCATGCCGCGTGCGGGAAGAAGGCCTTCGGGTTGTAAACCGCTTTTGTCAGGGAAGAAACGGTCTGGGCCAATACCCCGGACTAATGACGGTACCTGAAGAATAAGCACCGGCTAACTACGTGCCAGCAGCCGCGGTAATACGTAGGGTGCAAGCGTTAATCGGAATTACTGGGCGTAAAGCGTGCGCAGGCGGCTTTGCAAGACAGATGTGAAATCCCCGGGCTCAACCTGGGAACTGCATTTGTGACTGCAAGGCTGGAGTGCGGCAGAGGGGGATGGAATTCCGCGTGTAGCAGTGAAATGCGTAGATATGCGGAGGAACACCGATGGCGAAGGCAATCCCCTGGGCCTGCACTGACGCTCATGCACGAAAGCGTGGGGAGCAAAC</t>
  </si>
  <si>
    <t>Bacteria;(1.0);Proteobacteria;(1.0);Gammaproteobacteria;(1.0);Betaproteobacteriales;(1.0);Burkholderiaceae;(1.0);Alcaligenes;(0.85);Bordetella sp.;(0.04);</t>
  </si>
  <si>
    <t>M02944:147:000000000-AUVRY:1:1106:12421:4007</t>
  </si>
  <si>
    <t>TGGGGAATTTTGGACAATGGGCGAAAGCCTGATCCAGCCATGCCGCGTGCAGGATGAAGGCCTTCGGGTTGTAAACTGCTTTTGTACGGAACGAAAAGACTCCTTCTAATAAAGGGGGTCCATGACGGTACCGT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</si>
  <si>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Bacteria;(1.0);Bacteroidetes;(1.0);Bacteroidia;(1.0);Flavobacteriales;(1.0);Flavobacteriaceae;(1.0);Flavobacterium;(1.0);Flavobacterium sp.;(0.89);</t>
  </si>
  <si>
    <t>M02944:147:000000000-AUVRY:1:1102:19794:13585</t>
  </si>
  <si>
    <t>TGAGGAATATTGGACAATGGGCGCAAGCCTGATCCAGCCATGCCGCGTGCAGGATGACGGTCCTATGGATTGTAAACTGCTTTTATACAGGAAGAAACCCTTGCTCGTGAGCAAGATTGACGGTACTGTAGGAATAAGGATCGGCTAACTCCGTGCCAGCAGCCGCGGTAATACGGAGGATCCAAGCGTTATCCGGAATCATTGGGTTTAAAGGGTCCGTAGGCGGTTTAATAAGTCAGTGGTGAAAGCCCATCGCTCAACGGTGGAACGGCCATTGATACTGTTAGACTTGAATTATTAGGAAGTAACTAGAATATGTAGTGTAGCGGTGAAATGCTTAGAGATTACATGGAATACCAATTGCGAAGGCAGGTTACTACTAATTGATTGACGCTGATGGACGAAAGCGTGGGTAGCGAAC</t>
  </si>
  <si>
    <t>Bacteria;(1.0);Firmicutes;(1.0);Bacilli;(1.0);Bacillales;(1.0);Bacillaceae;(1.0);Bacillus;(1.0);Bacillus endophyticus;(0.61);</t>
  </si>
  <si>
    <t>M01945:95:000000000-BK4YK:1:2117:8499:3393</t>
  </si>
  <si>
    <t>TAGGGAATCTTCCGCAATGGACGAAAGTCTGACGGAGCAACGCCGCGTGAGTGATGAAGGTTTTCGGATCGTAAAGCTCTGTTGTTAGGGAAGAACAAGTACCTGTTAAATAAGCAGGTACCTTGACGGTACCTAACCAGAAAGCCACGGCTAACTACGTGCCAGCAGCCGCGGTAATACGTAGGTGGCAAGCGTTGTCCGGAATTATTGGGCGTAAAGCGCGCGCAGGCGGTTCCTTAAGTCTGATGTGAAAGCCCACGGCTCAACCGTGGAGGGTCATTGGAAACTGGGGAACTTGAGTGCAGAAGAGGAGAGCGGAATTCCACGTGTAGCGGTGAAATGCGTAGAGATTTGGAGGAACACCAGTGGCGAAGGCGACTTTCTGGTCTGTAACTGACACTGAGGCGCGAAAGCGTGGGGAGCAAAC</t>
  </si>
  <si>
    <t>Bacteria;(1.0);Proteobacteria;(1.0);Alphaproteobacteria;(1.0);Sphingomonadales;(1.0);Sphingomonadaceae;(1.0);Sphingobium;(1.0);Sphingobium xenophagum;(1.0);</t>
  </si>
  <si>
    <t>Bacteria;Proteobacteria;Alphaproteobacteria;Sphingomonadales;Sphingomonadaceae;Sphingobium;Multi-affiliation</t>
  </si>
  <si>
    <t>M02944:147:000000000-AUVRY:1:2102:12513:21074</t>
  </si>
  <si>
    <t>TAGGGAATATTGGACAATGGGCGAAAGCCTGATCCAGCAATGCCGCGTGAGTGATGAAGGCCTTAGGGTTGTAAAGCTCTTTTACCCGAGATGATAATGACAGTATCGGGAGAATAAGCTCCGGCTAACTCCGTGCCAGCAGCCGCGGTAATACGGAGGGAGCTAGCGTTGTTCGGAATTACTGGGCGTAAAGCGCACGTAGGCGGCGATTTAAGTCAGAGGTGAAAGCCCGGGGCTCAACCCCGGAACTGCCTTTGAGACTGGATTGCTAGAATCTTGGAGAGGCGAGTGGAATTCCGAGTGTAGAGGTGAAATTCGTAGATATTCGGAAGAACACCAGTGGCGAAGGCGGCTCGCTGGACAAGTATTGACGCTGAGGTGCGAAAGCGTGGGGAGCAAAC</t>
  </si>
  <si>
    <t>Bacteria;(1.0);Proteobacteria;(1.0);Gammaproteobacteria;(1.0);Betaproteobacteriales;(1.0);Burkholderiaceae;(1.0);Alcaligenes;(0.91);Alcaligenes pakistanensis;(0.32);</t>
  </si>
  <si>
    <t>Bacteria;Proteobacteria;Gammaproteobacteria;Betaproteobacteriales;Burkholderiaceae;Alcaligenes;unknown species</t>
  </si>
  <si>
    <t>FJ167490.1.1498</t>
  </si>
  <si>
    <t>M02944:147:000000000-AUVRY:1:1106:20485:5221</t>
  </si>
  <si>
    <t>TGGGGAATTTTGGACAATGGGCGAAAGCCTGATCCAGCAATGCCGCGTGCAGGATGAAGGCCTTCGGGTTGTAAACTGCTTTTGTACGGAACGAAAAAGCTTCTCCTAATACGAGAGGCCCATGACGGTACCGT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</si>
  <si>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Bacteria;(1.0);Proteobacteria;(1.0);Alphaproteobacteria;(1.0);Sphingomonadales;(1.0);Sphingomonadaceae;(1.0);MN 122.2a;(0.93);unknown species;(0.93);</t>
  </si>
  <si>
    <t>FJ192534.1.1444</t>
  </si>
  <si>
    <t>M01945:95:000000000-BK4YK:1:1102:19783:4690</t>
  </si>
  <si>
    <t>TGGGGAATATTGGACAATGGGCGAAAGCCTGATCCAGCAATGCCGCGTGAGTGATGAAGGCCTTAGGGTTGTAAAGCTCTTTTACCCGGGAAGATAATGACGGTACCGGGAGAATAAGCCCCGGCTAACTCCGTGCCAGCAGCCGCGGTAATACGGAGGGGGCTAGCGTTGTTCGGAATTACTGGGCGTAAAGCGCACGTAGGCGGCTTCCTAAGTCAGAGGTGAAAGCCTGGAGCTCAACTCCAGAACTGCCTTTGAGACTGGGTCGCTCGAATCCGGGAGAGGTGAGTGGAATTCCGAGTGTAGAGGTGAAATTCGTAGATATTCGGAAGAACACCAGTGGCGAAGGCGGCTCACTGGACCGGCATTGACGCTGAGGTGCGAAAGCGTGGGGAGCAAAC</t>
  </si>
  <si>
    <t>Bacteria;(1.0);Proteobacteria;(1.0);Alphaproteobacteria;(1.0);Rhizobiales;(1.0);Rhizobiaceae;(1.0);Aquamicrobium;(1.0);Defluvibacter sp.;(0.99);</t>
  </si>
  <si>
    <t>Bacteria;Proteobacteria;Alphaproteobacteria;Rhizobiales;Rhizobiaceae;Aquamicrobium;Multi-affiliation</t>
  </si>
  <si>
    <t>M02944:147:000000000-AUVRY:1:1102:12440:26845</t>
  </si>
  <si>
    <t>TGGGGAATATTGGACAATGGGCGCAAGCCTGATCCAGCCATGCCGCGTGAGTGATGAAGGCCCTAGGGTTGTAAAGCTCTTTCAACGGTGAAGATAATGACGGTAACCGTAGAAGAAGCCCCGGCTAACTTCGTGCCAGCAGCCGCGGTAATACGAAGGGGGCTAGCGTTGTTCGGAATTACTGGGCGTAAAGCGCACGTAGGCGGATCGATCAGTTAGGGGTGAAATCCCAGGGCTCAACCCTGGAACTGCCTCTAATACTGTCGATCTCGAGTTCGAGAGAGGTGAGTGGAATTCCGAGTGTAGAGGTGAAATTCGTAGATATTCGGAGGAACACCAGTGGCGAAGGCGGCTCACTGGCTCGATACTGACGCTGAGGTGCGAAAGCGTGGGGAGCAAAC</t>
  </si>
  <si>
    <t>Bacteria;(1.0);Proteobacteria;(1.0);Gammaproteobacteria;(1.0);Enterobacteriales;(1.0);Enterobacteriaceae;(1.0);Xenorhabdus;(0.61);Xenorhabdus nematophila ATCC 19061;(0.54);</t>
  </si>
  <si>
    <t>Bacteria;Proteobacteria;Gammaproteobacteria;Enterobacteriales;Enterobacteriaceae;Serratia;Pectobacterium carotovorum</t>
  </si>
  <si>
    <t>KJ589449.1.1455</t>
  </si>
  <si>
    <t>M02944:147:000000000-AUVRY:1:1103:21773:21751</t>
  </si>
  <si>
    <t>TGGGGAATATTGCACAATGGGCGCAAGCCTGATGCAGCCATGCCGCGTGTGTGAAGAAGGCCTTCGGGTTGTAAAGCACTTTCAGCGAGGAGGAAGGGTTCAGTGTTAATAGCACTGTGCATTGACGTTACT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</si>
  <si>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Bacteria;(1.0);Proteobacteria;(1.0);Gammaproteobacteria;(1.0);Salinisphaerales;(1.0);Solimonadaceae;(1.0);unknown genus;(1.0);unknown species;(1.0);</t>
  </si>
  <si>
    <t>Bacteria;Proteobacteria;Gammaproteobacteria;Salinisphaerales;Solimonadaceae;unknown genus;unknown species</t>
  </si>
  <si>
    <t>KF494735.1.1477</t>
  </si>
  <si>
    <t>M01945:95:000000000-BK4YK:1:2106:24109:20212</t>
  </si>
  <si>
    <t>TGGGGAATATTGGACAATGGGCGAAAGCCTGATCCAGCAATTCCGCGTGTGTGAAGAAGGCCTTCGGGTTGTAAAGCACTTTAGTGAGGGAAGAAACAGCTTGGCCACACCAAGCCTTGACGGTACCTCAAGAATAAGCACCGGCTAACTCTGTGCCAGCAGCCGCGGTAATACAGAGGGTGCAAGCGTTAATCGGATTTACTGGGCGTAAAGGGTGCGTAGGTGGTTGTATAAGTCGGATGTGAAAGCCCGGGGCTTAACCTCGGAACTGCATTCGATACTGTATGACTAGAGTTCGGTAGAGGGCGGCGGAATTTCCGGTGTAGCGGTGAAATGCGTAGATATCGGAAGGAACATCAATGGCGAAGGCAGCCGCCTGGGCCTGAACTGACACTGAGGCACGAAAGCGTGGGTAGCAAAC</t>
  </si>
  <si>
    <t>Bacteria;(1.0);Proteobacteria;(1.0);Gammaproteobacteria;(1.0);Pseudomonadales;(1.0);Pseudomonadaceae;(1.0);Pseudomonas;(1.0);Pseudomonas azotoformans;(0.83);</t>
  </si>
  <si>
    <t>M02944:147:000000000-AUVRY:1:2106:27739:18042</t>
  </si>
  <si>
    <t>TGGGGAATATTGGACAATGGGCGAAAGCCTGATCCAGCCATGCCGCGTGTGTGAAGAAGGTCTTCGGATTGTAAAGCACTTTAAGTTGGGAGGAAGGGTTGTAGATTAATACTCTGCAA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</t>
  </si>
  <si>
    <t>Bacteria;(1.0);Proteobacteria;(1.0);Alphaproteobacteria;(1.0);Sphingomonadales;(0.88);Sphingomonadaceae;(0.88);Sphingomonas;(0.88);Sphingomonas sanxanigenens;(0.61);</t>
  </si>
  <si>
    <t>M02944:147:000000000-AUVRY:1:1108:15638:14107</t>
  </si>
  <si>
    <t>TGGGGAATATTGGACAATGGGCGCAAGCCTGATCCAGCCATGCCGCGTGAGTGATGAAGGCCCTAGGGTTGTAAAGCTCTTTCACCGGTGAAGATAATGACGGTAACCGGAGAAGAAGCCCCGGCTAACTTCGTGCCAGCAGCCGCGGTAATACGAAGGGGGCTAGCGTTGTTCGGAATTACTGGGCGTAAAGCGCACGTAGGCGGCTTTGTAAGTTAGAGGTGAAAGCCTGGAGCTCAACTCCAGAATTGCCTTTAAGACTGCATCGCTTGAATCCAGGAGAGGTGAGTGGAATTCCGAGTGTAGAGGTGAAATTCGTAGATATTCGGAAGAACACCAGTGGCGAAGGCGGCTCACTGGACTGGTATTGACGCTGAGGTGCGAAAGCGTGGGGAGCAAAC</t>
  </si>
  <si>
    <t>Bacteria;(1.0);Bacteroidetes;(1.0);Bacteroidia;(1.0);Sphingobacteriales;(1.0);Sphingobacteriaceae;(1.0);Pedobacter;(1.0);Pedobacter panaciterrae;(0.73);</t>
  </si>
  <si>
    <t>M02944:147:000000000-AUVRY:1:1104:12224:15723</t>
  </si>
  <si>
    <t>TAAGGAATATTGGTCAATGGAGGCAACTCTGAACCAGCCATGCCGCGTGCAGGAAGACAGCCCTCTGGGTCGTAAACTGCTTTTATTCGGGAATAAACCTTATTACGTGTAATAAGCTGAATGTACCGAAGGAATAAGGATCGGCTAACTCCGTGCCAGCAGCCGCGGTAATACGGAGGATCCAAGCGTTATCCGGATTTATTGGGTTTAAAGGGTGCGTAGGCGGCTTATTAAGTCAGGGGTGAAAGACGGTGGCTCAACCATCGCAGTGCCCTTGATACTGATGAGCTTGAATACACTAGAGGTAGGCGGAATGTGACAAGTAGCGGTGAAATGCATAGATATGTCACAGAACACCGATTGCGAAGGCAGCTTACTATGGTGTGATTGACGCTGAGGCACGAAAGCGTGGGGATCAAAC</t>
  </si>
  <si>
    <t>Bacteria;(1.0);Bacteroidetes;(1.0);Bacteroidia;(1.0);Sphingobacteriales;(1.0);Sphingobacteriaceae;(1.0);Sphingobacterium;(1.0);Sphingobacterium nematocida;(0.88);</t>
  </si>
  <si>
    <t>M02944:147:000000000-AUVRY:1:1112:25213:20429</t>
  </si>
  <si>
    <t>TAAGGAATATTGGTCAATGGAGGGAACTCTGAACCAGCCATGCCGCGTGCAGGATGACTGCCCTATGGGTTGTAAACTGCTTTTGTCAGGGAATAAACCTTTCTACGTGTAGGAAGCTGAATGTACCTGAAGAATAAGGATCGGCTAACTCCGTGCCAGCAGCCGCGGTAATACGGAGGATCCGAGCGTTATCCGGATTTATTGGGTTTAAAGGGTGCGTAGGCGGCTTATTAAGTCAGGGGTGAAATACGGCAGCTCAACTGTCGCAGTGCCTTTGATACTGATAAGCTTGAATGTGGTTGAAGATGGCGGAATGAGACAAGTAGCGGTGAAATGCATAGATATGTCTCAGAACTCCGATTGCGAAGGCAGCTATCTAAGCCATTATTGACGCTGATGCACGAAAGCGTGGGGATCAAAC</t>
  </si>
  <si>
    <t>Bacteria;(1.0);Bacteroidetes;(1.0);Bacteroidia;(1.0);Sphingobacteriales;(1.0);Sphingobacteriaceae;(1.0);Sphingobacterium;(1.0);bacterium enrichment culture;(0.38);</t>
  </si>
  <si>
    <t>M02944:147:000000000-AUVRY:1:2105:22003:5690</t>
  </si>
  <si>
    <t>TACGGAATATTGGTCAATGGGCGTAAGCCTGAACCAGCCATGCCGCGTGCAGGATGACTGCCCTATGGGTTGTAAACTGCTTTTGTCCAGGAATAAACCTCTTTACGTGTAGAGAGCTGCATGTACTGGAAT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</si>
  <si>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Bacteria;(1.0);Firmicutes;(1.0);Bacilli;(1.0);Bacillales;(1.0);Bacillaceae;(1.0);Fictibacillus;(1.0);unknown species;(0.65);</t>
  </si>
  <si>
    <t>Bacteria;Firmicutes;Bacilli;Bacillales;Bacillaceae;Fictibacillus;Multi-affiliation</t>
  </si>
  <si>
    <t>M02944:147:000000000-AUVRY:1:1102:12701:11641</t>
  </si>
  <si>
    <t>TAGGGAATCTTCGGCAATGGGCGAAAGCCTGACCGAGCAACGCCGCGTGAGCGATGAAGGCCTTCGGGTCGTAAAGCTCTGTTGTTAGAGAAGAACAAGTACGAGAGTAACTGCTCGTACCTTGACGGTACCTAACCAGAAAGCCACGGCTAACTACGTGCCAGCAGCCGCGGTAATACGTAGGTGGCAAGCGTTATCCGGAATTATTGGGCGTAAAGCGCGCGCAGGCGGTCTCTTAAGTCTGATGTGAAAGCCCACGGCTCAACCGTGGAGGGTCATTGGAAACTGGGAGACTTGAGTGCAGGAGAGAAAAGTGGAATTCCACGTGTAGCGGTGAAATGCGTAGAGATGTGGAGGAACACCAGTGGCGAAGGCGGCTTTTTGGCCTGTAACTGACGCTGAGGCGCGAAAGCGTGGGGAGCAAAC</t>
  </si>
  <si>
    <t>Bacteria;(1.0);Firmicutes;(1.0);Bacilli;(1.0);Lactobacillales;(1.0);Enterococcaceae;(1.0);Enterococcus;(1.0);Enterococcus mundtii ATCC 882;(0.38);</t>
  </si>
  <si>
    <t>M01945:95:000000000-BK4YK:1:2106:6978:14429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</si>
  <si>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GATGTGGAGGAACACCAGTGGCGAAGGCGGCTCTCTGGTCTGTAACTGACGCTGAGGCGCGAAAGCGTGGGGAGCGAAC</t>
  </si>
  <si>
    <t>Bacteria;(1.0);Proteobacteria;(1.0);Gammaproteobacteria;(1.0);Betaproteobacteriales;(1.0);Burkholderiaceae;(1.0);Alcaligenes;(1.0);Alcaligenes pakistanensis;(0.63);</t>
  </si>
  <si>
    <t>M02944:147:000000000-AUVRY:1:1101:12964:10259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</si>
  <si>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GGTGTAGCGGTGAAATGCGTAGAGATCTGGAGGAATACCGGTGGCGAAGGCGGCCCCCTGGACAAAGACTGACGCTCAGGTGCGAAAGCGTGGGGAGCAAAC</t>
  </si>
  <si>
    <t>Bacteria;(1.0);Proteobacteria;(1.0);Gammaproteobacteria;(1.0);Enterobacteriales;(1.0);Enterobacteriaceae;(1.0);Serratia;(0.94);Serratia grimesii;(0.26);</t>
  </si>
  <si>
    <t>M02944:147:000000000-AUVRY:1:1102:13176:26422</t>
  </si>
  <si>
    <t>TGGGGAATATTGCACAATGGGCGCAAGCCTGATG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CGTGTAGCAGTGAAATGCGTAGATATGTGGAGGAATACCGATGGCGAAGGCAGCCCCCTGGGATAATACTGACGCTCAGACACGAAAGCGTGGGGAGCAAAC</t>
  </si>
  <si>
    <t>Bacteria;(1.0);Bacteroidetes;(1.0);Bacteroidia;(1.0);Flavobacteriales;(1.0);Flavobacteriaceae;(1.0);Flavobacterium;(1.0);Flavobacteriia bacterium enrichment culture clone 2-4-3;(0.62);</t>
  </si>
  <si>
    <t>M02944:147:000000000-AUVRY:1:2107:4849:13758</t>
  </si>
  <si>
    <t>TGAGGAATATTGGTCAATGGTCGCAAGACTGAACCAGCCATGCCGCGTGCAGGATGACGGTCCTATGGATTGTAAACTGCTTTTGTACGGGAAGAAACACTCCTACGTGTAGGGGCTTTCCGGTACCGTAATAATAAGGATCGGCTAACTCCGTGCCAGCAGCCGCGGTACTACGGAGTATCCAAGCGTTATCCGGAATCATTGGGTTTAAAGGGTCCGTAGGCGGCCCTGTAAGTCAGAGGTGAAATCTTCCAGCTCAACTGGGAAACTGCCGTTGATACTGCAGGGCTTGAATTGCCGGGAAGTAACTAGAATATGTAGTGTAGCGGTGAAATGCTTAGATATTACATGGAATACCGATTGCGAAGGCAGGTTACTACCGGCGGATTGACGCTGATGGACGAAAGCGTGGGGAGCGAAC</t>
  </si>
  <si>
    <t>Bacteria;(1.0);Proteobacteria;(1.0);Gammaproteobacteria;(1.0);Betaproteobacteriales;(1.0);Burkholderiaceae;(1.0);Pseudorhodoferax;(1.0);unknown species;(0.87);</t>
  </si>
  <si>
    <t>Bacteria;Proteobacteria;Gammaproteobacteria;Betaproteobacteriales;Burkholderiaceae;Pseudorhodoferax;Multi-affiliation</t>
  </si>
  <si>
    <t>M02944:147:000000000-AUVRY:1:1102:18537:5422</t>
  </si>
  <si>
    <t>TGGGGAATTTTGGACAATGGGCGCAAGCCTGATCCAGCAATGCCGCGTGCAGGATGAAGGCCTTCGGGTTGTAAACTGCTTTTGTACGGAACGAAAAGGCTCTGGTTAATACCTGGGGCACATGACGGTACCGTAAGAATAAGCACCGGCTAACTACGTGCCAGCAGCCGCGGTAATACGTAGGGTGCGAGCGTTAATCGGAATTACTGGGCGTAAAGCGTGCGCAGGCGGTAATGCAAGACAGATGTGAAATCCCCGGGCTTAACCTGGGAACTGCATTTGTGACTGCATTGCTGGAGTGCGGCAGAGGGGGATGGAATTCCGCGTGTAGCAGTGAAATGCGTAGATATGCGGAGGAACACCGATGGCGAAGGCAATCCCCTGGGCCTGCACTGACGCTCATGCACGAAAGCGTGGGGAGCAAAC</t>
  </si>
  <si>
    <t>Bacteria;(1.0);Proteobacteria;(1.0);Gammaproteobacteria;(1.0);Enterobacteriales;(1.0);Enterobacteriaceae;(1.0);Xenorhabdus;(1.0);Xenorhabdus nematophila ATCC 19061;(0.91);</t>
  </si>
  <si>
    <t>M02944:147:000000000-AUVRY:1:2102:19110:17307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</si>
  <si>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CGTGTAGCGGTGAAATGCGTAGAGATGTGGAGGAATACCGATGGCGAAGGCAGCCCCCTGGGATAACACTGACGCTCATGCACGAAAGCGTGGGGAGCAAAC</t>
  </si>
  <si>
    <t>Bacteria;(1.0);Proteobacteria;(1.0);Gammaproteobacteria;(1.0);Betaproteobacteriales;(0.4);Burkholderiaceae;(0.4);Alcaligenes;(0.4);Bordetella sp.;(0.36);</t>
  </si>
  <si>
    <t>M02944:147:000000000-AUVRY:1:2114:18028:10906</t>
  </si>
  <si>
    <t>TGGGGAATTTTGGACAATGGGGGAAACCCTGATCCAGCCATCCCGCGTGTATGATGAAGGCCTTCGGGTTGTAAAGTACTTTTGGCAGAGAAGAAAAGGTACCTCCTAATACGAGGTACTGCTGACGGTATCTGCAGAATAAGCACCGGCTAACTACGTGCCAGCAGCCGCGGTAATACGTAGGGTGCAAGCGTTAATCGGAATTACTGGGCGTAAAGCGCGCGTAGGTGGTTTGTTAAGTTGGATGTGAAAGCCCCGGGCTCAACCTGGGAACTGCATCCAAAACTGGCAAGCTAGAGTATGGTAGAGGGTGGTGGAATTTCCTGTGTAGCGGTGAAATGCGTAGATATAGGAAGGAACACCAGTGGCGAAGGCGACCACCTGGACTGATACTGACACTGAGGTGCGAAAGCGTGGGGAGCAAAC</t>
  </si>
  <si>
    <t>Bacteria;(1.0);Proteobacteria;(1.0);Alphaproteobacteria;(1.0);Caulobacterales;(1.0);Caulobacteraceae;(1.0);Caulobacter;(1.0);Caulobacter sp.;(0.72);</t>
  </si>
  <si>
    <t>M02944:147:000000000-AUVRY:1:1102:19353:23984</t>
  </si>
  <si>
    <t>TGGGGAATCTTGCGCAATGGGCGAAAGCCTGACGCAGCCATGCCGCGTGAATGATGAAGGTCTTAGGATTGTAAAATTCTTTCACCGGGGACGATAATGACGGTACCCGGAGAAGAAGCCCCGGCTAACTTCGTGCCAGCAGCCGCGGTAATACGAAGGGGGCTAGCGTTGCTCGGAATTACTGGGCGTAAAGGGAGCGTAGGCGGACTGTTTAGTCAGAGGTGAAAGCCCAGGGCTCAACCTTGGAATTGCCTTTGATACTGGCAGTCTTGAGTACGGAAGAGGTATGTGGAACTCCGAGTGTAGAGGTGAAATTCGTAGATATTCGGAAGAACACCAGTGGCGAAGGCGACATACTGGTCCGTTACTGACGCTGAGGCTCGAAAGCGTGGGGAGCAAAC</t>
  </si>
  <si>
    <t>Bacteria;(1.0);Bacteroidetes;(1.0);Bacteroidia;(1.0);Flavobacteriales;(1.0);Weeksellaceae;(1.0);Cloacibacterium;(1.0);unknown species;(1.0);</t>
  </si>
  <si>
    <t>Bacteria;Bacteroidetes;Bacteroidia;Flavobacteriales;Weeksellaceae;Cloacibacterium;unknown species</t>
  </si>
  <si>
    <t>GQ037535.1.1345</t>
  </si>
  <si>
    <t>M01945:95:000000000-BK4YK:1:1102:9078:16233</t>
  </si>
  <si>
    <t>TGAGGAATATTGGTCAATGGGTGCAAGCCTGAACCAGCCATCCCGCGTGAAGGACGACTGCCCTATGGGTTGTAAACTTCTTTTGTATAGGGATAAACCTACCCTCGAGAGGGTAGCTGAAGGTACTATACGAATAAGCACCGGCTAACTCCGTGCCAGCAGCCGCGGTAATACGGAGGGTGCAAGCGTTATCCGGATTTATTGGGTTTAAAGGGTCCGTAGGCGGACTTATAAGTCAGTGGTGAAAGCCTGTCGCTTAACGATAGAACTGCCATTGATACTGTAAGTCTTGAGTATATTTGAGGTAGCTGGAATAAGTAGTGTAGCGGTGAAATGCATAGATATTACTTAGAACACCAATTGCGAAGGCAGGTTACCAAGATATAACTGACGCTGAGGGACGAAAGCGTGGGGAGCGAAC</t>
  </si>
  <si>
    <t>Bacteria;(1.0);Proteobacteria;(1.0);Gammaproteobacteria;(1.0);Betaproteobacteriales;(1.0);Burkholderiaceae;(1.0);Alcaligenes;(1.0);Alcaligenes pakistanensis;(0.54);</t>
  </si>
  <si>
    <t>M02944:147:000000000-AUVRY:1:2103:6869:22390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</si>
  <si>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CGGAGGAACACCGATGGCGAAGGCAATCCCCTGGACCTGTACTGACGCTCATGCACGAAAGCGTGGGGAGCAAAC</t>
  </si>
  <si>
    <t>Bacteria;(1.0);Proteobacteria;(1.0);Gammaproteobacteria;(1.0);Pseudomonadales;(0.94);Moraxellaceae;(0.94);Acinetobacter;(0.94);Acinetobacter dispersus;(0.47);</t>
  </si>
  <si>
    <t>Bacteria;Proteobacteria;Gammaproteobacteria;Pseudomonadales;Moraxellaceae;Acinetobacter;Acinetobacter tjernbergiae</t>
  </si>
  <si>
    <t>AF509826.1.1325</t>
  </si>
  <si>
    <t>M02944:147:000000000-AUVRY:1:1104:9775:19044</t>
  </si>
  <si>
    <t>TGGGGAATATTGCACAATGGGCGCAAGCCTGATGCAGCCATGCCGCGTGTATGAAGAAGGCCTTCGGGTTGTAAAGTACTTTCAGCGGGGAGGAAGGCGTAAGTCTGAACAGGGCTTACGATTGACGTTACCCGCAGAAGAAGCACCGGCTAACTCC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</si>
  <si>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Bacteria;(1.0);Firmicutes;(1.0);Bacilli;(1.0);Bacillales;(1.0);Bacillaceae;(0.5);Bacillus;(0.34);Bacillus pumilus ATCC 7061;(0.17);</t>
  </si>
  <si>
    <t>M01945:95:000000000-BK4YK:1:1102:9444:7701</t>
  </si>
  <si>
    <t>TAGGGAATCTTCCGCAATGGACGAAAGTCTGACGGAGCAACGCCGCGTGAGTGATGAAGGTTTTCGGATCGTAAAGCTCTGTTGTTAGGGAAGAACAAGTGCGAGAGTAACTGCTCGCACCTTGACGGTACCTAACCAGAAAGCCACGGCTAACTACGTGCCAGCAGCCGCGGTAATACGTAGGTGGCAAGCGTTGTCCGGAATTATTGGGCGTAAAGCGCGCGCAGGCGGCTATTTAAGTCTGGTGTTTAAACCTTGGGCTCAACCTGAGGTCGCACTGGAAACTGGGTGGCTTGAGTACAGAAGAGGAAAGTGGAATTCCACGTGTAGCGGTGAAATGCGTAGATATGTGGAGGAACACCAGTGGCGAAGGCGACTCTCTGGTCTGTAACTGACGCTGAGGAGCGAAAGCGTGGGGAGCGAAC</t>
  </si>
  <si>
    <t>Bacteria;(1.0);Proteobacteria;(1.0);Alphaproteobacteria;(1.0);Reyranellales;(1.0);Reyranellaceae;(1.0);Reyranella;(1.0);metagenome;(1.0);</t>
  </si>
  <si>
    <t>Bacteria;Proteobacteria;Alphaproteobacteria;Reyranellales;Reyranellaceae;Reyranella;Multi-affiliation</t>
  </si>
  <si>
    <t>M01945:95:000000000-BK4YK:1:1102:13808:1662</t>
  </si>
  <si>
    <t>TGGGGAATATTGGACAATGGGGGCAACCCTGATCCAGCCATGCCGCGTGAGTGATGAAGGCCTTCGGGTTGTAAAGCTCTTTTGGCGGGGACGATGATGACGGTACCCGCAGAATAAGCCCCGGCTAACTTCGTGCCAGCAGCCGCGGTAAGACGAAGGGGGCTAGCGTTGTTCGGAATTACTGGGCGTAAAGCGAGTGTAGGTGGTTGTCGTAGTCAGGCGTGAAAGCCTTGAGCTCAACTCAAGAAATGCGCTTGATACTGGGCAGCTAGAGGACCGGAGAGGATAGTGGAATTCCCAGTGTAGTGGTGAAATACGTAGAGATTGGGAAGAACACCAGTGGCGAAGGCGGCTATCTGGACGGTTTCTGACACTAAGACTCGAAAGCGTGGGGAGCAAAC</t>
  </si>
  <si>
    <t>Cluster_324</t>
  </si>
  <si>
    <t>Bacteria;(1.0);Firmicutes;(1.0);Bacilli;(1.0);Lactobacillales;(1.0);Enterococcaceae;(1.0);Enterococcus;(1.0);Enterococcus haemoperoxidus ATCC BAA-382;(0.58);</t>
  </si>
  <si>
    <t>M02944:147:000000000-AUVRY:1:2112:16570:25257</t>
  </si>
  <si>
    <t>TAGGGAATCTTCGGCAATGGACGAAAGTCTGACCGAGCAACGCCGCGTGAGTGAAGAAGGTTTTCGGATCGTAAAACTCTGTTGTTAGAGAAGAACAAGTAGGAGAGTAACTGCTCTTA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</si>
  <si>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Cluster_325</t>
  </si>
  <si>
    <t>Bacteria;(1.0);Proteobacteria;(1.0);Gammaproteobacteria;(1.0);Betaproteobacteriales;(0.48);Burkholderiaceae;(0.48);Alcaligenes;(0.48);Bordetella sp.;(0.42);</t>
  </si>
  <si>
    <t>M02944:147:000000000-AUVRY:1:2106:9582:22019</t>
  </si>
  <si>
    <t>TGGGGAATTTTGGACAATGGGGGAAACCCTGATCCAGCCATCCCGCGTGTATGATGAAGGCCTTCGGGTTGTAAAGTACTTTTGGCAGAGAAGAAAAGGTACCTCCTAATACGAGGTACTGCTGACGGTATCTGCAGAATAAGCACCGGCTAACTACGTGCCAGCAGCCGCGGTAATACGTAGGGTGCAAGCGTTAATCGGAATTACTGGGCGTAAAGCGCGCGTAGGTGGTTCAGCAAGTTGAATGTGAAAGCCCTGGGCTCAACCTGGGAACTGCATCCAAAACTACTGAGCTAGAGTACGGTAGAGGGTAGTGGAATTTCCTGTGTAGCGGTGAAATGCGTAGATATAGGAAGGAACACCAGTGGCGAAGGCGACTACCTGGACTGATACTGACACTGAGGTGCGAAAGCGTGGGGAGCAAAC</t>
  </si>
  <si>
    <t>Bacteria;(1.0);Proteobacteria;(1.0);Alphaproteobacteria;(1.0);Rhizobiales;(1.0);Rhizobiaceae;(1.0);Ochrobactrum;(0.6);Ochrobactrum cytisi;(0.24);</t>
  </si>
  <si>
    <t>M02944:147:000000000-AUVRY:1:2110:21559:9635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</si>
  <si>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AGAACACCAGTGGCGAAGGCGGCTCACTGGACTGGTATTGACGCTGAGGTGCGAAAGCGTGGGGAGCAAAC</t>
  </si>
  <si>
    <t>Bacteria;(1.0);Firmicutes;(1.0);Bacilli;(1.0);Bacillales;(1.0);Paenibacillaceae;(1.0);Paenibacillus;(1.0);Paenibacillus borealis;(0.48);</t>
  </si>
  <si>
    <t>M02944:147:000000000-AUVRY:1:1102:17185:17494</t>
  </si>
  <si>
    <t>TAGGGAATCTTCCGCAATGGACGAAAGTCTGACGGAGCAACGCCGCGTGAGTGATGAAGGTTTTCGGATCGTAAAGCTCTGTTGCCAGGGAAGAACGTCCGGTAGAGTAACTGCTATCGGAGTGACGGTACCTGAGAAGAAAGCCCCGGCTAACTACGTGCCAGCAGCCGCGGTAATACGTAGGGGGCAAGCGTTGTCCGGAATTATTGGGCGTAAAGCGCGCGCAGGCGGTCATTTAAGTCTGGTGTTTAAACCTTGGGCTCAACCTGAGGTCGCACTGGAAACTGGGTGACTTGAGTACAGAAGAGGAAAGTGGAATTCCACGTGTAGCGGTGAAATGCGTAGATATGTGGAGGAACACCAGTGGCGAAGGCGACTTTCTGGGCTGTAACTGACGCTGAGGCGCGAAAGCGTGGGGAGCAAAC</t>
  </si>
  <si>
    <t>Cluster_328</t>
  </si>
  <si>
    <t>Bacteria;(1.0);Actinobacteria;(1.0);Actinobacteria;(1.0);Actinomycetales;(1.0);Actinomycetaceae;(1.0);Actinomyces;(1.0);Actinomyces odontolyticus;(0.96);</t>
  </si>
  <si>
    <t>Bacteria;Actinobacteria;Actinobacteria;Actinomycetales;Actinomycetaceae;Actinomyces;unknown species</t>
  </si>
  <si>
    <t>M01945:95:000000000-BK4YK:1:1102:11764:8156</t>
  </si>
  <si>
    <t>TGGGGAATATTGCACAATGGGCGAAAGCCTGATGCAGCGACGCCGCGTGAGGGATGGAGGCCTTCGGGTTGTAAACCTCTTTCGCTCATGGTCAAGCCGCAACATTGGTTGTGGTGAGGGTAGTGGGTAAAGAAGCGCCGGCTAACTACGTGCCAGCAGCCGCGGTAATACGTAGGGCGCGAGCGTTGTCCGGAATTATTGGGCGTAAAGGGCTTGTAGGCGGTTGGTCGCGTCTGCCGTGAAATCCTCTGGCTTAACTGGGGGCGTGCGGTGGGTACGGGCTGACTTGAGTGCGGTAGGGGAGACTGGAACTCCTGGTGTAGCGGTGGAATGCGCAGATATCAGGAAGAACACCGGTGGCGAAGGCGGGTCTCTGGGCCGTTACTGACGCTGAGGAGCGAAAGCGTGGGGAGCGAAC</t>
  </si>
  <si>
    <t>Cluster_329</t>
  </si>
  <si>
    <t>JF166686.1.1282</t>
  </si>
  <si>
    <t>M01945:95:000000000-BK4YK:1:1102:25306:9063</t>
  </si>
  <si>
    <t>TGGGGAATCTTAGACAATGGGCGCAAGCCTGATCTAGCCATGCCGCGTGGGTGATGAAGGCCTTAGGGTCGTAAAGCCCTTTCGCCGGGGAAGATAATGACGGTACCCGGTAAAGAAACCCCGGCTAACTCCGTGCCAGCAGCCGCGGTAATACGGAGGGGGTTAGCGTTGTTCGGAATGACTGGGCGTAAAGCGCGCGTAGGCGGATCGGAAAGTTGGGGGTGAAATCCCGGGGCTCAACCCCGGAATGGCCTTCAAAACTCCCGGTCTTGAGTTCGAGAGAGGTGAGTGGAATTCCGAGTGTAGAGGTGAAATTCGTAGATATTCGGAGGAACACCAGTGGCGAAGGCGGCTCACTGGCTCGATACTGACGCTGAGGTGCGAAAGCGTGGGGAGCAAAC</t>
  </si>
  <si>
    <t>Bacteria;(1.0);Firmicutes;(1.0);Bacilli;(1.0);Lactobacillales;(1.0);Enterococcaceae;(1.0);Enterococcus;(1.0);Enterococcus mundtii;(0.39);</t>
  </si>
  <si>
    <t>M01945:95:000000000-BK4YK:1:2118:26286:16200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</si>
  <si>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AGCGAAAGCATGGGGAGCGAAC</t>
  </si>
  <si>
    <t>Cluster_333</t>
  </si>
  <si>
    <t>Bacteria;(1.0);Firmicutes;(1.0);Bacilli;(1.0);Bacillales;(0.96);Bacillaceae;(0.95);Bacillus;(0.95);Bacillus pumilus SAFR-032;(0.45);</t>
  </si>
  <si>
    <t>M01945:95:000000000-BK4YK:1:1102:9883:5223</t>
  </si>
  <si>
    <t>TAGGGAATCTTCCGCAATGGACGAAAGTCTGACGGAGCAACGCCGCGTGAGTGATGAAGGTTTTCGGATCGTAAAGCTCTGTTGTTAGGGAAGAACAAGTGCGAGAGTAACTGCTCGCACCTTGACGGTACCTAACCAGAAAGCCACGGCTAACTACGTGCCAGCAGCCGCGGTAATACGTAGGTGGCAAGCGTTGTCCGGAATTATTGGGCGTAAAGGGCTCGCAGGCGGTTTCTTAAGTCTGATGTGAAAGCCCCCGGCTCAACCGGGGAGGGTCATTGGAAACTGGGAGACTTGAGTGCAGAAGAGGAGAGTGGAATTCCATGTGTAGCGGTGAAATGCGTAGATATATGGAGGAACACCAGTGGCGAAGGCGGCTCTCTGGTCTGTAACTGACGCTGAGGCTCGAAAGCGTGGGGAGCAAAC</t>
  </si>
  <si>
    <t>Bacteria;(1.0);Proteobacteria;(1.0);Alphaproteobacteria;(1.0);Rhizobiales;(1.0);Devosiaceae;(1.0);Devosia;(0.99);Devosia neptuniae;(0.8);</t>
  </si>
  <si>
    <t>Bacteria;Proteobacteria;Alphaproteobacteria;Rhizobiales;Devosiaceae;Devosia;Devosia neptuniae</t>
  </si>
  <si>
    <t>M02944:147:000000000-AUVRY:1:1102:15756:12141</t>
  </si>
  <si>
    <t>TGGGGAATATTGGACAATGGGCGCAAGCCTGATCCAGCCATGCCGCGTGAGTGATGAAGGCCTTAGGGTTGTAAAGCTCTTTCAGTGGGGAAGATAATGACGGTACCCACAGAAGAAGCCCCGGCTAACTTCGTGCCAGCAGCCGCGGTAATACGAAGGGGGCTAGCGTTGTTCGGATTTACTGGGCGTAAAGCGCACGTAGGCGGATTGGTCAGTTAGAGGTGAAATCCCGAAGCTCAACTTCGGAACTGCCTTTAATACTGCCAATCTAGAGTCCGGAAGAGGTGAGTGGAACTCCTAGTGTAGAGGTGGAATTCGTAGATATTAGGAAGAACACCAGTGGCGAAGGCGGCTCACTGGTCCGGTACTGACGCTGAGGTGCGAAAGCGTGGGGAGCAAAC</t>
  </si>
  <si>
    <t>Bacteria;(1.0);Proteobacteria;(1.0);Alphaproteobacteria;(1.0);Reyranellales;(1.0);Reyranellaceae;(1.0);Reyranella;(1.0);unknown species;(0.74);</t>
  </si>
  <si>
    <t>Bacteria;Proteobacteria;Alphaproteobacteria;Reyranellales;Reyranellaceae;Reyranella;unknown species</t>
  </si>
  <si>
    <t>M02944:147:000000000-AUVRY:1:1105:14815:6238</t>
  </si>
  <si>
    <t>TGGGGAATATTGGACAATGGGGGCAACCCTGATCCAGCCATGCCGCGTGAGTGATGAAGGCCTTCGGGTTGTAAAGCTCTTTTGGCGGGGACGATGATGACGGTACCCGCAGAATAAGCCCCGGCTAACTTCGTGCCAGCAGCCGCGGTAAGACGAAGGGGGCTAGCGTTGTTCGGAATTACTGGGCGTAAAGCGAGTGTAGGTGGTTGTCATAGTCAGGTGTGAAAGCCTTGAGCTCAACTCAAGAAATGCACTTGATACTGGGCGACTAGAGGACCGGAGAGGATAGTGGAATTCCCAGTGTAGTGGTGAAATACGTAGAGATTGGGAAGAACACCAGTGGCGAAGGCGGCTATCTGGACGGTTACTGACACTAAGACTCGAAAGCGTGGGGAGCAAAC</t>
  </si>
  <si>
    <t>Bacteria;(1.0);Proteobacteria;(1.0);Gammaproteobacteria;(1.0);Xanthomonadales;(1.0);Xanthomonadaceae;(1.0);Stenotrophomonas;(1.0);Stenotrophomonas nitritireducens;(0.91);</t>
  </si>
  <si>
    <t>Bacteria;Proteobacteria;Gammaproteobacteria;Xanthomonadales;Xanthomonadaceae;Stenotrophomonas;Stenotrophomonas nitritireducens</t>
  </si>
  <si>
    <t>JF505975.1.1283</t>
  </si>
  <si>
    <t>M02944:147:000000000-AUVRY:1:2106:16370:23597</t>
  </si>
  <si>
    <t>TGGGGAATATTGGACAATGGGCGCAAGCCTGATCCAGCCATACCGCGTGGGTGAAGAAGGCCTTCGGGTTGTAAAGCCCTTTTGTTGGGAAAGAAAAGCAGTCGGTTAATACCCGATTGTTCTGACGGTACCCAAAGAATAAGCACCGGCTAACTTCGTGCCAGCAGCCGCGGTAATACGAAGGGTGCAAGCGTTACTCGGAATTACTGGGCGTAAAGCGTGCGTAGGTGGTTGATTAAGTCTGTCGTGAAAGCCCTGGGCTCAACCTGGGAATTGCGATGGAAACTGGTCGACTAGAGTGTGGCAGAGGGTAGTGGAATTCCTGGTGTAGCAGTGAAATGCGTAGAGATCAGGAGGAACATCCGTGGCGAAGGCGACTGCCTGGGCCAACACTGACACTGAGGCACGAAAGCGTGGGGAGCAAAC</t>
  </si>
  <si>
    <t>Cluster_340</t>
  </si>
  <si>
    <t>Bacteria;(1.0);Proteobacteria;(1.0);Gammaproteobacteria;(1.0);Enterobacteriales;(0.76);Enterobacteriaceae;(0.76);Xenorhabdus;(0.76);Xenorhabdus nematophila str. Websteri;(0.33);</t>
  </si>
  <si>
    <t>Bacteria;Proteobacteria;Gammaproteobacteria;Enterobacteriales;Enterobacteriaceae;Xenorhabdus;Xenorhabdus griffiniae</t>
  </si>
  <si>
    <t>M02944:147:000000000-AUVRY:1:1107:3081:18572</t>
  </si>
  <si>
    <t>TGGGGAATATTGGACAATGGGCGCAAGCCTGATCCAGCCATACCGCGTGGGTGAAGAAGGCCTTCGGGTTGTAAAGCCCTTTTGTTGGGAAAGAAATCCAGCTGGCTAATACCCGGTTGGGATGACGGTACCCAAAGAATAAGCACCGGCTAACTTCGTGCCAGCAGCCGCGGTAATACGAAGGGTGCAAGCGTTACTCGGAATTACTGGGCGTAAAGCGCACGCAGGCGGTCAATTAAGTTGGATGTGAAATCCCCGGGCTTAACCCGGGAACGGCATCCAAGACTGGTTGGCTAGAGTCTCGTAGAGGGGGGTAGAATTCCACGTGTAGCGGTGAAATGCGTAGAGATGTGGAGGAATACCGGTGGCGAAGGCGGCCCCCTGGACGAAGACTGACGCTCAGGTGCGAAAGCGTGGGGAGCAAAC</t>
  </si>
  <si>
    <t>Cluster_341</t>
  </si>
  <si>
    <t>Bacteria;(1.0);Proteobacteria;(1.0);Gammaproteobacteria;(1.0);Enterobacteriales;(0.71);Enterobacteriaceae;(0.71);Xenorhabdus;(0.71);Xenorhabdus bovienii str. feltiae Moldova;(0.68);</t>
  </si>
  <si>
    <t>JN825218.1.1498</t>
  </si>
  <si>
    <t>M02944:147:000000000-AUVRY:1:2108:25980:10502</t>
  </si>
  <si>
    <t>TGGGGAATTTTGGACAATGGGGGCAACCCTGATCCAGCAATGCCGCGTGAGTGAAGAAGGCCCTCGGGTTGTAAAGCTCTTTTGTCAGGGAAGAAACGGAGTTCTCTAATATAGGATTCTAATGACGGTACCTGAAGAATAAGCACCGGCT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</si>
  <si>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Cluster_342</t>
  </si>
  <si>
    <t>Bacteria;(1.0);Firmicutes;(1.0);Bacilli;(1.0);Bacillales;(1.0);Bacillaceae;(0.73);Bacillus;(0.73);Bacillus pumilus ATCC 7061;(0.26);</t>
  </si>
  <si>
    <t>M01945:95:000000000-BK4YK:1:1102:21778:1366</t>
  </si>
  <si>
    <t>TAGGGAATCTTCCGCAATGGGCGAAAGCCTGACGGAGCAACGCCGCGTGAGTGATGAAGGTTTTCGGATCGTAAAGCTCTGTTGCCAGGGAAGAACGTCCGGTAGAGTAACTGCTACCGGAGTGACGGTACCTGAGAAGAAAGCCCCGGCTAACTACGTGCCAGCAGCCGCGGTAATACGTAGGTGGCAAGCGTTGTCCGGAATTATTGGGCGTAAAGGGCTCGCAGGCGGTTTCTTAAGTCTGATGTGAAAGCCCCCGGCTCAACCGGGGAGGGTCATTGGAAACTGGGAAACTTGAGTGCAGAAGAGGAGAGTGGAATTCCACGTGTAGCGGTGAAATGCGTAGAGATGTGGAGGAACACCAGTGGCGAAGGCGACTCTCTGGTCTGTAACTGACGCTGAGGAGCGAAAGCGTGGGGAGCGAAC</t>
  </si>
  <si>
    <t>Cluster_343</t>
  </si>
  <si>
    <t>Bacteria;(1.0);Proteobacteria;(1.0);Alphaproteobacteria;(1.0);Rhizobiales;(1.0);Rhizobiaceae;(1.0);Shinella;(0.87);metagenome;(0.87);</t>
  </si>
  <si>
    <t>Bacteria;Proteobacteria;Alphaproteobacteria;Rhizobiales;Rhizobiaceae;Shinella;metagenome</t>
  </si>
  <si>
    <t>M02944:147:000000000-AUVRY:1:1102:21960:17374</t>
  </si>
  <si>
    <t>TGGGGAATATTGGACAATGGGCGCAAGCCTGATCCAGCCATGCCGCGTGAGTGATGAAGGCCCTAGGGTTGTAAAGCTCTTTCACCGGTGAAGATAATGACGGTAACCGGAGAAGAAGCCCCGGCTAACTTCGTGCCAGCAGCCGCGGTAATACGAAGGGGGCTAGCGTTGTTCGGAATTACTGGGCGTAAAGCGCACGTAGGCGGATCGATCAGTCAGGGGTGAAATCCCAGAGCTCAACTCTGGAACTGCCTTTGATACTGTCGATCTAGAGTATGGAAGAGGTGAGTGGAATTCCGAGTGTAGAGGTGAAATTCGTAGATATTCGGAGGAACACCAGTGGCGAAGGCGGCTCACTGGTCCATTACTGACGCTGAGGTGCGAAAGCGTGGGGAGCAAAC</t>
  </si>
  <si>
    <t>Cluster_344</t>
  </si>
  <si>
    <t>Bacteria;(1.0);Proteobacteria;(1.0);Gammaproteobacteria;(1.0);Enterobacteriales;(1.0);Enterobacteriaceae;(1.0);Serratia;(0.98);Serratia proteamaculans 568;(0.92);</t>
  </si>
  <si>
    <t>GU299863.1.1420</t>
  </si>
  <si>
    <t>M02944:147:000000000-AUVRY:1:1102:5909:16888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</si>
  <si>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CGCTTAACGTGGGAACTGCATTTGAAACTGGCAAGCTAGAGTCTTGTAGAGGGGGGTAGAATTCCAGGTGTAGCGGTGAAATGCGTAGAGATCTGGAGGAATACCGATGGCGAAGGCAGCCCCCTGGGATAATACTGACGCTCAGACACGAAAGCGTGGGGAGCAAAC</t>
  </si>
  <si>
    <t>Cluster_345</t>
  </si>
  <si>
    <t>Bacteria;(1.0);Proteobacteria;(1.0);Alphaproteobacteria;(1.0);Sphingomonadales;(1.0);Sphingomonadaceae;(1.0);Sphingomonas;(0.88);Sphingomonas melonis;(0.48);</t>
  </si>
  <si>
    <t>M02944:147:000000000-AUVRY:1:1102:13227:12078</t>
  </si>
  <si>
    <t>TGGGGAATTTTGGACAATGGGGGAAACCCTGATCCAGCCATCCCGCGTGTA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</si>
  <si>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Cluster_347</t>
  </si>
  <si>
    <t>Bacteria;(1.0);Proteobacteria;(1.0);Gammaproteobacteria;(1.0);Enterobacteriales;(1.0);Enterobacteriaceae;(1.0);Lelliottia;(0.98);unknown species;(0.79);</t>
  </si>
  <si>
    <t>M02944:147:000000000-AUVRY:1:1114:8751:16688</t>
  </si>
  <si>
    <t>TGGGGAATATTGCACAATGGGCGCAAGCCTGATGCAGCCATGCCGCGTGTATGAAGAAGGCCTTCGGGTTGTAAAGTACTTTCAGCGAGGAGGAAGGCATTGTGGTTAATAACCACAGT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</si>
  <si>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Bacteria;(1.0);Proteobacteria;(1.0);Gammaproteobacteria;(1.0);Enterobacteriales;(1.0);Enterobacteriaceae;(1.0);Serratia;(0.96);Serratia proteamaculans 568;(0.54);</t>
  </si>
  <si>
    <t>M02944:147:000000000-AUVRY:1:1109:21112:3293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</si>
  <si>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CGCTTAACGTGGGAACTGCATTTGAAACTGGCAAGCTAGAGTCTTGTAGAGGGGGGTAGAATTCCACGTGTAGCAGTGAAATGCGTAGATATGTGGAGGAATACCGATGGCGAAGGCAGCCCCCTGGGATAATACTGACGCTCAGACACGAAAGCGTGGGGAGCAAAC</t>
  </si>
  <si>
    <t>Cluster_350</t>
  </si>
  <si>
    <t>Bacteria;(1.0);Proteobacteria;(1.0);Gammaproteobacteria;(1.0);Pseudomonadales;(1.0);Moraxellaceae;(1.0);Acinetobacter;(1.0);Acinetobacter baumannii 1000160;(0.34);</t>
  </si>
  <si>
    <t>M02944:147:000000000-AUVRY:1:1105:20596:12845</t>
  </si>
  <si>
    <t>TGGGGAATATTGGACAATGGGCGAAAGCCTGATCCAGCCATGCCGCGTGTGTGAAGAAGGTCTTCGGATTGTAAAGCACTTTAAGTTGGGAGGAAGGGCAGTAAGCGAATACCTTGCTGTTTTGACGTTACCGA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</si>
  <si>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Cluster_354</t>
  </si>
  <si>
    <t>Bacteria;(1.0);Proteobacteria;(1.0);Alphaproteobacteria;(1.0);Rhizobiales;(1.0);Rhizobiaceae;(1.0);Ochrobactrum;(0.56);Ochrobactrum cytisi;(0.42);</t>
  </si>
  <si>
    <t>M02944:147:000000000-AUVRY:1:1110:24874:13649</t>
  </si>
  <si>
    <t>TGGGGAATATTGGACAATGGGCGCAAGCCTGATCCAGCCATGCCGCGTGAGTGATGAAGGCCCTAGGGTTGTAAAGCTCTTTCACCGGTGAAGATAATGACGGTAACCGGAGAAGAAGCCCCGGCTAACTTCGTGCCAGCAGCCGCGGTAATACGGAGGGTGCAAGCGTTAATCGGAATGACTGGGCGTAAAGCGCACGTAGGCGGACTTTTAAGTCAGGGGTGAAATCCCGGGGCTCAACCCCGGAACTGCCTTTGATACTGGAAGTCTTGAGTATGGTAGAGGTGAGTGGAATTCCGAGTGTAGAGGTGAAATTCGTAGATATTCGGAGGAACACCAGTGGCGAAGGCGGCTCACTGGACCATTACTGACGCTGAGGTGCGAAAGCGTGGGGAGCAAAC</t>
  </si>
  <si>
    <t>Cluster_356</t>
  </si>
  <si>
    <t>Bacteria;(1.0);Proteobacteria;(1.0);Gammaproteobacteria;(1.0);Enterobacteriales;(1.0);Enterobacteriaceae;(1.0);Xenorhabdus;(1.0);Xenorhabdus bovienii;(0.75);</t>
  </si>
  <si>
    <t>M02944:147:000000000-AUVRY:1:1102:16774:12521</t>
  </si>
  <si>
    <t>TGGGGAATATTGGACAATGGGCGAAAGCCTGATCCAGCCATGCCGCGTGTGTGAAGAAGGCCTTCGGGTTGTAAAGTACTTTCAGCGGGGAGGAAGGCAACAGCGTAAATAGCGCTGTT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</si>
  <si>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Cluster_360</t>
  </si>
  <si>
    <t>Bacteria;(1.0);Firmicutes;(1.0);Bacilli;(1.0);Bacillales;(1.0);Paenibacillaceae;(1.0);Paenibacillus;(1.0);Paenibacillus lautus;(0.65);</t>
  </si>
  <si>
    <t>M02944:147:000000000-AUVRY:1:2110:25124:6779</t>
  </si>
  <si>
    <t>TAGGGAATCTTACGCAATGGGCGAAAGCCTGACGGAGCAACGCCGCGTGAGTGATGAAGGTTTTCGGATCGTAAAGCTCTGTTGCCAAGGAAGAACGTCTTCTAGAGTAACTGCTAGGAGCGTGACGGTACTTGATAAGAAAGCCCCGGCTAACTACGTGCCAGCAGCCGCGGTAATACGTAGGGGGCAAGCGTTGTCCGGAATTATTGGGCGTAAAGCGCGCGCAGGCGGTTCTTTAAGTCTGGTGTGTAAACCCGAGGCTCAACTTCGGGTCGCACTGGAAACTGGGGGACTTGAGTGCAGAAGAGGAGAGTGGAATTCCACGTGTAGCGGTGAAATGCGTAGATATGTGGAGGAACACCAGTGGCGAAGGCGACTCGCTGGGCTGGAACTGACGCTGAGGCGCGAAAGCGTGGGGAGCAAAC</t>
  </si>
  <si>
    <t>Cluster_361</t>
  </si>
  <si>
    <t>Bacteria;(1.0);Actinobacteria;(1.0);Acidimicrobiia;(1.0);Microtrichales;(1.0);unknown family;(1.0);unknown genus;(1.0);metagenome;(0.98);</t>
  </si>
  <si>
    <t>Bacteria;Actinobacteria;Acidimicrobiia;Microtrichales;unknown family;unknown genus;unknown species</t>
  </si>
  <si>
    <t>KC554229.1.1520</t>
  </si>
  <si>
    <t>M01945:95:000000000-BK4YK:1:1102:16280:4956</t>
  </si>
  <si>
    <t>TGGGGAATTTTGCGCAATGGGCGAAAGCCTGACGCAGCAACGCCGCGTGCGGGACGAAGGCCCTCGGGTTGTAAACCGCTTTCAGCAGGAACGAAACTGACGGTACCTGCAGAAGAAGCCCCGGCCAACTACGTGCCAGCAGCCGCGGTGATACGTAGGGGGCGAGCGTTGTCCGGATTCATTGGGCGTAAAGAGCTCGTAGGCGGTTCGGTAAGTCAGGTGTAAAAACTCCAGGCTCAACTTGGAGAGGCCACCTGATACTGCCGTGACTAGAGTCCGGTAGAGGAGCATGGAATTCCTGGTGTAGCGGTGAAATGCGCAGATATCAGGAGGAACACCAGCGGCGAAGGCGGTGCTCTGGGCCGGAACTGACGCTGAGGAGCGAAAGCGTGGGGAGCGAAC</t>
  </si>
  <si>
    <t>Cluster_362</t>
  </si>
  <si>
    <t>Bacteria;(1.0);Bacteroidetes;(1.0);Bacteroidia;(1.0);Sphingobacteriales;(0.99);Sphingobacteriaceae;(0.99);Sphingobacterium;(0.99);endosymbiont of Nilaparvata lugens;(0.24);</t>
  </si>
  <si>
    <t>M02944:147:000000000-AUVRY:1:2102:13263:13549</t>
  </si>
  <si>
    <t>TGAGGAATATTGGTCAATGGTCGCAAGACTGAACCAGCCATGCCGCGTGCAGGATGACGGTCCTATGGATTGTAAACTGCTTTTGTACGGGAAGAAACACTCCTACGTGTAGGGGCTTGACGGTACCGT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</si>
  <si>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Cluster_365</t>
  </si>
  <si>
    <t>Bacteria;(1.0);Firmicutes;(1.0);Bacilli;(1.0);Lactobacillales;(0.99);Enterococcaceae;(0.98);Enterococcus;(0.97);Enterococcus mundtii ATCC 882;(0.56);</t>
  </si>
  <si>
    <t>M01945:95:000000000-BK4YK:1:1102:12187:11812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</si>
  <si>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ACAGAAGAGGAGAGTGGAATTCCACGTGTAGCGGTGAAATGCGTAGATATGTGGAGGAACACCAGTGGCGAAGGCGACTCTCTGGTCTGTAACTGACGCTGAGGCGCGAAAGCGTGGGGAGCAAAC</t>
  </si>
  <si>
    <t>Cluster_366</t>
  </si>
  <si>
    <t>Bacteria;(1.0);Proteobacteria;(1.0);Alphaproteobacteria;(1.0);Rhizobiales;(0.66);Rhizobiaceae;(0.65);Brucella;(0.43);Brucella suis ATCC 23445;(0.05);</t>
  </si>
  <si>
    <t>EF063627.1.1450</t>
  </si>
  <si>
    <t>M02944:147:000000000-AUVRY:1:2103:8298:6560</t>
  </si>
  <si>
    <t>TGGGGAATATTGGACAATGGGCGAAAGCCTGATCCAGCAATGCCGCGTGAGTGATGAAGGCCTTAGGGTTGTAAAGCTCTTTTACCCGGGATGATAATGACAGTACCGGGAGAATAAGCTCCGGCTAACTC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</si>
  <si>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Cluster_368</t>
  </si>
  <si>
    <t>Bacteria;(1.0);Proteobacteria;(1.0);Alphaproteobacteria;(1.0);Sphingomonadales;(1.0);Sphingomonadaceae;(1.0);Sphingobium;(1.0);Sphingobium yanoikuyae;(1.0);</t>
  </si>
  <si>
    <t>M02944:147:000000000-AUVRY:1:2107:9547:6471</t>
  </si>
  <si>
    <t>TAGGGAATATTGGACAATGGGCGAAAGCCTGATCCAGCAATGCCGCGTGAGTGATGAAGGCCTTAGGGTTGTAAAGCTCTTTTACCCGGGATGATAATGACAGTACCGGGAGAATAAGCTCCGGCTAACTCCGTGCCAGCAGCCGCGGTAATACGGAGGGAGCTAGCGTTGTTCGGAATTACTGGGCGTAAAGCGCACGTAGGCGGCTATTCAAGTCAGAGGTGAAAGCCCGGGGCTCAACCCCGGAACTGCCTTTGAAACTAGATAGCTTGAATCCAGGAGAGGTGAGTGGAATTCCGAGTGTAGAGGTGAAATTCGTAGATATTCGGAAGAACACCAGTGGCGAAGGCGGCTCACTGGACTGGTATTGACGCTGAGGTGCGAAAGCGTGGGGAGCAAAC</t>
  </si>
  <si>
    <t>Cluster_369</t>
  </si>
  <si>
    <t>Bacteria;(1.0);Bacteroidetes;(1.0);Bacteroidia;(1.0);Chitinophagales;(1.0);Chitinophagaceae;(1.0);Flaviaesturariibacter;(1.0);unknown species;(1.0);</t>
  </si>
  <si>
    <t>Bacteria;Bacteroidetes;Bacteroidia;Chitinophagales;Chitinophagaceae;Flaviaesturariibacter;unknown species</t>
  </si>
  <si>
    <t>FJ657758.1.1403</t>
  </si>
  <si>
    <t>M01945:95:000000000-BK4YK:1:1102:15003:16255</t>
  </si>
  <si>
    <t>TAAGGAATATTGGTCAATGGACGCAAGTCTGAACCAGCCATGCCGCGTGGAGGATGAAGGCCCTCTGGGTTGTAAACTTCTTTTATGGGGGACGAAATCACTTATTCTTAAGTGTCTGACGGTACCCCAGGAATAAGCACCGGCTAACTCCGTGCCAGCAGCCGCGGTAATACGGAGGGTGCAAGCGTTATCCGGATTCACTGGGTTTAAAGGGTGCGTAGGAGGGCGGATAAGTCAGTGGTGAAATCTTCGAGCTTAACTCGGAAACTGCCGTTGATACTATTTGTCTTGAATATCGTGGAGGTGAGCGGAATATGTCATGTAGCGGTGAAATGCTTAGATATGACATAGAACACCAATTGCGAAGGCAGCTCGCTACACGAATATTGACTCTGAGGCACGAAAGCGTGGGGATCAAAC</t>
  </si>
  <si>
    <t>Cluster_373</t>
  </si>
  <si>
    <t>Bacteria;(1.0);Proteobacteria;(1.0);Alphaproteobacteria;(1.0);Rhizobiales;(1.0);Devosiaceae;(1.0);Devosia;(1.0);Devosia epidermidihirudinis;(0.66);</t>
  </si>
  <si>
    <t>Bacteria;Proteobacteria;Alphaproteobacteria;Rhizobiales;Devosiaceae;Devosia;Devosia epidermidihirudinis</t>
  </si>
  <si>
    <t>M02944:147:000000000-AUVRY:1:1105:16942:4094</t>
  </si>
  <si>
    <t>TGGGGAATATTGGACAATGGGCGCAAGCCTGATCCAGCCATGCCGCGTGAGTGATGAAGGCCTTAGGGTTGTAAAGCTCTTTCAGTAGGGAAGATAATGACGGTACCTACAGAAGAAGCCCCGGCTAACTTCGTGCCAGCAGCCGCGGTAATACGAAGGGGGCTAGCGTTGTTCGGATTTACTGGGCGTAAAGCGCACGTAGGCGGATTGGTCAGTTAGGGGTGAAATCCTGGAGCTCAACTCCAGAACTGCCTTTAATACTGCCAGTCTAGAGTCCGGAAGAGGTAAGTGGAACTCCTAGTGTAGAGGTGGAATTCGTAGATATTAGGAAGAACACCAGTGGCGAAGGCGGCTTACTGGTCCGGTACTGACGCTGAGGTGCGAAAGCGTGGGGAGCAAAC</t>
  </si>
  <si>
    <t>Cluster_375</t>
  </si>
  <si>
    <t>Bacteria;(1.0);Bacteroidetes;(1.0);Bacteroidia;(1.0);Sphingobacteriales;(1.0);Sphingobacteriaceae;(1.0);Nubsella;(1.0);unknown species;(0.99);</t>
  </si>
  <si>
    <t>Bacteria;Bacteroidetes;Bacteroidia;Sphingobacteriales;Sphingobacteriaceae;Nubsella;unknown species</t>
  </si>
  <si>
    <t>FJ192729.1.1480</t>
  </si>
  <si>
    <t>M02944:147:000000000-AUVRY:1:1112:22845:23076</t>
  </si>
  <si>
    <t>TAAGGAATATTGGTCAATGGGCGCAAGCCTGAACCAGCCATGCCGCGTGCAGGAAGACGGCCCTCCGGGTTGTAAACTGCTTTTGTACGGGAATAAACCTTTCTTCGTGAAGAAAGCTGAATGTACCGTAAGAATAAGGATCGGCTAACTCCGTGCCAGCAGCCGCGGTAATACGGAGGATCCAAGCGTTATCCGGATTTATTGGGTTTAAAGGGTGCGTAGGCGGCCTGTTAAGTCAGGGGTGAAAGACGGTGGCTCAACCATCGCAGTGCCCTTGATACTGATGGGCTTGAATGGACTAGAGGTAGGCGGAATGTGACAAGTAGCGGTGAAATGCATAGATATGTCACAGAACACCGATTGCGAAGGCAGCTTACTATGGTCCTATTGACGCTGAGGCACGAAAGCGTGGGGATCGAAC</t>
  </si>
  <si>
    <t>Cluster_376</t>
  </si>
  <si>
    <t>Bacteria;(1.0);Firmicutes;(1.0);Bacilli;(1.0);Bacillales;(1.0);Paenibacillaceae;(1.0);Paenibacillus;(1.0);Paenibacillus odorifer;(0.86);</t>
  </si>
  <si>
    <t>M01945:95:000000000-BK4YK:1:1102:24210:4608</t>
  </si>
  <si>
    <t>TAGGGAATCTTCCGCAATGGGCGAAAGCCTGACGGAGCAACGCCGCGTGAGTGATGAAGGTTTTCGGATCGTAAAGCTCTGTTGCCAGGGAAGAACGTCCGGTAGAGTAACTGCTACCGGAGTGACGGTACCTGAGAAGAAAGCCCCGGCTAACTACGTGCCAGCAGCCGCGGTAATACGTAGGGGGCAAGCGTTGTCCGGAATTATTGGGCGTAAAGCGCGCGCAGGCGGCTATTTAAGTCTGGTGTTTAAACCTTGGGCTCAACCTGAGGTCGCACTGGAAACTGGGTGGCTTGAGTACAGAAGAGGAAAGTGGAATTCCACGTGTAGCGGTGAAATGCGTAGATATGTGGAGGAACACCAGTGGCGAAGGCGACTCTCTGGTCTGTAACTGACGCTGAGGAGCGAAAGCGTGGGGAGCGAAC</t>
  </si>
  <si>
    <t>Bacteria;(1.0);Proteobacteria;(1.0);Gammaproteobacteria;(1.0);Coxiellales;(1.0);Coxiellaceae;(1.0);Coxiella;(1.0);unknown species;(0.82);</t>
  </si>
  <si>
    <t>Bacteria;Proteobacteria;Gammaproteobacteria;Coxiellales;Coxiellaceae;Coxiella;unknown species</t>
  </si>
  <si>
    <t>KX172255.1.1464</t>
  </si>
  <si>
    <t>M02944:147:000000000-AUVRY:1:2101:23425:15667</t>
  </si>
  <si>
    <t>TGGGGAATATTGGACAATGGGGGAAACCCTGATCCAGCAATGCCGCGTGTGTGAAGAAGGCCTTCGGGTTGTAAAGCACTTTCAATGGGGAAGAACAAGCTTATGGCTAATATCCATGAGCCTAGACGTTACCTATAGAAGAAGCACTGGCTAACTCTGTGCCAGCAGCCGCGGTAATACAGAGAGTGCAAGCGTTAATCGGAATTACTGGGCGTAAAGCGCACGTAGGTGGATACTTTAGTCGGATGTGAAATCCCTGGGCTTAACCCGGGAACTGCATCCGATACTGGGTATCTAGAGTATGGTAGAGGGAAGTGGAATTTCCGGTGTAGCGGTGAAATGCGTAGATATCGGAAAGAACACCAGTGGCGAAAGCGGCTTCCTGGACCAATACTGACACTAAGGTGCGAAAGCGTGGGGAGCAAAC</t>
  </si>
  <si>
    <t>Cluster_381</t>
  </si>
  <si>
    <t>Bacteria;(1.0);Proteobacteria;(1.0);Gammaproteobacteria;(1.0);Betaproteobacteriales;(0.87);Burkholderiaceae;(0.87);Alcaligenes;(0.87);Alcaligenes pakistanensis;(0.51);</t>
  </si>
  <si>
    <t>M02944:147:000000000-AUVRY:1:1114:8682:18676</t>
  </si>
  <si>
    <t>TGGGGAATTTTGGACAATGGGGGAAACCCTGATCCAGCCATCCCGCGTGTATGATGAAGGCCTTCGGGTTGTAAAGTACTTTTGGCAGAGAAGAAAAGGTACCTCCTAATACGAGGTACTGCTGACGGTATCTGCAGAATAAGCACCGGCTAACTACGTGCCAGCAGCCGCGGTAATACGAAGGGTGCAAGCGTTACTCGGAATTACTGGGCGTAAAGCGTGCGTAGGTGGTCGTTTAAGTCTGTTGTGAAAGCCCTGGGCTCAACCTGGGAACTGCAGTGGAAACTGGACGACTAGAGTGTGGTAGAGGGTAGCGGAATTCCTGGTGTAGCAGTGAAATGCGTAGATATGTGGAGGAATACCGATGGCGAAGGCAGCCCCCTGGGATAATACTGACGCTCAGACACGAAAGCGTGGGGAGCAAAC</t>
  </si>
  <si>
    <t>Cluster_383</t>
  </si>
  <si>
    <t>Bacteria;(1.0);Proteobacteria;(1.0);Gammaproteobacteria;(1.0);Betaproteobacteriales;(1.0);Burkholderiaceae;(1.0);Cupriavidus;(1.0);Ralstonia sp.;(0.6);</t>
  </si>
  <si>
    <t>M02944:147:000000000-AUVRY:1:1109:16525:19024</t>
  </si>
  <si>
    <t>TGGGGAATTTTGGACAATGGGGGCAACCCTGATCCAGCAATGCCGCGTGTGTGAAGAAGGCCTTCGGGTTGTAAAGCACTTTTGTCCGGAAAGAAATCCCTTGCTCTAATACAGCGGGGGGATGACGGTACCGGAAGAATAAGCACCGGCTAACTACGTGCCAGCAGCCGCGGTAATACGTAGGGTGCGAGCGTTAATCGGAATTACTGGGCGTAAAGCGTGCGCAGGCGGTTTTGTAAGACAGGCGTGAAATCCCCGAGCTCAACTTGGGAATGGCGCTTGTGACTGCAAGGCTAGAGTATGTCAGAGGGGGGTAGAATTCCACGTGTAGCAGTGAAATGCGTAGAGATGTGGAGGAATACCGATGGCGAAGGCAGCCCCCTGGGACGTCACTGACGCTCATGCACGAAAGCGTGGGGAGCAAAC</t>
  </si>
  <si>
    <t>Cluster_385</t>
  </si>
  <si>
    <t>Bacteria;(1.0);Proteobacteria;(1.0);Gammaproteobacteria;(1.0);Betaproteobacteriales;(1.0);Burkholderiaceae;(1.0);Alcaligenes;(0.92);[Streptomyces] sp.;(0.07);</t>
  </si>
  <si>
    <t>multi-coverage</t>
  </si>
  <si>
    <t>M02944:147:000000000-AUVRY:1:1101:14981:14044</t>
  </si>
  <si>
    <t>TGGGGAATATTGCACAATGGGCGAAAGCCTGATGCAGCGACGCCGCGTGAGGGATGACGGCCTTCGGGTTGTAAACCTCTTTCAGCAGGGACGAAGCGCAAGTGACGGTACCTGCAGAAG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</si>
  <si>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Cluster_388</t>
  </si>
  <si>
    <t>Bacteria;(1.0);Proteobacteria;(1.0);Alphaproteobacteria;(1.0);Rhizobiales;(1.0);Beijerinckiaceae;(1.0);Methylobacterium;(1.0);Methylobacterium radiotolerans;(0.49);</t>
  </si>
  <si>
    <t>M02944:147:000000000-AUVRY:1:1101:17336:12365</t>
  </si>
  <si>
    <t>TGGGGAATATTGGACAATGGGCGCAAGCCTGATCCAGCCATGCCGCGTGAGTGATGAAGGCCTTAGGGTTGTAAAGCTCTTTTATCCGGGACGATAATGACGGTACCGGAGGAATAAGCCCCGGCTAACTTCGTGCCAGCAGCCGCGGTAATACGAAGGGGGCTAGCGTTGCTCGGAATCACTGGGCGTAAAGGGCGCGTAGGCGGCGTTTTAAGTCGGGGGTGAAAGCCTGTGGCTCAACCACAGAATGGCCTTCGATACTGGGACGCTTGAGTATGGTAGAGGTTGGTGGAACTGCGAGTGTAGAGGTGAAATTCGTAGATATTCGCAAGAACACCGGTGGCGAAGGCGGCCAACTGGACCATTACTGACGCTGAGGCGCGAAAGCGTGGGGAGCAAAC</t>
  </si>
  <si>
    <t>Cluster_389</t>
  </si>
  <si>
    <t>Bacteria;(1.0);Proteobacteria;(1.0);Alphaproteobacteria;(1.0);Rhizobiales;(1.0);Beijerinckiaceae;(1.0);Methylobacterium;(1.0);Methylobacterium aquaticum;(0.66);</t>
  </si>
  <si>
    <t>M02944:147:000000000-AUVRY:1:2105:27169:13406</t>
  </si>
  <si>
    <t>TGGGGAATATTGGACAATGGGGGCAACCCTGATCCAGCCATGCCGCGTGAGTGATGACGGCCTTAGGGTTGTAAAGCTCTTTTCTCCGGGACGATAATGACGGTACCGGATGAATAAGCCCCGGCTAACTTCGTGCCAGCAGCCGCGGTAATACGAAGGGGGCTAGCGTTGCTCGGAATCACTGGGCGTAAAGGGCGCGTAGGCGGCTGATTTAGTCGAGGGTGAAAGCCCGTGGCTCAACCACGGAATGGCCTTCGATACTGGTTGGCTTGAGACCGGAAGAGGAAAGCGGAACTGCGAGTGTAGAGGTGAAATTCGTAGATATTCGCAAGAACACCAGTGGCGAAGGCGGCTGTCTGGGCAGGTTCTGACGCTGAGGCGCGAAAGCGTGGGGAGCAAAC</t>
  </si>
  <si>
    <t>Cluster_391</t>
  </si>
  <si>
    <t>Bacteria;(1.0);Proteobacteria;(1.0);Gammaproteobacteria;(1.0);Betaproteobacteriales;(1.0);Burkholderiaceae;(1.0);Alcaligenes;(1.0);Alcaligenes pakistanensis;(0.98);</t>
  </si>
  <si>
    <t>M02944:147:000000000-AUVRY:1:2101:21945:25693</t>
  </si>
  <si>
    <t>TGGGGAATTTTGGACAATGGGGGAAACCCTGATCCAGCCATCCCGCGTGTATGATGAAGGCCTTCGGGTTGTAAAGTACTTTTGGCAGAGAAGAAAAGGTACCTCCTAATACGAGGTACTGCTGACGGTATCTGCAGAATAAGCACCGGCTAACTACGTGCCAGCAGCCGCGGTAATACGTAGGGTGCAAGCGTTAATCGGAATTACTGGGCGTAAAGCGCACGCAGGCGGTTTGTTAAGTCAGATGTGAAATCCCCGCGCTTAACGTGGGAACTGCATTTGAAACTGGCAAGCTAGAGTCTTGTAGAGGGGGGTAGAATTCCACGTGTAGCAGTGAAATGCGTAGATATGTGGAGGAATACCGATGGCGAAGGCAGCCCCCTGGGATAATACTGACGCTCAGACACGAAAGCGTGGGGAGCAAAC</t>
  </si>
  <si>
    <t>Cluster_392</t>
  </si>
  <si>
    <t>Bacteria;(1.0);Firmicutes;(1.0);Bacilli;(1.0);Bacillales;(1.0);Planococcaceae;(1.0);Planomicrobium;(0.93);Planomicrobium okeanokoites;(0.86);</t>
  </si>
  <si>
    <t>Bacteria;Firmicutes;Bacilli;Bacillales;Planococcaceae;Multi-affiliation;Multi-affiliation</t>
  </si>
  <si>
    <t>M01945:95:000000000-BK4YK:1:1102:19478:3840</t>
  </si>
  <si>
    <t>TAGGGAATCTTCCGCAATGGACGCAAGTCTGACGGAGCAACGCCGCGTGAGTGACGAAGGTTTTCGGATCGTAAAACTCTGTTGTGAGGGAAGAACAAGTACCAAGTAACTACTGGTACCTTGACGGTACCTCACCAGAAAGCCACGGCTAACTACGTGCCAGCAGCCGCGGTAATACGTAGGTGGCAAGCGTTGTCCGGAATTATTGGGCGTAAAGCGCGCGCAGGCGGTCCCTTAAGTCTGATGTGAAAGCCCACGGCTCAACCGTGGAGGGTCATTGGAAACTGGGGGACTTGAGTGCAGAAGAGGAAAGTGGAATTCCACGTGTAGCGGTGAAATGCGTAGAGATGTGGAGGAACACCAGTGGCGAAGGCGACTTTCTGGTCTGTAACTGACGCTGAGGCGCGAAAGCGTGGGGAGCAAAC</t>
  </si>
  <si>
    <t>Cluster_394</t>
  </si>
  <si>
    <t>Bacteria;(1.0);Proteobacteria;(1.0);Gammaproteobacteria;(1.0);Pseudomonadales;(1.0);Moraxellaceae;(1.0);Acinetobacter;(1.0);Acinetobacter lwoffii;(1.0);</t>
  </si>
  <si>
    <t>M02944:147:000000000-AUVRY:1:1101:15023:24628</t>
  </si>
  <si>
    <t>TGGGGAATATTGGACAATGGGGGGAACCCTGATCCAGCCATGCCGCGTGTGTGAAGAAGGCCTTTTGGTTGTAAAGCACTTTAAGCGAGGAGGAGGCTACCGAGATTAATACTCTTGGATAGTGGACGTTACTCGCAGAATAAGCACCGGCTAACTCTGTGCCAGCAGCCGCGGTAATACAGAGGGTGCAAGCGTTAATCGGATTTACTGGGCGTAAAGCGCGCGTAGGTGGCCAATTAAGTCAAATGTGAAATCCCCGAGCTTAACTTGGGAATTGCATTCGATACTGGTTGGCTAGAGTATGGGAGAGGATGGTAGAATTCCAGGTGTAGCGGTGAAATGCGTAGAGATCTGGAGGAATACCGATGGCGAAGGCAGCCATCTGGCCTAATACTGACACTGAGGTGCGAAAGCATGGGGAGCAAAC</t>
  </si>
  <si>
    <t>Cluster_395</t>
  </si>
  <si>
    <t>Bacteria;(1.0);Proteobacteria;(1.0);Gammaproteobacteria;(1.0);Xanthomonadales;(0.95);Xanthomonadaceae;(0.95);Stenotrophomonas;(0.92);gamma proteobacterium EGS12;(0.06);</t>
  </si>
  <si>
    <t>KJ667151.1.1288</t>
  </si>
  <si>
    <t>M02944:147:000000000-AUVRY:1:1106:22246:22226</t>
  </si>
  <si>
    <t>TGGGGAATATTGCACAATGGGCGCAAGCCTGATGCAGCCATGCCGCGTGTATGAAGAAGGCCTTCGGGTTGTAAAGTACTTTCAGCGGGGAGGAAGGCGTAAGTCTGAACAGGGCTTACGATTGACGTTACCCGCAGAAGAAGCACCGGCTAACTCCGTGCCAGCAGCCGCGGTAATACGGAGGGTGCAAGCGTTAATCGGAATTACTGGGCGTAAAGCGTGCGTAGGTGGTCGTTTAAGTCCGTTGTGAAAGCCCTGGGCTCAACCTGGGAACTGCAGTGGATACTGGGCGACTAGAGTGTGGTAGAGGGTAGCGGAATTCCTGGTGTAGCAGTGAAATGCGTAGAGATCAGGAGGAACATCCATGGCGAAGGCAGCTACCTGGACCAACACTGACACTGAGGCACGAAAGCGTGGGGAGCAAAC</t>
  </si>
  <si>
    <t>Cluster_396</t>
  </si>
  <si>
    <t>Bacteria;(1.0);Bacteroidetes;(1.0);Bacteroidia;(1.0);Flavobacteriales;(1.0);Flavobacteriaceae;(1.0);Flavobacterium;(1.0);unknown species;(0.77);</t>
  </si>
  <si>
    <t>M02944:147:000000000-AUVRY:1:1104:22128:17918</t>
  </si>
  <si>
    <t>TGAGGAATATTGGTCAATGGTCGCAAGACTGAACCAGCCATGCCGCGTGCAGGATGACGGTCCTATGGATTGTAAACTGCTTTTGTACGGGAAGAAACCCTCCTACGTGTAGGAGCTTGACGGTACCGTAAGAATAAGGATCGGCTAACTCCGTGCCAGCAGCCGCGGTAATACGGAGGATCCAAGCGTTATCCGGAATCATTGGGTTTAAAGGGTCCGTAGGCGGCCCTGTAAGTCAGCGGTGAAATCTTCCAGCTCAACTGGGAAACTGCCGTTGATACTGCAGGGCTTGAATTGTCGGGAAGTAACTAGAATATGTAGTGTAGCGGTGAAATGCTTAGAGATTACATGGAATACCAATTGCGAAGGCAGGTTACTACTAATGGATTGACGCTGATGGACGAAAGCGTGGGTAGCGAAC</t>
  </si>
  <si>
    <t>Cluster_397</t>
  </si>
  <si>
    <t>Bacteria;(1.0);Proteobacteria;(1.0);Gammaproteobacteria;(1.0);Betaproteobacteriales;(1.0);Burkholderiaceae;(0.98);Undibacterium;(0.87);unknown species;(0.39);</t>
  </si>
  <si>
    <t>M02944:147:000000000-AUVRY:1:1112:8031:11010</t>
  </si>
  <si>
    <t>TGGGGAATTTTGGACAATGGGGGCAACCCTGATCCAGCAATGCCGCGTGAGTGAAGAAGGCCCTCGGGTTGTAAAGCTCTTTTGTCAGGGAAGAAACGGAGTTCTCTAATATAGGATTCTAATGACGGTACCTGAAGAATAAGCACCGGCTAACTACGTGCCAGCAGCCGCGGTAATACGTAGGGTGCAAGCGTTAATCGGAATTACTGGGCGTAAAGCGTGCGCAGGCGGTTTTGTAAGTCTGATGTGAAATCCCCGGGCTCAACCTGGGAACTGCATTGGAGACTGCAAGGCTAGAGTGTGTCAGAGGGGGGTAGAATTCCACGTGTAGCAGTGAAATGCGTAGAGATGTGGAGGAATACCGGTGGCGAAGGCGGCCCCCTGGACGAAGACTGACGCTCAGGTGCGAAAGCGTGGGGAGCAAAC</t>
  </si>
  <si>
    <t>Cluster_398</t>
  </si>
  <si>
    <t>Bacteria;(1.0);Bacteroidetes;(1.0);Bacteroidia;(1.0);Flavobacteriales;(1.0);Flavobacteriaceae;(1.0);Flavobacterium;(1.0);Flavobacterium frigidimaris;(0.64);</t>
  </si>
  <si>
    <t>Bacteria;Bacteroidetes;Bacteroidia;Flavobacteriales;Flavobacteriaceae;Flavobacterium;Flavobacteriaceae bacterium Gu-R-20</t>
  </si>
  <si>
    <t>AB545754.1.1300</t>
  </si>
  <si>
    <t>M02944:147:000000000-AUVRY:1:1102:14375:7793</t>
  </si>
  <si>
    <t>TGAGGAATATTGGACAATGGGCGCAAGCCTGATCCAGCCATGCCGCGTGCAGGATGACGGTCCTATGGATTGTAAACTGCTTTTATACGAGAAGAAACACTACTTCGTGAAGTAGCTTGACGGTATCGTAAGAATAAGGATCGGCTAACTCCGTGCCAGCAGCCGCGGTAATACGGAGGATCCAAGCGTTATCCGGAATCATTGGGTTTAAAGGGTCCGTAGGCGGTTTAATAAGTCAGTGGTGAAAGCCCATCGCTCAACGGTGGAACGGCCATTGATACTGTTAGACTTGAATTATTAGGAAGTAACTAGAATATGTAGTGTAGCGGTGAAATGCTTAGATATTACATGGAATACCAATTGCGAAGGCAGGTTACTAACATCATATTGACGCTGATGGACGAAAGCGTGGGGAGCGAAC</t>
  </si>
  <si>
    <t>Cluster_399</t>
  </si>
  <si>
    <t>Bacteria;(1.0);Actinobacteria;(1.0);Actinobacteria;(1.0);Micrococcales;(1.0);Micrococcaceae;(1.0);Micrococcus;(1.0);Micrococcus yunnanensis;(0.62);</t>
  </si>
  <si>
    <t>M01945:95:000000000-BK4YK:1:1102:9623:6844</t>
  </si>
  <si>
    <t>TGGGGAATATTGCACAATGGGCGCAAGCCTGATGCAGCGACGCCGCGTGAGGGATGACGGCCTTCGGGTTGTAAACCTCTTTCAGTAGGGAAGAAGCGAAAGTGACGGTACCTGCAGAAGAAGCACCGGCTAACTACGTGCCAGCAGCCGCGGTAATACGTAGGGTGCGAGCGTTATCCGGAATTATTGGGCGTAAAGAGCTCGTAGGCGGTTTGTCGCGTCTGTCGTGAAAGTCCGGGGCTTAACCCCGGATCTGCGGTGGGTACGGGCAGACTAGAGTGCAGTAGGGGAGACTGGAATTCCTGGTGTAGCGGTGGAATGCGCAGATATCAGGAGGAACACCGATGGCGAAGGCAGGTCTCTGGGCTGTAACTGACGCTGAGGCTCGAAAGCGTGGGGAGCAAAC</t>
  </si>
  <si>
    <t>Bacteria;(1.0);Proteobacteria;(1.0);Alphaproteobacteria;(1.0);Acetobacterales;(1.0);Acetobacteraceae;(1.0);Gluconobacter;(1.0);Gluconobacter frateurii;(1.0);</t>
  </si>
  <si>
    <t>Bacteria;Proteobacteria;Alphaproteobacteria;Acetobacterales;Acetobacteraceae;Gluconobacter;Multi-affiliation</t>
  </si>
  <si>
    <t>M01945:95:000000000-BK4YK:1:1102:23038:2438</t>
  </si>
  <si>
    <t>TGGGGAATATTGGACAATGGGCGCAAGCCTGATCCAGCAATGCCGCGTGTGTGAAGAAGGTCTTCGGATTGTAAAGCACTTTCGACGGGGACGATGATGACGGTACCCGTAGAAGAAGCCCCGGCTAACTTCGTGCCAGCAGCCGCGGTAATACGAAGGGGGCTAGCGTTGCTCGGAATGACTGGGCGTAAAGGGCGCGTAGGCGGTTGATGCAGTCAGATGTGAAATCCCCGGGCTTAACCTGGGAACTGCATTTGAGACGCATTGACTAGAGTTCGAGAGAGGGTTGTGGAATTCCCAGTGTAGAGGTGAAATTCGTAGATATTGGGAAGAACACCGGTGGCGAAGGCGGCAACCTGGCTCGATACTGACGCTGAGGCGCGAAAGCGTGGGGAGCAAAC</t>
  </si>
  <si>
    <t>Cluster_403</t>
  </si>
  <si>
    <t>Bacteria;(1.0);Actinobacteria;(1.0);Actinobacteria;(1.0);Micrococcales;(1.0);Micrococcaceae;(1.0);Nesterenkonia;(1.0);unknown species;(0.61);</t>
  </si>
  <si>
    <t>Bacteria;Actinobacteria;Actinobacteria;Micrococcales;Micrococcaceae;Nesterenkonia;Nesterenkonia sp.</t>
  </si>
  <si>
    <t>LT601575.1.1441</t>
  </si>
  <si>
    <t>M01945:95:000000000-BK4YK:1:1102:9322:1981</t>
  </si>
  <si>
    <t>TGGGGAATATTGCACAATGGGCGCAAGCCTGATGCAGCGACGCCGCGTGTGGGATGACGGCCTTCGGGTTGTAAACCACTTTCAGCAGGGAAGAAGCTTTTTGTGACGGTACCTGCAGAAGAAGCGCCGGCTAACTACGTGCCAGCAGCCGCGGTAATACGTAGGGCGCGAGCGTTATCCGGAATTATTGGGCGTAAAGAGCTCGTAGGCGGTTTGTCACGTCTGCTGTGAAAGCCCGGGGCTTAACCCCGGGTGTGCAGTGGGTACGGGCAGACTGGAGTGCAGTAGGGGAGACTGGAATTCCTGGTGTAGCGGTGAAATGCGCAGATATCAGGAGGAACACCGATGGCGAAGGCAGGTCTCTGGGCTGTTACTGACGCTGAGGAGCGAAAGCATGGGGAGCGAAC</t>
  </si>
  <si>
    <t>Cluster_405</t>
  </si>
  <si>
    <t>Bacteria;(1.0);Proteobacteria;(1.0);Gammaproteobacteria;(1.0);Enterobacteriales;(1.0);Enterobacteriaceae;(1.0);Xenorhabdus;(1.0);Xenorhabdus nematophila;(0.64);</t>
  </si>
  <si>
    <t>M02944:147:000000000-AUVRY:1:1101:2619:17434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</si>
  <si>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GGAGTCTCGTAGAGGGGGGTAGAATTCCACGTGTAGCGGTGAAATGCGTAGAGATGTGGAGGAATACCGGTGGCGAAGGCAATCCCCTGGACCTGTACTGACGCTCATGCACGAAAGCGTGGGGAGCAAAC</t>
  </si>
  <si>
    <t>Cluster_407</t>
  </si>
  <si>
    <t>Bacteria;(1.0);Proteobacteria;(1.0);Alphaproteobacteria;(1.0);Rhizobiales;(1.0);Hyphomicrobiaceae;(1.0);Hyphomicrobium;(0.99);unknown species;(0.82);</t>
  </si>
  <si>
    <t>M02944:147:000000000-AUVRY:1:2114:2230:16418</t>
  </si>
  <si>
    <t>TGGGGAATCTTGGACAATGGGCGCAAGCCTGATCCAGCCATGCCGCGTGAGTGACGAAGGCCTTAGGGTTGTAAAGCTCTTTTAGCAGGGAAGATAATGACGGTACCTGCAGAATAAGCCCCGGCTAACTTCGTGCCAGCAGCCGCGGTGATACGAAGGGGGCTAGCGTTGTTCGGAATTACTGGGCGTAAAGCGCACGTAGGCGGATTTGTAAGTTAGGGGTGAAATCCCGGGGCTCAACCTCGGAACTGCCTTTGATACTGCAAGTCTCGAGTCCGGAAGAGGTGAGTGGAATTCCTAGTGTAGAGGTGAAATTCGTAGATATTAGGAAGAACACCAGTGGCGAAGGCGGCTCACTGGTCCGGTACTGACGCTGAGGTGCGAAAGCGTGGGGAGCAAAC</t>
  </si>
  <si>
    <t>Cluster_409</t>
  </si>
  <si>
    <t>Bacteria;(1.0);Proteobacteria;(1.0);Gammaproteobacteria;(1.0);Enterobacteriales;(1.0);Enterobacteriaceae;(1.0);Klebsiella;(0.52);Klebsiella oxytoca;(0.39);</t>
  </si>
  <si>
    <t>M01945:95:000000000-BK4YK:1:2108:14098:10230</t>
  </si>
  <si>
    <t>TGGGGAATATTGCACAATGGGCGCAAGCCTGATGCAGCCATGCCGCGTGTATGAAGAAGGCCTTCGGGTTGTAAAGTACTTTCAGCGGGGAGGAAGGGAGTGAGGTTAATAACCTCATTC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</t>
  </si>
  <si>
    <t>Cluster_411</t>
  </si>
  <si>
    <t>Bacteria;(1.0);Proteobacteria;(1.0);Deltaproteobacteria;(1.0);Bdellovibrionales;(1.0);Bdellovibrionaceae;(1.0);Bdellovibrio;(1.0);Bdellovibrio sp.;(0.78);</t>
  </si>
  <si>
    <t>Bacteria;Proteobacteria;Deltaproteobacteria;Bdellovibrionales;Bdellovibrionaceae;Bdellovibrio;unknown species</t>
  </si>
  <si>
    <t>LK392795.1.1346</t>
  </si>
  <si>
    <t>M02944:147:000000000-AUVRY:1:1107:7999:3704</t>
  </si>
  <si>
    <t>TAGGGAATATTGCACAATGGAGGAAACTCTGATGCAGCGACGCCGCGTGAGTGATGAAGGCCTTCGGGTCGTAAAGCTCTGTCGCAGGGGAATAACACAATGAATGTACCCTGTAAGAAAGGATCGGCTAACTTCGTGCCAGCAGCCGCGGTAAGACGAGGGATCCTAGCGTTGTTCGGAATTATTGGGCGTAAAGCGGGTGTAGGTGGCTTTGTAAGTCAGGTGTGAAAGCCTAGGGCTCAACCCTAGAAGTGCATTTGATACTGCGAAGCTTGAGTGTTGGAGAGGATAGTAGAATTGTTGGTGTAGTGGTAAAATACGTAGATATCAACAGGAATACCGGAGGCGAAGGCGGCTATCTGGCCAAACACTGACACTGAGATCCGAAAGCGTGGGGATCAAAC</t>
  </si>
  <si>
    <t>Cluster_413</t>
  </si>
  <si>
    <t>Bacteria;(1.0);Bacteroidetes;(1.0);Bacteroidia;(1.0);Sphingobacteriales;(1.0);Sphingobacteriaceae;(1.0);Sphingobacterium;(1.0);bacterium enrichment culture;(0.24);</t>
  </si>
  <si>
    <t>M02944:147:000000000-AUVRY:1:1101:16528:19544</t>
  </si>
  <si>
    <t>TGGGGAATATTGCACAATGGGCGCAAGCCTGATGCAGCCATGCCGCGTGTATGAAGAAGGCCTTCGGGTTGTAAAGTACTTTCAGCGGGGAGGAAGGCGTAAGTCTGAACAGGGCTTACGATTGACGTTACCCGCAGAAGAAGCACCGGCTAACTCCGTGCCAGCAGCCGCGGTAATACGGAGGATCCGAGCGTTATCCGGATTTATTGGGTTTAAAGGGTGCGTAGGCGGCCTATTAAGTCAGGGGTGAAATACGGTGGCTCAACCATCGCAGTGCCTTTGATACTGACAGGCTTGAATCCATTTGAAGTGGGCGGAATAAGACAAGTAGCGGTGAAATGCATAGATATGTCTTAGAACTCCGATTGCGAAGGCAGCTCACTAAGCTGGTATTGACGCTGATGCACGAAAGCGTGGGGATCGAAC</t>
  </si>
  <si>
    <t>Cluster_416</t>
  </si>
  <si>
    <t>Bacteria;(1.0);Proteobacteria;(1.0);Gammaproteobacteria;(1.0);Pseudomonadales;(1.0);Moraxellaceae;(1.0);Acinetobacter;(1.0);Acinetobacter guillouiae;(0.44);</t>
  </si>
  <si>
    <t>M02944:147:000000000-AUVRY:1:1108:12230:26505</t>
  </si>
  <si>
    <t>TGGGGAATATTGGACAATGGGCGCAAGCCTGATCCAGCCATGCCGCGTGTGTGAAGAAGGCCTTATGGTTGTAAAGCACTTTAAGCGAGGAGGAGGCTCCTGTAGTTAATACCTACAGAG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</si>
  <si>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Cluster_419</t>
  </si>
  <si>
    <t>Bacteria;(1.0);Proteobacteria;(1.0);Gammaproteobacteria;(1.0);Betaproteobacteriales;(1.0);Burkholderiaceae;(1.0);Delftia;(0.76);unknown species;(0.72);</t>
  </si>
  <si>
    <t>M02944:147:000000000-AUVRY:1:1101:24616:23190</t>
  </si>
  <si>
    <t>TGGGGAATTTTGGACAATGGGCGAAAGCCTGATCCAGCAATGCCGCGTGCAGGATGAAGGCCTTCGGGTTGTAAACTGCTTTTGTACGGAACGAAAAAGCTTCTCCTAATACGAGAGGC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</si>
  <si>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Cluster_423</t>
  </si>
  <si>
    <t>Bacteria;(1.0);Firmicutes;(1.0);Bacilli;(1.0);Lactobacillales;(1.0);Streptococcaceae;(1.0);Streptococcus;(1.0);Streptococcus oralis;(0.49);</t>
  </si>
  <si>
    <t>M02944:147:000000000-AUVRY:1:1104:20973:9487</t>
  </si>
  <si>
    <t>TAGGGAATCTTCGGCAATGGACGGAAGTCTGACCGAGCAACGCCGCGTGAGTGAAGAAGGTTTTCGGATCGTAAAGCTCTGTTGTAAGAGAAGAACGAGTGTGAGAGTGGAAAGTTCACACTGTGACGGTATCTTACCAGAAAGGGACGGCTAACTACGTGCCAGCAGCCGCGGTAATACGTAGGTCCCGAGCGTTGTCCGGATTTATTGGGCGTAAAGCGAGCGCAGGCGGTTAGATAAGTCTGAAGTTAAAGGCTGTGGCTTAACCATAGTACGCTTTGGAAACTGTTTAACTTGAGTGCAAGAGGGGAGAGTGGAATTCCATGTGTAGCGGTGAAATGCGTAGATATATGGAGGAACACCGGTGGCGAAAGCGGCTCTCTGGCTTGTAACTGACGCTGAGGCTCGAAAGCGTGGGGAGCAAAC</t>
  </si>
  <si>
    <t>Cluster_424</t>
  </si>
  <si>
    <t>Bacteria;(1.0);Dependentiae;(1.0);Babeliae;(1.0);Babeliales;(1.0);Vermiphilaceae;(1.0);unknown genus;(1.0);unknown species;(1.0);</t>
  </si>
  <si>
    <t>Bacteria;Dependentiae;Babeliae;Babeliales;Vermiphilaceae;unknown genus;unknown species</t>
  </si>
  <si>
    <t>HE646304.1.1468</t>
  </si>
  <si>
    <t>M02944:147:000000000-AUVRY:1:2114:8479:17819</t>
  </si>
  <si>
    <t>TGAGGAATATTGCGCAATGGGCGAAAGCCTGACGCAGCGACGCCGCGTGAAGGATGAAGGTCTTCGGATTGTAAACTTCTGTTAAACGGGAAGAAAGACCCACTAGTAATATGAGTGGGGGATGACGGTACCGTTAGAGAAAGCACCGGCTAACCTCGTGCCAGCAGCCGCGGTAATACGAGGGGTGCAAGCGTTATTCGGAATGACTGGGCGTAAAGGGTGTGTAGACGGTATGTTAAGTCTATTGTTAAATTCCTCGGCCTAACCGAGGGTAAGCGATAGAAACTGGTGTACTAGAGGGTGGAAGAGAGAAGTGGAATTCTCGGAGTAGCGGTAAAATGCGTAGATCTCGAGAGGAACACCAATGGCGAAGGCAGCTTCTTGGTCCATACCTGACGTTGAGACACGAAAGCGTGGGGAGCAAAC</t>
  </si>
  <si>
    <t>Bacteria;(1.0);Proteobacteria;(1.0);Gammaproteobacteria;(1.0);Enterobacteriales;(1.0);Enterobacteriaceae;(1.0);Yersinia;(0.3);Yersinia pekkanenii;(0.03);</t>
  </si>
  <si>
    <t>Bacteria;Proteobacteria;Gammaproteobacteria;Enterobacteriales;Enterobacteriaceae;Yersinia;Multi-affiliation</t>
  </si>
  <si>
    <t>M02944:147:000000000-AUVRY:1:2108:17622:16840</t>
  </si>
  <si>
    <t>TGGGGAATATTGCACAATGGGCGCAAGCCTGATGCAGCCATGCCGCGTGTATGAAGAAGGCCTTCGGGTTGTAAAGTACTTTCAGCGGGGAGGAAGGCAACAGCGTAAATAGCGCTGTTGATTGACGTTACC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</si>
  <si>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Cluster_427</t>
  </si>
  <si>
    <t>Bacteria;(1.0);Bacteroidetes;(1.0);Bacteroidia;(1.0);Flavobacteriales;(1.0);Weeksellaceae;(1.0);Chryseobacterium;(1.0);Chryseobacterium hispanicum;(0.89);</t>
  </si>
  <si>
    <t>Bacteria;Bacteroidetes;Bacteroidia;Flavobacteriales;Weeksellaceae;Chryseobacterium;Chryseobacterium hispanicum</t>
  </si>
  <si>
    <t>M01945:95:000000000-BK4YK:1:2103:24763:5556</t>
  </si>
  <si>
    <t>TGAGGAATATTGGACAATGGGTGAGAGCCTGATCCAGCCATCCCGCGTGAAGGATTAAGGTTCTATGGATTGTAAACTTCTTTTGTATAGGGATAAACCTACTCTCGTGAGAGTAGCTGAAGGTACTATACGAATAAGCACCGGCTAACTCCGTGCCAGCAGCCGCGGTAATACGGAGGGTGCAAGCGTTATCCGGATTTATTGGGTTTAAAGGGTCCGTAGGCGGATGTGTAAGTCAGTGGTGAAATCTCGCAGCTTAACTGCGAAACTGCCATTGATACTGCATGTCTTGAGTAAATTTGAAGTGGCTGGAATAAGTAGTGTAGCGGTGAAATGCATAGATATTACTTAGAACACCAATTGCGAAGGCAGGTCACTAAGATTTAACTGACGCTGATGGACGAAAGCGTGGGGAGCGAAC</t>
  </si>
  <si>
    <t>Cluster_429</t>
  </si>
  <si>
    <t>Bacteria;(1.0);Proteobacteria;(1.0);Gammaproteobacteria;(1.0);Betaproteobacteriales;(1.0);Burkholderiaceae;(1.0);Rhizobacter;(1.0);metagenome;(0.71);</t>
  </si>
  <si>
    <t>Bacteria;Proteobacteria;Gammaproteobacteria;Betaproteobacteriales;Burkholderiaceae;Rhizobacter;Multi-affiliation</t>
  </si>
  <si>
    <t>M02944:147:000000000-AUVRY:1:1113:17394:17720</t>
  </si>
  <si>
    <t>TGGGGAATTTTGGACAATGGGCGCAAGCCTGATCCAGCCATGCCGCGTGTGGGAAGAAGGCCTTCGGGTTGTAAACCACTTTTGTCAGGGAAGAAACGGTCTGATCTAATACATTGGGCTAATGACGGTACCTGAAGAATAAGCACCGGCTAACTACGTGCCAGCAGCCGCGGTAATACGTAGGGTGCAAGCGTTAATCGGAATTACTGGGCGTAAAGCGTGCGCAGGCGGCTTTGCAAGACAGATGTGAAATCCCCGGGCTCAACCTGGGAACTGCATTTGTGACTGCATGGCTAGAGTACGGTAGAGGGGGATGGAATTCCGCGTGTAGCAGTGAAATGCGTAGATATGCGGAGGAACACCGATGGCGAAGGCAATCCCCTGGACCTGTACTGACGCTCATGCACGAAAGCGTGGGGAGCAAAC</t>
  </si>
  <si>
    <t>Cluster_431</t>
  </si>
  <si>
    <t>Bacteria;(1.0);Firmicutes;(1.0);Bacilli;(1.0);Bacillales;(1.0);Bacillaceae;(1.0);Bacillus;(0.95);Bacillus sp.;(0.07);</t>
  </si>
  <si>
    <t>M01945:95:000000000-BK4YK:1:1101:8663:17369</t>
  </si>
  <si>
    <t>TAGGGAATCTTCCGCAATGGACGAAAGTCTGACGGAGCAACGCCGCGTGAGTGATGAAGGTTTTCGGATCGTAAAGCTCTGTTGTTAGGGAAGAACAAGTACCGTTCGAATAGGGCGGTACCTTGACGGTACCTAACCAGAAAGCCACGGCTAACTACGTGCCAGCAGCCGCGGTAATACGTAGGTGGCAAGCGTTGTCCGGAATTATTGGGCGTAAAGCGCGCGCAGGCGGTCTTTTAAGTCTGATGTGAAAGCCCCCGGCTCAACCGGGGAGGGTCATTGGAAACTGGGAGACTTGAGTACAGAAGAGGAGAGTGGAATTCCACGTGTAGCGGTGAAATGCGTAGATATGTGGAGGAACACCAGTGGCGAAGGCGACTCTCTGGTCTGTAACTGACGCTGAGGCGCGAAAGCGTGGGGAGCAAAC</t>
  </si>
  <si>
    <t>Cluster_434</t>
  </si>
  <si>
    <t>Bacteria;(1.0);Proteobacteria;(1.0);Gammaproteobacteria;(1.0);Enterobacteriales;(1.0);Enterobacteriaceae;(1.0);Serratia;(0.74);Serratia grimesii;(0.35);</t>
  </si>
  <si>
    <t>M02944:147:000000000-AUVRY:1:2110:20647:3406</t>
  </si>
  <si>
    <t>TGGGGAATATTGCACAATGGGCGCAAGCCTGATGCAGCCATGCCGCGTGTGTGAAGAAGGCCTTCGGGTTGTAAAGCACTTTCAGCGAGGAGGAAGGGTTCCGTGTTAATAGCACTGTTCCTTGACGTTACTCGCAGAAGAAGCACCGGCTAACTCCGTGCCAGCAGCCGCGGTAATACGGAGGGTGCAAGCGTTAATCGGAATTACTGGGCGTAAAGCGCACGCAGGCGGTTTGTTAAGTCAGATGTGAAATCCCCGCGCTTAACGTGGGAACTGCATTTGAAACTGGCAAGCTAGAGTCTTGTAGAGGGGGGTAGAATTCCAGGTGTAGCGGTGAAATGCGTAGAGATATGGAGGAATACCGGTGGCGAAGGCGGCCCCCTGGACAAAGACTGACGCTAAGGTGCGAAAGCGTGGGGAGCAAAC</t>
  </si>
  <si>
    <t>Cluster_436</t>
  </si>
  <si>
    <t>Bacteria;(1.0);Firmicutes;(1.0);Bacilli;(1.0);Bacillales;(0.91);Bacillaceae;(0.91);Bacillus;(0.91);Bacillus cereus AH820;(0.06);</t>
  </si>
  <si>
    <t>Bacteria;Firmicutes;Bacilli;Bacillales;Bacillaceae;Bacillus;Bacillus anthracis</t>
  </si>
  <si>
    <t>KM261756.1.1446</t>
  </si>
  <si>
    <t>M01945:95:000000000-BK4YK:1:1102:4877:11539</t>
  </si>
  <si>
    <t>TAGGGAATCTTCCGCAATGGACGAAAGTCTGACGGAGCAACGCCGCGTGAGTGATGAAGGCTTTCGGGTCGTAAAACTCTGTTGTTAGAGAAGAACAAGGGTGAGAGTAACTGTTCACCCCTTGACGGTATCTAACCAGAAAGCCACGGCTAACTA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</si>
  <si>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Cluster_441</t>
  </si>
  <si>
    <t>GQ389067.1.1477</t>
  </si>
  <si>
    <t>M02944:147:000000000-AUVRY:1:1102:6801:16736</t>
  </si>
  <si>
    <t>TGGGGAATATTGGACAATGGGCGAAAGCCTGATCCAGCAATTCCGCGTGTGTGAAGAAGGCCTTCGGGTTGTAAAGCACTTTAGTGGGGGAAGAAGCAGCTTGGCCACACCAAGCCTTGACGGTACCCCAAGAATAAGCACCGGCTAACTCTGTGCCAGCAGCCGCGGTAATACAGAGGGTGCAAGCGTTAATCGGATTTACTGGGCGTAAAGGGTGCGTAGGTGGCTATTTAAGTCGGATGTGAAAGCCCGGGGCTCAACCTCGGAATTGCATTCGATACTGGGTGGCTAGAGTTCGGTAGAGGGCGGCGGAATTTCCGGTGTAGCGGTGAAATGCGTAGATATCGGAAGGAACATCAATGGCGAAGGCAGCCGCCTGGGCCTGAACTGACACTGAGGCACGAAAGCGTGGGTAGCAAAC</t>
  </si>
  <si>
    <t>Cluster_442</t>
  </si>
  <si>
    <t>Bacteria;(1.0);Proteobacteria;(1.0);Alphaproteobacteria;(1.0);Rhizobiales;(1.0);Kaistiaceae;(1.0);Kaistia;(1.0);unknown species;(0.86);</t>
  </si>
  <si>
    <t>Bacteria;Proteobacteria;Alphaproteobacteria;Rhizobiales;Kaistiaceae;Kaistia;Multi-affiliation</t>
  </si>
  <si>
    <t>M02944:147:000000000-AUVRY:1:2102:18849:25120</t>
  </si>
  <si>
    <t>TGGGGAATATTGGACAATGGGCGCAAGCCTGATCCAGCCATGCCGCGTGTGTGATGAAGGCCTTAGGGTTGTAAAGCACTTTCGCCGATGAAGATAATGACTGTAGTCGGAGAAGAAGCCCCGGCTAACTTCGTGCCAGCAGCCGCGGTAATACGAAGGGGGCTAGCGTTGTTCGGAATTACTGGGCGTAAAGCGTACGTAGGCGGATTGTTAAGTGAGGGGTGAAATCCCGAGGCTCAACCTCGGAACTGCCTTTCATACTGGCAATCTTGAGTCCGGGAGAGGTGAGTGGAACTCCTAGTGTAGAGGTGAAATTCGTAGATATTAGGAAGAACACCAGTGGCGAAGGCGGCTCACTGGCCCGGAACTGACGCTGAGGTACGAAAGCGTGGGGAGCAAAC</t>
  </si>
  <si>
    <t>Cluster_443</t>
  </si>
  <si>
    <t>Bacteria;(1.0);Proteobacteria;(1.0);Alphaproteobacteria;(1.0);Rhizobiales;(1.0);Rhizobiaceae;(1.0);Ensifer;(0.93);Ensifer adhaerens;(0.93);</t>
  </si>
  <si>
    <t>M02944:147:000000000-AUVRY:1:1109:16071:18646</t>
  </si>
  <si>
    <t>TGGGGAATATTGGACAATGGGCGCAAGCCTGATCCAGCCATGCCGCGTGAGTGATGAAGGCCCTAGGGTTGTAAAGCTCTTTCACCGGTGAAGATAATGACGGTAACCGGAGAAGAAGCCCCGGCTAACTTCGTGCCAGCAGCCGCGGTAATACGAAGGGGGCTAGCGTTGTTCGGAATTACTGGGCGTAAAGCGCACGTAGGCGGACATTTAAGTCAGGGGTGAAATCCCAGAGCTCAACTCTGGAACTGCCTTTGATACTGGGTGTCTAGAGTATGGAAGAGGTGAGTGGAATTCCGAGTGTAGAGGTGAAATTCGTAGATATTCGGAGGAACACCAGTGGCGAAGGCGGCTCACTGGTCCATTACTGACGCTGAGGTGCGAAAGCGTGGGGAGCAAAC</t>
  </si>
  <si>
    <t>Cluster_448</t>
  </si>
  <si>
    <t>Bacteria;(1.0);Proteobacteria;(1.0);Gammaproteobacteria;(1.0);Betaproteobacteriales;(1.0);Burkholderiaceae;(1.0);Alcaligenes;(0.98);Alcaligenes aquatilis;(0.75);</t>
  </si>
  <si>
    <t>M02944:147:000000000-AUVRY:1:1113:27343:17816</t>
  </si>
  <si>
    <t>TGGGGAATTTTGGACAATGGGGGAAACCCTGATCCAGCCATCCCGCGTGTATGATGAAGGCCTTCGGGTTGTAAAGCCCTTTTGTTGGGAAAGAAATCCAGCTGGTTAATACCCGGTTGGGATGACGGTACCCA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</si>
  <si>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Cluster_451</t>
  </si>
  <si>
    <t>Bacteria;(1.0);Proteobacteria;(1.0);Alphaproteobacteria;(1.0);Rhizobiales;(1.0);Rhizobiaceae;(1.0);Ochrobactrum;(0.51);Ochrobactrum anthropi ATCC 49188;(0.17);</t>
  </si>
  <si>
    <t>M02944:147:000000000-AUVRY:1:2104:11043:12840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</si>
  <si>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GCGTAGAGATGTGGAGGAATACCGGTGGCGAAGGCGGCCCCCTGGACGAAGACTGACGCTCAGGTGCGAAAGCGTGGGGAGCAAAC</t>
  </si>
  <si>
    <t>Cluster_453</t>
  </si>
  <si>
    <t>Bacteria;(1.0);Firmicutes;(1.0);Bacilli;(1.0);Lactobacillales;(0.97);Enterococcaceae;(0.88);Enterococcus;(0.72);Enterococcus mundtii ATCC 882;(0.42);</t>
  </si>
  <si>
    <t>M01945:95:000000000-BK4YK:1:1102:13378:3359</t>
  </si>
  <si>
    <t>TAGGGAATCTTCGGCAATGGACGAAAGTCTGACCGAGCAACGCCGCGTGAGTGAAGAAGGTTTTCGGATCGTAAAACTCTGTTGTTAGAGAAGAACAAGGGTGAGAGTAACTGTTCACCCCTTGACGGTATCTAACCAGAAAGCCACGGCTAACTACGTGCCAGCAGCCGCGGTAATACGTAGGTGGCAAGCGTTGTCCGGAATTATTGGGCGTAAAGCGCGCGCAGGCGGTTCCTTAAGTCTGATGTGAAAGCCCACGGCTCAACCGTGGAGGGTCATTGGAAACTGGGGAACTTGAGTGCAGAAGAGGAGAGTGGAATTCCATGTGTAGCGGTGAAATGCGTAGATATATGGAGGAACACCAGTGGCGAAGGCGGCTCTCTGGTCTGTAACTGACGCTGAGGCTCGAAAGCGTGGGGAGCAAAC</t>
  </si>
  <si>
    <t>Cluster_454</t>
  </si>
  <si>
    <t>Bacteria;(1.0);Proteobacteria;(1.0);Gammaproteobacteria;(1.0);Pseudomonadales;(0.56);Pseudomonadaceae;(0.56);Pseudomonas;(0.55);bacterium SRMC-53-4;(0.0);</t>
  </si>
  <si>
    <t>M02944:147:000000000-AUVRY:1:1107:18689:3028</t>
  </si>
  <si>
    <t>TGGGGAATATTGCACAATGGGCGCAAGCCTGATGCAGCCATGCCGCGTGTGTGAAGAAGGCCTTCGGGTTGTAAAGCACTTTCAGCGAGGAGGAAGGTGGTGAACTTAATACGTTCATCAATTGACGTTACTCGCAGAAGAAGCACCGGCTAACTCCGTGCCAGCAGCCGCGGTAATACGGAGGGTGCAAGCGTTAATCGGAATTACTGGGCGTAAAGCGCGCGTAGGTGGTTTGTTAAGTTGGATGTGAAAGCCCCGGGCTCAACCTGGGAACTGCATCCAAAACTGGCAAGCTAGAGTATGGTAGAGGGTGGTGGAATTTCCTGTGTAGCGGTGAAATGCGTAGATATAGGAAGGAACACCAGTGGCGAAGGCGACCACCTGGACTGATACTGACACTGAGGTGCGAAAGCGTGGGGAGCAAAC</t>
  </si>
  <si>
    <t>Cluster_455</t>
  </si>
  <si>
    <t>Bacteria;(1.0);Proteobacteria;(1.0);Gammaproteobacteria;(1.0);Betaproteobacteriales;(1.0);Burkholderiaceae;(1.0);Alcaligenes;(0.98);Alcaligenes pakistanensis;(0.9);</t>
  </si>
  <si>
    <t>M02944:147:000000000-AUVRY:1:1106:15362:12600</t>
  </si>
  <si>
    <t>TGGGGAATTTTGGACAATGGGGGAAACCCTGATCCAGCCATCCCGCGTGTATGATGAAGGCCTTCGGGTTGTAAAGTACTTTTGGCAGAGAAGAAAAGGTACCTCCTAATACGAGGTACTGCTGACGGTATCTGCAGAATAAGCACCGGCTAACTACGTGCCAGCAGCCGCGGTAATACGTAGGGTGCAAGCGTTAATCGGAATTACTGGGCGTAAAGCGTGCGCAGGCGGTTTTGTAAGTCTGATGTGAAATCCCCGGGCTCAACCTGGGAACTGCATTGGAGACTGCAAGGCTAGAGTGTGTCAGAGGGGGGTAGAATTCCACGTGTAGCAGTGAAATGCGTAGATATGTGGAGGAATACCGATGGCGAAGGCAGCCCCCTGGGATAATACTGACGCTCAGACACGAAAGCGTGGGGAGCAAAC</t>
  </si>
  <si>
    <t>Cluster_456</t>
  </si>
  <si>
    <t>Bacteria;(1.0);Proteobacteria;(1.0);Alphaproteobacteria;(1.0);Sphingomonadales;(1.0);Sphingomonadaceae;(1.0);Sphingomonas;(0.97);Sphingomonas adhaesiva;(0.35);</t>
  </si>
  <si>
    <t>M02944:147:000000000-AUVRY:1:1102:14975:7986</t>
  </si>
  <si>
    <t>TGGGGAATATTGGACAATGGGCGAAAGCCTGATCCAGCAATGCCGCGTGAGTGATGAAGGCCTTAGGGTTGTAAAGCTCTTTTACCCGGGATGATAATGACAGTACCGGGAGAATAAGCTCCGGCTAACTCCGTGCCAGCAGCCGCGGTAATACGGAGGGAGCTAGCGTTGTTCGGAATTACTGGGCGTAAAGCGCACGTAGGCGGCTTTGTAAGTCAGGGGTGAAAGCCTGGAGCTCAACTCCAGAACTGCCTTTGAGACTGCATCGCTTGAATCCGGGAGAGGTGAGTGGAATTCCGAGTGTAGAGGTGAAATTCGTAGATATTCGGAAGAACACCAGTGGCGAAGGCGGCTCACTGGACCGGTATTGACGCTGAGGTGCGAAAGCGTGGGGAGCAAAC</t>
  </si>
  <si>
    <t>Cluster_457</t>
  </si>
  <si>
    <t>Bacteria;(1.0);Bacteroidetes;(1.0);Bacteroidia;(1.0);Flavobacteriales;(1.0);Flavobacteriaceae;(1.0);Flavobacterium;(1.0);Flavobacterium sp.;(0.62);</t>
  </si>
  <si>
    <t>M02944:147:000000000-AUVRY:1:2114:4872:10560</t>
  </si>
  <si>
    <t>TGAGGAATATTGGACAATGGGCGCAAGCCTGATCCAGCCATGCCGCGTGCAGGATGACGGTCCTATGGATTGTAAACTGCTTTTATACGGGAAGAAACCCTGGCTCGTGAGCCAGATTGACGGTACCGTAGGAATAAGGATCGGCTAACTCCGTGCCAGCAGCCGCGGTAATACGGAGGATCCAAGCGTTATCCGGAATCATTGGGTTTAAAGGGTCCGTAGGCGGTTTAATAAGTCAGTGGTGAAAGCCCATCGCTCAACGGTGGAACGGCCATTGATACTGTTAGACTTGAATTATTAGGAAGTAACTAGAATATGTAGTGTAGCGGTGAAATGCTTAGAGATTACATGGAATACCAATTGCGAAGGCAGGTTACTACTAATTGATTGACGCTGATGGACGAAAGCGTGGGTAGCGAAC</t>
  </si>
  <si>
    <t>Cluster_458</t>
  </si>
  <si>
    <t>Bacteria;(1.0);Bacteroidetes;(1.0);Bacteroidia;(1.0);Flavobacteriales;(1.0);Flavobacteriaceae;(1.0);Flavobacterium;(1.0);Flavobacterium sp.;(0.31);</t>
  </si>
  <si>
    <t>M02944:147:000000000-AUVRY:1:1104:14878:23170</t>
  </si>
  <si>
    <t>TGAGGAATATTGGACAATGGGCGCAAGCCTGATCCAGCCATGCCGCGTGCAGGATGACGGTCCTATGGATTGTAAACTGCTTTTGTACGAGAAGAAACACTCCTTCGTGAAGGAGCTTGACGGTATCGTAAGAATAAGGATCGGCTAACTCCGTGCCAGCAGCCGCGGTAATACGGAGGATCCAAGCGTTATCCGGAATCATTGGGTTTAAAGGGTCCGTAGGCGGTTTAGTAAGTCAGTGGTGAAAGCCCATCGCTCAACGGTGGAACGGCCATTGATACTGCTGAACTTGAATTATTAGGAAGTAACTAGAATATGTAGTGTAGCGGTGAAATGCTTAGAGATTACATGGAATACCAATTGCGAAGGCAGGTTACTACTAATGGATTGACGCTGATGGACGAAAGCGTGGGTAGCGAAC</t>
  </si>
  <si>
    <t>Cluster_459</t>
  </si>
  <si>
    <t>Bacteria;(1.0);Proteobacteria;(1.0);Gammaproteobacteria;(1.0);Enterobacteriales;(1.0);Enterobacteriaceae;(1.0);Xenorhabdus;(1.0);Xenorhabdus nematophila;(0.95);</t>
  </si>
  <si>
    <t>M02944:147:000000000-AUVRY:1:1102:11982:19027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</si>
  <si>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TGCACGAAAGCGTGGGGAGCAAAC</t>
  </si>
  <si>
    <t>Cluster_460</t>
  </si>
  <si>
    <t>Bacteria;(1.0);Proteobacteria;(1.0);Gammaproteobacteria;(1.0);Enterobacteriales;(1.0);Enterobacteriaceae;(1.0);Escherichia-Shigella;(1.0);Escherichia coli;(1.0);</t>
  </si>
  <si>
    <t>Bacteria;Proteobacteria;Gammaproteobacteria;Enterobacteriales;Enterobacteriaceae;Escherichia-Shigella;Multi-affiliation</t>
  </si>
  <si>
    <t>M02944:147:000000000-AUVRY:1:2101:10343:22542</t>
  </si>
  <si>
    <t>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</t>
  </si>
  <si>
    <t>Cluster_461</t>
  </si>
  <si>
    <t>Bacteria;(1.0);Proteobacteria;(1.0);Alphaproteobacteria;(1.0);Rhizobiales;(0.63);Rhizobiaceae;(0.56);Ochrobactrum;(0.37);Ochrobactrum pituitosum;(0.04);</t>
  </si>
  <si>
    <t>Bacteria;Proteobacteria;Alphaproteobacteria;Rhizobiales;Rhizobiaceae;Ochrobactrum;Ochrobactrum pseudogrignonense</t>
  </si>
  <si>
    <t>KU597486.1.1420</t>
  </si>
  <si>
    <t>M02944:147:000000000-AUVRY:1:1102:27444:21335</t>
  </si>
  <si>
    <t>TGGGGAATATTGGACAATGGGCGCAAGCCTGATCCAGCCATGCCGCGTGAGTGATGAAGGCCCTAGGGTTGTAAAGCTCTTTCACCGGTGAAGATAATGACGGTAACCGGAGAAGAAGCCCCGGCTAACTTCGTGCCAGCAGCCGCGGTAATACGAAGGGGGCTAGCGTTGTTCGGATTTACTGGGCGTAAAGCGCACGTAGGCGGACTTTTAAGTCAGGGGTGAAATCCCAGAGCTCAACTCTGGAACTGCCTTTGATACTGGATGTCTTGAGTGTGAGAGAGGTATGTGGAACTCCGAGTGTAGAGGTGAAATTCGTAGATATTCGGAAGAACACCAGTGGCGAAGGCGACATACTGGCTCATTACTGACGCTGAGGCGCGAAAGCGTGGGGAGCAAAC</t>
  </si>
  <si>
    <t>Cluster_462</t>
  </si>
  <si>
    <t>Bacteria;(1.0);Proteobacteria;(1.0);Alphaproteobacteria;(1.0);Rhizobiales;(1.0);Rhizobiaceae;(0.99);Pseudochrobactrum;(0.33);Pseudochrobactrum saccharolyticum;(0.25);</t>
  </si>
  <si>
    <t>M02944:147:000000000-AUVRY:1:2106:14964:15477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</si>
  <si>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GCTTGAGTATGGAAGAGGTGAGTGGAATTGCGAGTGTAGAGGTGAAATTCGTAGATATTAGCAGGAACACCAGTGGCGAAGGCGGCTCACTGGGCAAGTACTGACGCTGAGGTGCGAAAGCGTGGGGAGCAAAC</t>
  </si>
  <si>
    <t>Cluster_463</t>
  </si>
  <si>
    <t>Bacteria;(1.0);Proteobacteria;(1.0);Alphaproteobacteria;(1.0);Rhizobiales;(1.0);Rhizobiaceae;(1.0);Pseudochrobactrum;(0.46);unknown species;(0.4);</t>
  </si>
  <si>
    <t>M02944:147:000000000-AUVRY:1:1104:8104:11553</t>
  </si>
  <si>
    <t>TGGGGAATTTTGGACAATGGGGGAAAC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CAGGAACACCAGTGGCGAAGGCGGCTCACTGGTCCATTACTGACGCTGAGGTGCGAAAGCGTGGGGAGCAAAC</t>
  </si>
  <si>
    <t>Cluster_464</t>
  </si>
  <si>
    <t>Bacteria;(1.0);Bacteroidetes;(1.0);Bacteroidia;(1.0);Flavobacteriales;(1.0);Flavobacteriaceae;(1.0);Flavobacterium;(1.0);Flavobacteriia bacterium enrichment culture clone 2-4-3;(0.64);</t>
  </si>
  <si>
    <t>M02944:147:000000000-AUVRY:1:1109:12443:3601</t>
  </si>
  <si>
    <t>TGGGGAATATTGGACAATGGGCGCAAGCCTGATCCAGCCATGCCGCGTGAGTGATGAAGGCCCTAGGGTTGTAAAGCTCTTTCACCGGTGAAGATAATGACGGTAACCGGAGAAGAAGCCCCGGCTAACTT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</si>
  <si>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Cluster_465</t>
  </si>
  <si>
    <t>Bacteria;(1.0);Actinobacteria;(1.0);Acidimicrobiia;(1.0);Microtrichales;(1.0);Ilumatobacteraceae;(1.0);CL500-29 marine group;(1.0);metagenome;(1.0);</t>
  </si>
  <si>
    <t>Bacteria;Actinobacteria;Acidimicrobiia;Microtrichales;Ilumatobacteraceae;CL500-29 marine group;Multi-affiliation</t>
  </si>
  <si>
    <t>M01945:95:000000000-BK4YK:1:1102:13609:5488</t>
  </si>
  <si>
    <t>TGGGGAATCTTGCGCAATGGGCGAAAGCCTGACGCAGCAACGCCGCGTGCGGGAAGAAGGCCTTAGGGTTGTAAACCGCTTTCAGTAGGAACGAAAATGACGGTACCTGCAGAAGAAGGTGCGGCCAACTACGTGCCAGCAGCCGCGGTGACACGTAGGCACCAAGCGTTGTCCGGATTTATTGGGCGTAAAGAGCTCGTAGGCGGTTGAGTAAGTCGGGTGTGAAAACTCTGGGCTTAACCCAGAGCCGCCACTCGATACTGCTCTGACTTGAGTTCGGTAGGGGAGCAGGGAATTCCTAGTGTAGCGGTGAAATGCGCAGATATTAGGAGGAACACCGGTGGCGAAGGCGCTGCTCTGGGCCGAAACTGACGCTGAGGAGCGAAAGCGTGGGTAGCAAAC</t>
  </si>
  <si>
    <t>Cluster_466</t>
  </si>
  <si>
    <t>Bacteria;(1.0);Proteobacteria;(1.0);Alphaproteobacteria;(1.0);Sphingomonadales;(1.0);Sphingomonadaceae;(1.0);Sandarakinorhabdus;(1.0);metagenome;(0.98);</t>
  </si>
  <si>
    <t>Bacteria;Proteobacteria;Alphaproteobacteria;Sphingomonadales;Sphingomonadaceae;Sandarakinorhabdus;Multi-affiliation</t>
  </si>
  <si>
    <t>M02944:147:000000000-AUVRY:1:1102:6042:18157</t>
  </si>
  <si>
    <t>TGGGGAATATTGGACAATGGGCGAAAGCCTGATCCAGCAATGCCGCGTGAGTGAAGAAGGCCTTCGGGTTGTAAAGCTCTTTTACCCGGGAAGATAATGACCGTACCGGGAGAATAAGCCCCGGCTAACTCCGTGCCAGCAGCCGCGGTAATACGGAGGGGGCTAGCGTTGTTCGGAATCACTGGGCGTAAAGCGTACGTAGGCGGCCATTCAAGTCAGAGGTGAAAGCCCAGGGCTCAACCCTGGAACTGCCTTTGAAACTAGGTGGCTGGAACACGGGAGAGGTGAGTGGAATTCCGAGTGTAGAGGTGAAATTCGTAGATATTCGGAAGAACACCAGTGGCGAAGGCGGCTCACTGGACCGTTGTTGACGCTGAGGTACGAAAGCGTGGGGAGCAAAC</t>
  </si>
  <si>
    <t>Cluster_467</t>
  </si>
  <si>
    <t>Bacteria;(1.0);Actinobacteria;(1.0);Actinobacteria;(1.0);Frankiales;(1.0);unknown family;(1.0);unknown genus;(1.0);unknown species;(1.0);</t>
  </si>
  <si>
    <t>Bacteria;Actinobacteria;Actinobacteria;Frankiales;unknown family;unknown genus;unknown species</t>
  </si>
  <si>
    <t>M01945:95:000000000-BK4YK:1:2109:17658:3205</t>
  </si>
  <si>
    <t>TGGGGAATATTGCGCAATGGGCGGAAGCCTGACGCAGCGACGCCGCGTGAGGGATGAAGGCCTTCGGGTTGTAAACCTCTTTCAGCAGGGACGAAGCGAGAGTGACGGTACCTGCAGAAGAAGCACCGGCCAACTACGTGCCAGCAGCCGCGGTAATACGTAGGGTGCAAGCGTTGTCCGGAATTATTGGGCGTAAAGAGCTCGTAGGCGGTCTGTCGCGTCGGCTGTGAAAACTCGGGGCTCAACCCCGAGCCTGCAGTCGATACGGGCAGACTAGAGTGCTGTAGGGGAGACTGGAATTCCTGGTGTAGCGGTGAAATGCGCAGATATCAGGAGGAACACCGGTGGCGAAGGCGGGTCTCTGGGCAGTAACTGACGCTGAGGAGCGAAAGCGTGGGGAGCGAAC</t>
  </si>
  <si>
    <t>Cluster_468</t>
  </si>
  <si>
    <t>Bacteria;(1.0);Actinobacteria;(1.0);Actinobacteria;(1.0);Propionibacteriales;(1.0);Nocardioidaceae;(1.0);Nocardioides;(1.0);Nocardioides sp.;(0.99);</t>
  </si>
  <si>
    <t>Bacteria;Actinobacteria;Actinobacteria;Propionibacteriales;Nocardioidaceae;Nocardioides;Multi-affiliation</t>
  </si>
  <si>
    <t>M02944:147:000000000-AUVRY:1:1106:24188:10378</t>
  </si>
  <si>
    <t>TGGGGAATATTGGACAATGGGCGGAAGCCTGATCCAGCAACGCCGCGTGAGGGATGACGGCCTTCGGGTTGTAAACCTCTTTCGGTAGGGACGAAGCGCAAGTGACGGTACCTACTAAAGAAGCACCGGCCAACTACGTGCCAGCAGCCGCGGTAATACGTAGGGTGCGAGCGTTGTCCGGAATTATTGGGCGTAAAGGGCTCGTAGGCGGTTTGTCGCGTCGGGAGTGAAAACCAGGTGCTTAACACCTGGCTTGCTTTCGATACGGGCAGACTAGAGGTATGCAGGGGAGAACGGAATTCCTGGTGTAGCGGTGAAATGCGCAGATATCAGGAGGAACACCGGTGGCGAAGGCGGTTCTCTGGGCATGACCTGACGCTGAGGAGCGAAAGTGTGGGGAGCGAAC</t>
  </si>
  <si>
    <t>Cluster_470</t>
  </si>
  <si>
    <t>M02944:147:000000000-AUVRY:1:1104:13788:8964</t>
  </si>
  <si>
    <t>TGGGGAATATTGGACAATGGGCGCAAGCCTGATCCAGCCATACCGCGTGGGTGAA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CCCCTGGGATAATACTGACGCTCAGACACGAAAGCGTGGGGAGCAAAC</t>
  </si>
  <si>
    <t>Cluster_473</t>
  </si>
  <si>
    <t>Bacteria;(1.0);Proteobacteria;(1.0);Gammaproteobacteria;(1.0);Enterobacteriales;(1.0);Enterobacteriaceae;(1.0);Xenorhabdus;(0.67);Xenorhabdus nematophila ATCC 19061;(0.59);</t>
  </si>
  <si>
    <t>Bacteria;Proteobacteria;Gammaproteobacteria;Enterobacteriales;Enterobacteriaceae;Xenorhabdus;Xenorhabdus doucetiae</t>
  </si>
  <si>
    <t>DQ211709.1.1487</t>
  </si>
  <si>
    <t>M02944:147:000000000-AUVRY:1:1109:21917:26936</t>
  </si>
  <si>
    <t>TGGGGAATATTGCACAATGGGCGCAAGCCTGATGCAGCCATGCCGCGTGTGTGAAGAAGGCCTTCGGGTTGTAAAGCACTTTCAGCGAGGAGGAAGGGTAGTGTGTTAATAGCACATTGCATTGACGTTACT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</si>
  <si>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Cluster_476</t>
  </si>
  <si>
    <t>Bacteria;(1.0);Bacteroidetes;(1.0);Bacteroidia;(1.0);Sphingobacteriales;(1.0);env.OPS 17;(1.0);unknown genus;(1.0);unknown species;(1.0);</t>
  </si>
  <si>
    <t>Bacteria;Bacteroidetes;Bacteroidia;Sphingobacteriales;env.OPS 17;unknown genus;unknown species</t>
  </si>
  <si>
    <t>KP231731.1.1489</t>
  </si>
  <si>
    <t>M02944:147:000000000-AUVRY:1:1101:18605:21480</t>
  </si>
  <si>
    <t>TAAGGAATATTGGTCAATGGAGGCAACTCTGAACCAGCCATGCCGCGTGCAGGAAGACGGCCCTATGGGTTGTAAACTGCTTTTGTACCAGAGAAAACCCTTCTACGTGTAGGAGGTTGATAGTACGGTAAGAATAAGCATCGGCTAACTTCGTGCCAGCAGCCGCGGTAAGACGAAGGATGCAAGCGTTATCCGGATTCATTGGGTTTAAAGGGTGCGTAGGCGGACCTGTAAGTCAGTGGTGAAATCTCTCAGCTTAACTGAGAAACTGCCATTGATACTGCAGGTCTAGAGTATAGATGACGTTGGCGGAATATGACATGTAGTGGTGAAATACTTAGATATGTCATAGAACACCGATTGCGAAGGCAGCTAACGAAACTATAACTGACGCTGAGGCACGAAAGTGCGGGGATCAAAC</t>
  </si>
  <si>
    <t>Cluster_477</t>
  </si>
  <si>
    <t>Bacteria;(1.0);Actinobacteria;(0.94);Actinobacteria;(0.94);Corynebacteriales;(0.94);Nocardiaceae;(0.94);Rhodococcus;(0.94);rainbow trout intestinal bacterium A110;(0.49);</t>
  </si>
  <si>
    <t>M02944:147:000000000-AUVRY:1:1104:12391:14961</t>
  </si>
  <si>
    <t>TGGGGAATTTTGGACAATGGGGGAAACCCTGATCCAGCCATCCCGCGTGTATGATGAAGGCCTTCGGGTTGTAAAGTACTTTTGGCAGAGAAGAAAAGGTACCTCCTAATACGAGGTACTGCTGACGGTATCTGCAGAATAAGCACCGGCTAACTACGTGCCAGCAGCCGCGGTAATACGTAGGGTGCAAGCGTTGTCCGGAATTACTGGGCGTAAAGAGTTCGTAGGCGGTTTGTCGCGTCGTTTGTGAAAACCAGCAGCTCAACTGCTGGCTTGCAGGCGATACGGGCAGACTTGAGTACTGCAGGGGAGACTGGAATTCCTGGTGTAGCGGTGAAATGCGCAGATATCAGGAGGAACACCGGTGGCGAAGGCGGGTCTCTGGGCAGTAACTGACGCTGAGGAACGAAAGCGTGGGTAGCGAAC</t>
  </si>
  <si>
    <t>Cluster_479</t>
  </si>
  <si>
    <t>Bacteria;(1.0);Firmicutes;(1.0);Bacilli;(1.0);Bacillales;(1.0);Sporolactobacillaceae;(1.0);unknown genus;(1.0);unknown species;(1.0);</t>
  </si>
  <si>
    <t>Bacteria;Firmicutes;Bacilli;Bacillales;Sporolactobacillaceae;unknown genus;unknown species</t>
  </si>
  <si>
    <t>HL281749.1.1478</t>
  </si>
  <si>
    <t>M01945:95:000000000-BK4YK:1:2106:7834:8315</t>
  </si>
  <si>
    <t>TAGGGAATCTTCCGCAATGGACGGAAGTCTGACGGAGCAACGCCGCGTGAGTGAGGAAGGCCTTCGGGTCGTAAAGCTCTGTTGTTCGTGAAGAAGGGGTTGGCCAGGAAATGGGCCGACATTGACGGTAGCGAACCAGAAAGCCCCGGCTAACTACGTGCCAGCAGCCGCGGTAACACGTAGGGGGCAAGCGTTGTCCGGAATGATTGGGCGTAAAGGGCGCGCAGGCGGCCTCTTAAGTCTGATGTGAAAGCCCACGGCTCAACCGTGGAGGGACATTGGAAACTGGGGGGCTTGAGTGCAGGAGAGGGGAGTGGAATTCCACGTGTAGCGGTGAAATGCGTAGAGATGTGGAGGAACACCAGTGGCGAAGGCGGCTCTCTGGCCTGTGACTGACGCTGAGGCGCGAAAGCGTGGGGAGCGAAC</t>
  </si>
  <si>
    <t>Cluster_481</t>
  </si>
  <si>
    <t>Bacteria;(1.0);Proteobacteria;(1.0);Alphaproteobacteria;(1.0);Rhizobiales;(1.0);Rhizobiaceae;(1.0);Shinella;(0.41);metagenome;(0.26);</t>
  </si>
  <si>
    <t>M02944:147:000000000-AUVRY:1:2107:19449:7758</t>
  </si>
  <si>
    <t>TGGGGAATATTGGACAATGGGCGCAAGCCTGATCCAGCCATGCCGCGTGAGTGATGAAGGCCCTAGGGTTGTAAAGCTCTTTCACCGGTGAAGATAATGACGGTAACCGGAGAAGAAGCCCCGGCTAACTTCGTGCCAGCAGCCGCGGTAATACGAAGGGGGCTAGCGTTGTTCGGATTTACTGGGCGTAAAGCGCACGTAGGCGGACTTTTAAGTCAGGGGTGAAATCCCAGAGCTCAACTCTGGAACTGCCTTTGATACTGGGTACCTAGAGTATGGAAGAGGTGAGTGGAATTCCGAGTGTAGAGGTGAAATTCGTAGATATTCGGAGGAACACCAGTGGCGAAGGCGGCTCACTGGTCCATTACTGACGCTGAGGTGCGAAAGCGTGGGGAGCAAAC</t>
  </si>
  <si>
    <t>Cluster_484</t>
  </si>
  <si>
    <t>Bacteria;(1.0);Proteobacteria;(1.0);Gammaproteobacteria;(1.0);Enterobacteriales;(1.0);Enterobacteriaceae;(1.0);Xenorhabdus;(1.0);Xenorhabdus bovienii;(0.71);</t>
  </si>
  <si>
    <t>M02944:147:000000000-AUVRY:1:1102:24565:12599</t>
  </si>
  <si>
    <t>TGGGGAATATTGCACAATGGGCGCAAGCCTGATGCAGCCATGCCGCGTGTATGAAGAAGGCCTTCGGGTTGTAAAGTACTTTCAGCGGGGAGGAAGGCAACAGCGTAAATAGCGCTGTTGATTGACGTTACCCGCAGAAGAAGCACCGGCTAACTCCGTGCCAGCAGCCGCGGTAATACGGAGGGTGCAAGCGTTAATCGGAATTACTGGGCGTAAAGCGCGCGTAGGTGGTTTGTTAAGTTGGATGTGAAATCCCCGGGCTCAACCTGGGAACGGCATCTAAAACTGGTTGACTAGAGTCTCGTAGAGGGGGGTAGAATTCCACGTGTAGCGGTGAAATGCGTAGAGATGTGGAGGAATACCGGTGGCGAAGGCGGCCCCCTGGACGAAGACTGACGCTCAGGTGCGAAAGCGTGGGGAGCAAAC</t>
  </si>
  <si>
    <t>Cluster_485</t>
  </si>
  <si>
    <t>Bacteria;(1.0);Proteobacteria;(1.0);Alphaproteobacteria;(1.0);Rhodobacterales;(1.0);Rhodobacteraceae;(1.0);Paracoccus;(1.0);Paracoccus carotinifaciens;(0.77);</t>
  </si>
  <si>
    <t>M02944:147:000000000-AUVRY:1:2101:11323:7004</t>
  </si>
  <si>
    <t>TGGGGAATCTTAGACAATGGGGGCAACCCTGATCTAGCCATGCCGCGTGAGTGATGAAGGCCTTAGGGTTGTAAAGCTCTTTCAGCTGGGAAGATAATGACGGTACCAGCAGAAGAAGCCCCGGCTAACTCCGTGCCAGCAGCCGCGGTAATACGGAGGGGGCTAGCGTTGTTCGGAATTACTGGGCGTAAAGCGCACGTAGGCGGACTGGAAAGTCAGAGGTGAAATCCCAGGGCTCAACCTTGGAACTGCCTTTGAAACTATCAGTCTGGAGTTCGAGAGAGGTGAGTGGAATTCCGAGTGTAGAGGTGAAATTCGTAGATATTCGGAGGAACACCAGTGGCGAAGGCGGCTCACTGGCTCGATACTGACGCTGAGGTGCGAAAGCGTGGGGAGCAAAC</t>
  </si>
  <si>
    <t>Cluster_488</t>
  </si>
  <si>
    <t>Bacteria;(1.0);Bacteroidetes;(1.0);Bacteroidia;(1.0);Flavobacteriales;(1.0);Crocinitomicaceae;(1.0);Fluviicola;(1.0);Fluviicola sp.;(0.43);</t>
  </si>
  <si>
    <t>Bacteria;Bacteroidetes;Bacteroidia;Flavobacteriales;Crocinitomicaceae;Fluviicola;Multi-affiliation</t>
  </si>
  <si>
    <t>M02944:147:000000000-AUVRY:1:2103:14309:7296</t>
  </si>
  <si>
    <t>TGAGGAATATTGGTCAATGGGCGCAAGCCTGAACCAGCCATGCCGCGTGCAGGAAGACGGTCCTATGGATTGTAAACTGCTTTTATTCGGGAATAAACCTCCTTACGTGTAGGGAGCTGAAGGTACCGAATGAATAAGCACCGGCTAACTCCGTGCCAGCAGCCGCGGTAATACGGAGGGTGCAAGCGTTATCCGGAATCATTGGGTTTAAAGGGTCCGCAGGCGGTCATATAAGTCAGTGGTGAAAGCCTACAGCTCAACTGTAGAACTGCCATTGATACTGTATGACTTGAATTCGATCGAAGTGGGCGGAATATGACATGTAGCGGTGAAATGCTTAGATATGTCATAGAACACCGATAGCGAAGGCAGCTCACTAGGTCTGGATTGACGCTCAGGGACGAAAGCGTGGGGAGCAAAC</t>
  </si>
  <si>
    <t>Cluster_491</t>
  </si>
  <si>
    <t>Bacteria;(1.0);Proteobacteria;(1.0);Gammaproteobacteria;(1.0);Betaproteobacteriales;(0.48);Burkholderiaceae;(0.48);Alcaligenes;(0.48);Bordetella sp.;(0.22);</t>
  </si>
  <si>
    <t>M02944:147:000000000-AUVRY:1:1108:20412:12866</t>
  </si>
  <si>
    <t>TGGGGAATTTTGGACAATGGGGGAAACCCTGATCCAGCCATCCCGCGTGTATGATGAAGGCCTTCGGGTTGTAAAGTACTTTTGGCAGAGAAGAAAAGGTACCTCCTAATACGAGGTACTGCTGACGGTATCTGCAGAATAAGCACCGGCT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</si>
  <si>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Cluster_492</t>
  </si>
  <si>
    <t>Bacteria;(1.0);Proteobacteria;(1.0);Alphaproteobacteria;(1.0);Sphingomonadales;(1.0);Sphingomonadaceae;(1.0);Qipengyuania;(1.0);unknown species;(1.0);</t>
  </si>
  <si>
    <t>Bacteria;Proteobacteria;Alphaproteobacteria;Sphingomonadales;Sphingomonadaceae;Multi-affiliation;Multi-affiliation</t>
  </si>
  <si>
    <t>M02944:147:000000000-AUVRY:1:1110:13709:9529</t>
  </si>
  <si>
    <t>TGGGGAATATTGGACAATGGGCGAAAGCCTGATCCAGCAATGCCGCGTGAGTGATGAAGGCCTTAGGGTTGTAAAGCTCTTTTACCAGGGATGATAATGACAGTACCTGGAGAATAAGCTCCGGCTAACTCCGTGCCAGCAGCCGCGGTAATACGGAGGGAGCTAGCGTTGTTCGGAATTACTGGGCGTAAAGCGCACGTAGGCGGCGATTCAAGTCAGAGGTGAAAGCCCGGGGCTCAACCCCGGAACTGCCTTTGAAACTAGATTGCTAGAATCCTGGAGAGGTTAGTGGAATTCCGAGTGTAGAGGTGAAATTCGTAGATATTCGGAAGAACACCAGTGGCGAAGGCGACTAACTGGACAGGTATTGACGCTGAGGTGCGAAAGCGTGGGGAGCAAAC</t>
  </si>
  <si>
    <t>Bacteria;(1.0);Proteobacteria;(1.0);Gammaproteobacteria;(1.0);Cellvibrionales;(1.0);Cellvibrionaceae;(1.0);Cellvibrio;(1.0);metagenome;(0.67);</t>
  </si>
  <si>
    <t>M02944:147:000000000-AUVRY:1:2110:22463:27359</t>
  </si>
  <si>
    <t>TGGGGAATATTGGACAATGGGCGCAAGCCTGATCCAGCCATGCCGCGTGTGTGAAGAAGGCCTTAGGGTTGTAAAGCACTTTCAGTGGGGAGAAAGGTAATTCGCTTAATACGTGAGTTCATTGATGTTACCCACAGAAGAAGCACCGGCTAACTCCGTGCCAGCAGCCGCGGTAATACGGAGGGTGCAAGCGTTAATCGGAATTACTGGGCGTAAAGCGCACGTAGGTGGTTTGTTAAGCCAGATGTGAAATCCCCGGGCTCAACCTGGGCACTGCAGTTGGAACTGGCAAGCTAGAGTAGGGTAGAGGGGGGTGGAATTCCAGGTGTAGCGGTGAAATGCGTAGATATATGGAGGAACATCAGTGGCGAAGGCGACACCCTGGACTCATACTGACACTGAGGTGCGAAAGCGTGGGGAGCAAAC</t>
  </si>
  <si>
    <t>Cluster_499</t>
  </si>
  <si>
    <t>Bacteria;(1.0);Actinobacteria;(1.0);Actinobacteria;(1.0);Micrococcales;(1.0);Microbacteriaceae;(1.0);Leucobacter;(0.87);Leucobacter sp.;(0.77);</t>
  </si>
  <si>
    <t>Bacteria;Actinobacteria;Actinobacteria;Micrococcales;Microbacteriaceae;Leucobacter;Leucobacter salsicius M1-8</t>
  </si>
  <si>
    <t>AOCN01000008.59441.60946</t>
  </si>
  <si>
    <t>M02944:147:000000000-AUVRY:1:2103:8942:15372</t>
  </si>
  <si>
    <t>TGGGGAATATTGCACAATGGGCGAAAGCCTGATGCAGCAACGCCGCGTGAGGGATGACTGCCTTCGGGTTGTAAACCTCTTTTAGTAGGGAAGAAGCGAAAGTGACGGTACCTGCAGAAAAAGCACCGGCTAACTACGTGCCAGCAGCCGCGGTAATACGTAGGGTGCAAGCGTTGTCCGGAATTATTGGGCGTAAAGAGCTCGTAGGCGGCTTGTCGCGTCTGCTGTGAAAACCCGAGGCTCAACCTCGGGCCTGCAGTGGGTACGGGCAGGCTAGAGTGCGGTAGGGGAGATTGGAATTCCTGGTGTAGCGGTGGAATGCGCAGATATCAGGAGGAACACCGATGGCGAAGGCAGATCTCTGGGCCGCTACTGACGCTGAGGAGCGAAAGCATGGGGAGCGAAC</t>
  </si>
  <si>
    <t>Cluster_503</t>
  </si>
  <si>
    <t>Bacteria;(1.0);Bacteroidetes;(1.0);Bacteroidia;(1.0);Chitinophagales;(1.0);Chitinophagaceae;(1.0);Terrimonas;(0.98);unknown species;(0.98);</t>
  </si>
  <si>
    <t>Bacteria;Bacteroidetes;Bacteroidia;Chitinophagales;Chitinophagaceae;Terrimonas;unknown species</t>
  </si>
  <si>
    <t>HQ157224.1.1407</t>
  </si>
  <si>
    <t>M02944:147:000000000-AUVRY:1:2101:24095:23749</t>
  </si>
  <si>
    <t>TAAGGAATATTGGGCAATGGACGAAAGTCTGACCCAGCCATGCCGCGTGGAGGATGAAGGTCCTCTGGATTGTAAACTTCTTTTATCTGGGAAGAAAAAAGGGAATTCTTTCCCGTCTGACGGTACCAGATGAATAAGCACCGGCTAACTCCGTGCCAGCAGCCGCGGTAATACGGAGGGTGCAAGCGTTATCCGGATTTACTGGGTTTAAAGGGTGCGTAGGTGGACTGGTAAGTCCGTGGTGAAATCCCCGAGCTTAACTTGGGAACTGCCATGGATACTATTGGTCTTGAATTTTCTGGAGGTTAGCGGAATATGTCATGTAGCGGTGAAATGCTTAGATATGACATAGAACACCGATTGCGAAGGCAGCTGGCTACAGAAACATTGACACTGAGGCACGAAAGCGTGGGGATCAAAC</t>
  </si>
  <si>
    <t>Cluster_504</t>
  </si>
  <si>
    <t>Bacteria;(1.0);Proteobacteria;(1.0);Alphaproteobacteria;(1.0);Rhizobiales;(1.0);Rhizobiaceae;(1.0);Ochrobactrum;(0.82);Ochrobactrum pseudogrignonense;(0.41);</t>
  </si>
  <si>
    <t>M02944:147:000000000-AUVRY:1:2105:25414:21623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</si>
  <si>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GAAGTCTTGAGTATGGTAGAGGTGAGTGGAATTCCGAGTGTAGAGGTGAAATTCGTAGATATTCGGAGGAACACCAGTGGCGAAGGCGGCTCACTGGACCATTACTGACGCTGAGGTGCGAAAGCGTGGGGAGCAAAC</t>
  </si>
  <si>
    <t>Cluster_506</t>
  </si>
  <si>
    <t>Bacteria;(1.0);Proteobacteria;(1.0);Alphaproteobacteria;(1.0);Rickettsiales;(0.93);Rickettsiaceae;(0.91);unknown genus;(0.89);unknown species;(0.87);</t>
  </si>
  <si>
    <t>Bacteria;Proteobacteria;Alphaproteobacteria;Rickettsiales;SM2D12;unknown genus;unknown species</t>
  </si>
  <si>
    <t>HQ225327.1.1464</t>
  </si>
  <si>
    <t>M02944:147:000000000-AUVRY:1:1111:8567:6811</t>
  </si>
  <si>
    <t>TGGGGAATATTGGACAATGGGCGAAAGCCTGATCCAGCAATGCCGCGTGAATGATGAAGGCCTTAGGGTTGTAAAGTTCTTTCAGCAGGGAAGAGAATGACGGTACCTGCAGAAGAAGCTCCGGCTAACTTCGTGCCAGCAGCCGCGGTAATACGAAGGGAGCTAGCGTTGTTCGGAATCACTGGGCGTAAAGCGCACGTAGACGGTTTATCAAGTTGGGAGTGAAATCCCGGGGCTTAACCTCGGAATTGCTTCCAAAACTGGTTGACTAGAGGTCGGTAGGGGATAGTGGAATTCCTAGTGTAGAGGTGAAATTCTTAGATATTAGGAGGAACACCGGTGGCGAAGGCGACTATCTGGACCGATTCTGACGTTGAGGTGCGAAAGCGTGGGGAGCAAAC</t>
  </si>
  <si>
    <t>Cluster_507</t>
  </si>
  <si>
    <t>Bacteria;(1.0);Actinobacteria;(1.0);Actinobacteria;(1.0);Micrococcales;(1.0);Microbacteriaceae;(1.0);Microbacterium;(1.0);Microbacterium oxydans;(1.0);</t>
  </si>
  <si>
    <t>Bacteria;Actinobacteria;Actinobacteria;Micrococcales;Microbacteriaceae;Microbacterium;Multi-affiliation</t>
  </si>
  <si>
    <t>M02944:147:000000000-AUVRY:1:1112:16795:22491</t>
  </si>
  <si>
    <t>TGGGGAATATTGCACAATGGGCGCAAGCCTGATGCAGCAACGCCGCGTGAGGGACGACGGCCTTCGGGTTGTAAACCTCTTTTAGCAGGGAAGAAGCGAAAGTGACGGTACCTGCAGAAAAAGCGCCGGCTAACTACGTGCCAGCAGCCGCGGTAATACGTAGGGCGCAAGCGTTATCCGGAATTATTGGGCGTAAAGAGCTCGTAGGCGGTTTGTCGCGTCTGCTGTGAAATCCGGAGGCTCAACCTCCGGCCTGCAGTGGGTACGGGCAGACTAGAGTGCGGTAGGGGAGATTGGAATTCCTGGTGTAGCGGTGGAATGCGCAGATATCAGGAGGAACACCGATGGCGAAGGCAGATCTCTGGGCCGTAACTGACGCTGAGGAGCGAAAGGGTGGGGAGCAAAC</t>
  </si>
  <si>
    <t>Cluster_510</t>
  </si>
  <si>
    <t>Bacteria;(1.0);Proteobacteria;(1.0);Alphaproteobacteria;(1.0);Rhizobiales;(1.0);Rhizobiaceae;(1.0);Mesorhizobium;(0.99);Mesorhizobium loti;(0.91);</t>
  </si>
  <si>
    <t>M02944:147:000000000-AUVRY:1:1107:20204:22803</t>
  </si>
  <si>
    <t>TGGGGAATATTGGACAATGGGCGCAAGCCTGATCCAGCCATGCCGCGTGAGTGATGAAGGCCCTAGGGTTGTAAAGCTCTTTCAACGGTGAAGATAATGACGGTAACCGTAGAAGAAGCCCCGGCTAACTTCGTGCCAGCAGCCGCGGTAATACGAAGGGGGCTAGCGTTGTTCGGATTTACTGGGCGTAAAGCGCACGTAGGCGGATTGTTAAGTTAGGGGTGAAATCCCAGGGCTCAACCCTGGAACTGCCTTTAATACTGGCAATCTCGAGTCCGGAAGAGGTGAGTGGAATTCCGAGTGTAGAGGTGAAATTCGTAGATATTCGGAGGAACACCAGTGGCGAAGGCGGCTCACTGGTCCGGTACTGACGCTGAGGTGCGAAAGCGTGGGGAGCAAAC</t>
  </si>
  <si>
    <t>Cluster_511</t>
  </si>
  <si>
    <t>Bacteria;(1.0);Proteobacteria;(1.0);Alphaproteobacteria;(1.0);Caulobacterales;(1.0);Caulobacteraceae;(1.0);Brevundimonas;(1.0);metagenome;(0.55);</t>
  </si>
  <si>
    <t>HM127035.1.1385</t>
  </si>
  <si>
    <t>M02944:147:000000000-AUVRY:1:2114:23778:9319</t>
  </si>
  <si>
    <t>TGGGGAATCTTGCGCAATGGGCGAAAGCCTGACGCAGCCATGCCGCGTGGATGATGAAGGTCTTAGGATTGTAAAATCCTTTCACCGGTGAAGATAATGACTGTAGCCGGAGAAGAAGCCCCGGCTAACTTCGTGCCAGCAGCCGCGGTAATACGAAGGGGGCTAGCGTTGCTCGGAATTACTGGGCGTAAAGGGAGCGTAGGCGGACATTTAAGTCAGGGGTGAAATCCCAGAGCTCAACTCTGGAACTGCCTTTGATACTGGATGTCTTGAGTGTGAGAGAGGTATGTGGAACTCCGAGTGTAGAGGTGAAATTCGTAGATATTCGGAAGAACACCAGTGGCGAAGGCGACATACTGGCTCATTACTGACGCTGAGGCTCGAAAGCGTGGGGAGCAAAC</t>
  </si>
  <si>
    <t>Cluster_514</t>
  </si>
  <si>
    <t>Bacteria;(1.0);Proteobacteria;(1.0);Alphaproteobacteria;(1.0);Rhizobiales;(1.0);Rhizobiaceae;(0.99);Ochrobactrum;(0.43);Brucella melitensis;(0.16);</t>
  </si>
  <si>
    <t>M02944:147:000000000-AUVRY:1:1101:5510:18866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</si>
  <si>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GAAGAACACCAGTGGCGAAGGCGACATACTGGCTCATTACTGACGCTGAGGCGCGAAAGCGTGGGGAGCAAAC</t>
  </si>
  <si>
    <t>Cluster_515</t>
  </si>
  <si>
    <t>Bacteria;(1.0);Proteobacteria;(1.0);Gammaproteobacteria;(1.0);Enterobacteriales;(1.0);Enterobacteriaceae;(1.0);Xenorhabdus;(0.99);Xenorhabdus nematophila ATCC 19061;(0.87);</t>
  </si>
  <si>
    <t>M02944:147:000000000-AUVRY:1:2106:14661:4431</t>
  </si>
  <si>
    <t>TGGGGAATATTGCACAATGGGCGCAAGCCTGATGCAGCCATGCCGCGTGTGTGAAGAAGGCCTTCGGGTTGTAAAGGACTTTCAGCGGGGATGAATGCGTCCGTCTGAACAGGGA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GAGGTGCGAAAGCGTGGGGAGCAAAC</t>
  </si>
  <si>
    <t>Cluster_516</t>
  </si>
  <si>
    <t>Bacteria;(1.0);Bacteroidetes;(1.0);Bacteroidia;(1.0);Flavobacteriales;(1.0);Weeksellaceae;(1.0);Chryseobacterium;(1.0);Chryseobacterium jejuense;(0.74);</t>
  </si>
  <si>
    <t>M02944:147:000000000-AUVRY:1:1102:20411:2512</t>
  </si>
  <si>
    <t>TGAGGAATATTGGACAATGGGTGAGAGCCTGATCCAGCCATCCCGCGTGAAGGACGACGGCCCTATGGGTTGTAAACTTCTTTTGTATAGGGATAAACCTAGATACGTGTATCTAGCTGAAGGTACTATACGAATAAGCACCGGCTAACTCCGTGCCAGCAGCCGCGGTAATACGGAGGGTGCAAGCGTTATCCGGATTTATTGGGTTTAAAGGGTCCGTAGGCGGATCTGTAAGTCAGTGGTGAAATCTCACAGCTTAACTGTGAAACTGCCATTGATACTGCAGGTCTTGAGTGTTGTTGAAGTAGCTGGAATAAGTAGTGTAGCGGTGAAATGCATAGATATTACTTAGAACACCAATTGCGAAGGCAGGTTACTAAGCAACAACTGACGCTGATGGACGAAAGCGTGGGGAGCGAAC</t>
  </si>
  <si>
    <t>Cluster_522</t>
  </si>
  <si>
    <t>Bacteria;(1.0);Bacteroidetes;(1.0);Bacteroidia;(1.0);Flavobacteriales;(1.0);Flavobacteriaceae;(1.0);Flavobacterium;(1.0);unknown species;(0.81);</t>
  </si>
  <si>
    <t>FJ671551.1.1376</t>
  </si>
  <si>
    <t>M02944:147:000000000-AUVRY:1:1104:24438:8149</t>
  </si>
  <si>
    <t>TGAGGAATATTGGTCAATGGTCGCAAGACTGAACCAGCCATGCCGCGTGCAGGATGACGGTCCTATGGATTGTAAACTGCTTTTGTACGGGAAGAAACCCTCCTACGTGTAGGAGCTTGACGGTACCGTAAGAATAAGGATCGGCTAACTCCGTGCCAGCAGCCGCGGTAATACGGAGGATCCAAGCGTTATCCGGAATCATTGGGTTTAAAGGGTCCGTAGGCGGTCTTATAAGTCAGTGGTGAAAGTTTGCAGCTTAACTGTAAAATTGCCATTGATACTGTAGGACTTGAATTTTTGTGAAGTAACTAGAATATGTAGTGTAGCGGTGAAATGCATAGATATTACATGGAATACCAATTGCGAAGGCAGGTTACTAACAAATGATTGACGCTGATGGACGAAAGCGTGGGTAGCGAAC</t>
  </si>
  <si>
    <t>Cluster_523</t>
  </si>
  <si>
    <t>Bacteria;(1.0);Proteobacteria;(1.0);Alphaproteobacteria;(1.0);Caulobacterales;(1.0);Caulobacteraceae;(1.0);Brevundimonas;(1.0);Caulobacter sp.;(0.56);</t>
  </si>
  <si>
    <t>M02944:147:000000000-AUVRY:1:1105:25376:13622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</si>
  <si>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AGAGAGGTATGTGGAACTCCGAGTGTAGAGGTGAAATTCGTAGATATTCGCAGGAACACCAGTGGCGAAGGCGGCTCACTGGTCCATTACTGACGCTGAGGTGCGAAAGCGTGGGGAGCAAAC</t>
  </si>
  <si>
    <t>Cluster_526</t>
  </si>
  <si>
    <t>Bacteria;(1.0);Proteobacteria;(1.0);Gammaproteobacteria;(1.0);Pseudomonadales;(0.96);Moraxellaceae;(0.96);Acinetobacter;(0.96);Acinetobacter baumannii 1000160;(0.44);</t>
  </si>
  <si>
    <t>M02944:147:000000000-AUVRY:1:1105:20722:20943</t>
  </si>
  <si>
    <t>TGGGGAATATTGCACAATGGGCGCAAGCCTGATGCAGCCATGCCGCGTGTATGAAGAAGGCCTTCGGGTTGTAAAGTACTTTCAGCGGGGAGGAAGGCGTAAGTCTGAACAGGGCTTACGATTGACGTTACCCGCAGAAG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</si>
  <si>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Cluster_529</t>
  </si>
  <si>
    <t>Bacteria;(1.0);Bacteroidetes;(1.0);Bacteroidia;(1.0);Sphingobacteriales;(1.0);Sphingobacteriaceae;(1.0);Sphingobacterium;(1.0);Sphingobacterium siyangense;(0.54);</t>
  </si>
  <si>
    <t>M02944:147:000000000-AUVRY:1:2109:12515:3920</t>
  </si>
  <si>
    <t>TACGGAATATTGGTCAATGGGCGTAAGCCTGAACCAGCCATGCCGCGTGCAGGATGACTGCCCTATGGGTTGTAAACTGCTTTTGTCCAGGAATAAACCTAGATACGTGTATCTAGCTGCATGTACTGGAAT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</si>
  <si>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Cluster_532</t>
  </si>
  <si>
    <t>Bacteria;(1.0);Proteobacteria;(1.0);Gammaproteobacteria;(1.0);Betaproteobacteriales;(1.0);Burkholderiaceae;(1.0);Ralstonia;(0.9);Ralstonia sp.;(0.56);</t>
  </si>
  <si>
    <t>Bacteria;Proteobacteria;Gammaproteobacteria;Betaproteobacteriales;Burkholderiaceae;Ralstonia;Ralstonia sp.</t>
  </si>
  <si>
    <t>M02944:147:000000000-AUVRY:1:1101:12404:23921</t>
  </si>
  <si>
    <t>TGGGGAATTTTGGACAATGGGCGAAAGCCTGATCCAGCAATGCCGCGTGTGTGAAGAAGGCCTTCGGGTTGTAAAGCACTTTTGTCCGGAAAGAAATGGCTCTGGTTAATACCTGGGGTCGATGACGGTACCGGAAGAATAAGGACCGGCTAACTACGTGCCAGCAGCCGCGGTAATACGTAGGGTCCAAGCGTTAATCGGAATTACTGGGCGTAAAGCGTGCGCAGGCGGTTTTGTAAGTCTGATGTGAAATCCCCGGGCTCAACCTGGGAACTGCATTGGAGACTGCAAGGCTAGAGTGTGTCAGAGGGGGGTAGAATTCCACGTGTAGCAGTGAAATGCGTAGAGATGTGGAGGAATACCGATGGCGAAGGCAGCCCCCTGGGATAACACTGACGCTCATGCACGAAAGCGTGGGGAGCAAAC</t>
  </si>
  <si>
    <t>Cluster_536</t>
  </si>
  <si>
    <t>Bacteria;(1.0);Proteobacteria;(1.0);Alphaproteobacteria;(1.0);Rhizobiales;(1.0);Rhizobiaceae;(1.0);Phyllobacterium;(0.99);unknown species;(0.99);</t>
  </si>
  <si>
    <t>Bacteria;Proteobacteria;Alphaproteobacteria;Rhizobiales;Rhizobiaceae;Phyllobacterium;Multi-affiliation</t>
  </si>
  <si>
    <t>M02944:147:000000000-AUVRY:1:1113:11363:24051</t>
  </si>
  <si>
    <t>TGGGGAATATTGGACAATGGGCGCAAGCCTGATCCAGCCATGCCGCGTGAGTGATGAAGGCCCTAGGGTTGTAAAGCTCTTTCACCGGTGAAGATAATGACGGTAACCGGAGAAGAAGCCCCGGCTAACTTCGTGCCAGCAGCCGCGGTAATACGAAGGGGGCTAGCGTTGTTCGGATTTACTGGGCGTAAAGCGCACGTAGGCGGACTATTAAGTCAGGGGTGAAATCCCGGGGCTCAACCCCGGAACTGCCTTTGATACTGGTAGTCTTGAGTTCGAGAGAGGTGAGTGGAATTCCGAGTGTAGAGGTGAAATTCGTAGATATTCGGAGGAACACCAGTGGCGAAGGCGGCTCACTGGCTCGATACTGACGCTGAGGTGCGAAAGCGTGGGGAGCAAAC</t>
  </si>
  <si>
    <t>Cluster_540</t>
  </si>
  <si>
    <t>Bacteria;(1.0);Proteobacteria;(1.0);Alphaproteobacteria;(1.0);Rhizobiales;(1.0);Rhizobiales Incertae Sedis;(1.0);Phreatobacter;(1.0);unknown species;(1.0);</t>
  </si>
  <si>
    <t>Bacteria;Proteobacteria;Alphaproteobacteria;Rhizobiales;Rhizobiales Incertae Sedis;Phreatobacter;unknown species</t>
  </si>
  <si>
    <t>M02944:147:000000000-AUVRY:1:1106:16096:13447</t>
  </si>
  <si>
    <t>TGGGGAATATTGGACAATGGGCGCAAGCCTGATCCAGCCATGCCGCGTGAGTGATGAAGGCCTTAGGGTTGTAAAGCTCTTTTGTCCGGGAAGATAATGACTGTACCGGAAGAATAAGCCCCGGCTAACTTCGTGCCAGCAGCCGCGGTAATACGAAGGGGGCTAGCGTTGTTCGGAATCACTGGGCGTAAAGCGCACGTAGGCGGACCGTTAAGTCGGAGGTGAAAGCCTGGGGCTCAACCCCAGAACTGCCTTCGATACTGGCGGTCTTGAGTATGGTAGAGGTTGGTGGAACTCCGAGTGTAGAGGTGAAATTCGTAGATATTCGGAAGAACACCAGTGGCGAAGGCGGCCAACTGGACCATTACTGACGCTGAGGTGCGAAAGCGTGGGGAGCAAAC</t>
  </si>
  <si>
    <t>Cluster_549</t>
  </si>
  <si>
    <t>M02944:147:000000000-AUVRY:1:1107:12784:9506</t>
  </si>
  <si>
    <t>TGGGGAATATTGGACAATGGGCGCAAGCCTGATCCAGCCATGCCGCGTGCAGGATGACGGTCCTATGGATTGTAAACTGCTTTTGTACGGGAAGAAACACTCCTACGTGTAGGGGCTTGACGGTACCGTAAG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</si>
  <si>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Cluster_556</t>
  </si>
  <si>
    <t>Bacteria;(1.0);Proteobacteria;(1.0);Alphaproteobacteria;(1.0);Rhodobacterales;(1.0);Rhodobacteraceae;(1.0);unknown genus;(0.18);metagenome;(0.18);</t>
  </si>
  <si>
    <t>Bacteria;Proteobacteria;Alphaproteobacteria;Rhodobacterales;Rhodobacteraceae;Rhodobacter;unknown species</t>
  </si>
  <si>
    <t>FJ542859.1.1428</t>
  </si>
  <si>
    <t>M02944:147:000000000-AUVRY:1:1102:22250:22514</t>
  </si>
  <si>
    <t>TGGGGAATCTTAGACAATGGGCGCAAGCCTGATCTAGCCATGCCGCGTGAGCGATGAAGGCCTTAGGGTTGTAAAGCTCTTTCGCTGGGGAAGATAATGACTGTACCCAGTAAAGAAGCCCCGGCTAACTCCGTGCCAGCAGCCGCGGTAATACGGAGGGGGCTAGCGTTATTCGGAATTACTGGGCGTAAAGCGCACGTAGGCGGATCAGAAAGTCAGAGGTGAAATCCCAGGGCTCAACCCTGGAACTGCCTTTGAAACTCCTGATCTTGAGTTCGAGAGAGGTGAGTGGAATTCCGAGTGTAGAGGTGAAATTCGTAGATATTCGGAGGAACACCAGTGGCGAAGGCGGCTCACTGGCTCGATACTGACGCTGAGGTGCGAAAGCGTGGGGAGCAAAC</t>
  </si>
  <si>
    <t>Cluster_558</t>
  </si>
  <si>
    <t>Bacteria;(1.0);Proteobacteria;(1.0);Gammaproteobacteria;(1.0);Enterobacteriales;(1.0);Enterobacteriaceae;(1.0);Klebsiella;(0.76);Klebsiella pneumoniae MGH 44;(0.41);</t>
  </si>
  <si>
    <t>Bacteria;Proteobacteria;Gammaproteobacteria;Enterobacteriales;Enterobacteriaceae;Klebsiella;Klebsiella sp.</t>
  </si>
  <si>
    <t>M02944:147:000000000-AUVRY:1:1106:12076:27658</t>
  </si>
  <si>
    <t>TGGGGAATATTGGACAATGGGCGCAAGCCTGATCCAGCCATACCGCGTGGGTGAAGAAGGCCTTCGGGTTGTAAAGTACTTTCAGCGGGGAGGAAGGCGATAAGGT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</si>
  <si>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Cluster_561</t>
  </si>
  <si>
    <t>Bacteria;(1.0);Proteobacteria;(1.0);Gammaproteobacteria;(1.0);Pseudomonadales;(1.0);Pseudomonadaceae;(0.84);Pseudomonas;(0.84);Burkholderia cepacia;(0.12);</t>
  </si>
  <si>
    <t>Bacteria;Proteobacteria;Gammaproteobacteria;Pseudomonadales;Pseudomonadaceae;Pseudomonas;Pseudomonas koreensis</t>
  </si>
  <si>
    <t>KU722847.1.1376</t>
  </si>
  <si>
    <t>M02944:147:000000000-AUVRY:1:2102:16171:8014</t>
  </si>
  <si>
    <t>TGGGGAATATTGGACAATGGGCGGAAGCCTGATCCAGCCATGCCGCGTGTGTGAAGAAGGCCTTTTGGTTGTAAAGCACTTTAAGCGAGGAGGAGGCTCTCCTAGTTAATACCTAGGAAGAGTGGACGTTACTCG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</t>
  </si>
  <si>
    <t>Cluster_567</t>
  </si>
  <si>
    <t>Bacteria;(1.0);Proteobacteria;(1.0);Gammaproteobacteria;(1.0);Enterobacteriales;(1.0);Enterobacteriaceae;(1.0);Xenorhabdus;(1.0);Xenorhabdus nematophila;(0.6);</t>
  </si>
  <si>
    <t>M02944:147:000000000-AUVRY:1:1105:27255:7992</t>
  </si>
  <si>
    <t>TGGGGAATTTTGGACAATGGGCGAAAGCCTGATCCAGCCATGCCGCGTGCAGGATGAAGGCCTTCGGGTTGTAAAGTACTTTCAGCGGGGAGGAAGGCGTAAGTCTGAACAGGGCTTACGA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</si>
  <si>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Cluster_572</t>
  </si>
  <si>
    <t>Bacteria;(1.0);Firmicutes;(1.0);Bacilli;(1.0);Lactobacillales;(0.95);Enterococcaceae;(0.93);Enterococcus;(0.93);Enterococcus mundtii ATCC 882;(0.54);</t>
  </si>
  <si>
    <t>M01945:95:000000000-BK4YK:1:1102:8649:11254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</si>
  <si>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AACTTGAGTGCAGAAGAGGAGAGTGGAATTCCACGTGTAGCGGTGAAATGCGTAGAGATGTGGAGGAACACCAGTGGCGAAGGCGACTCTCTGGTCTGTAACTGACGCTGAGGAGCGAAAGCGTGGGGAGCGAAC</t>
  </si>
  <si>
    <t>Cluster_574</t>
  </si>
  <si>
    <t>Bacteria;(1.0);Proteobacteria;(1.0);Gammaproteobacteria;(1.0);Enterobacteriales;(1.0);Enterobacteriaceae;(1.0);Citrobacter;(0.75);Citrobacter freundii;(0.72);</t>
  </si>
  <si>
    <t>M01945:95:000000000-BK4YK:1:1102:5001:7933</t>
  </si>
  <si>
    <t>TGGGGAATATTGCACAATGGGCGCAAGCCTGATGCAGCCATGCCGCGTGTATGAAGAAGGCCTTCGGGTTGTAAAGTACTTTCAGCGAGGAGGAAGGCGTTGTGGTTAATAACCTCAG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</t>
  </si>
  <si>
    <t>Cluster_578</t>
  </si>
  <si>
    <t>Bacteria;(1.0);Firmicutes;(1.0);Bacilli;(1.0);Bacillales;(1.0);Paenibacillaceae;(1.0);Paenibacillus;(1.0);Paenibacillus typhae;(0.33);</t>
  </si>
  <si>
    <t>M02944:147:000000000-AUVRY:1:1103:17947:6997</t>
  </si>
  <si>
    <t>TAGGGAATCTTACGCAATGGGCGAAAGCCTGACGGAGCAACGCCGCGTGAGTGATGAAGGTTTTCGGATCGTAAAGCTCTGTTGCCAGGGAAGAACGTCCGGTAGAGTAACTGCTACCTGAGTGACGGTACCTGATAAGAAAGCCCCGGCTAACTACGTGCCAGCAGCCGCGGTAATACGTAGGGGGCAAGCGTTGTCCGGAATTATTGGGCGTAAAGCGCGCGCAGGCGGCTATTTAAGTCTGGTGTGTAAACCTTGGGCTCAACCTGAGGTCGCACTGGAAACTGGGTGGCTTGAGTACAGAAGAGGAAAGTGGAATTCCACGTGTAGCGGTGAAATGCGTAGAGATGTGGAGGAACACCAGTGGCGAAGGCGACTTTCTGGGCTGTAACTGACGCTGAGGCGCGAAAGCGTGGGGAGCAAAC</t>
  </si>
  <si>
    <t>Cluster_583</t>
  </si>
  <si>
    <t>Bacteria;(1.0);Proteobacteria;(1.0);Gammaproteobacteria;(1.0);Pseudomonadales;(0.71);Pseudomonadaceae;(0.71);Pseudomonas;(0.71);bacterium SRMC-53-4;(0.01);</t>
  </si>
  <si>
    <t>M02944:147:000000000-AUVRY:1:1101:4079:17958</t>
  </si>
  <si>
    <t>TGGGGAATTTTGGACAATGGGGGAAACCCTGATCCAGCCATCCCGCGTGTATGATGAAGGCCTTCGGGTTGTAAAGTACTTTTGGCAGAGAAGAAAAGGTACCTCCTAATACGAGGTACTGCTGACGGTATCTGCAGAATAAGCACCGGCTAACTCTGTGCCAGCAGCCGCGGTAATACAGAGGGTGCAAGCGTTAATCGGAATTACTGGGCGTAAAGCGCGCGTAGGTGGTTTGTTAAGTTGGATGTGAAAGCCCCGGGCTCAACCTGGGAACTGCATCCAAAACTGGCAAGCTAGAGTATGGTAGAGGGTGGTGGAATTTCCTGTGTAGCGGTGAAATGCGTAGATATAGGAAGGAACACCAGTGGCGAAGGCGACCACCTGGACTGATACTGACACTGAGGTGCGAAAGCGTGGGGAGCAAAC</t>
  </si>
  <si>
    <t>Cluster_586</t>
  </si>
  <si>
    <t>Bacteria;(1.0);Firmicutes;(1.0);Bacilli;(1.0);Lactobacillales;(1.0);Lactobacillaceae;(1.0);Lactobacillus;(1.0);Lactobacillus brevis;(1.0);</t>
  </si>
  <si>
    <t>Bacteria;Firmicutes;Bacilli;Lactobacillales;Lactobacillaceae;Lactobacillus;Multi-affiliation</t>
  </si>
  <si>
    <t>M01945:95:000000000-BK4YK:1:1101:22331:7077</t>
  </si>
  <si>
    <t>TAGGGAATCTTCCACAATGGACGAAAGTCTGATGGAGCAATGCCGCGTGAGTGAAGAAGGGTTTCGGCTCGTAAAACTCTGTTGTTAAAGAAGAACACCTTTGAGAGTAACTGTTCAAGGGTTGACGGTATTTAACCAGAAAGCCACGGCTAACTACGTGCCAGCAGCCGCGGTAATACGTAGGTGGCAAGCGTTGTCCGGATTTATTGGGCGTAAAGCGAGCGCAGGCGGTTTTTTAAGTCTGATGTGAAAGCCTTCGGCTTAACCGGAGAAGTGCATCGGAAACTGGGAGACTTGAGTGCAGAAGAGGACAGTGGAACTCCATGTGTAGCGGTGGAATGCGTAGATATATGGAAGAACACCAGTGGCGAAGGCGGCTGTCTAGTCTGTAACTGACGCTGAGGCTCGAAAGCATGGGTAGCGAAC</t>
  </si>
  <si>
    <t>Cluster_588</t>
  </si>
  <si>
    <t>Bacteria;(1.0);Firmicutes;(1.0);Bacilli;(1.0);Bacillales;(1.0);Bacillaceae;(1.0);Bacillus;(0.95);unknown species;(0.2);</t>
  </si>
  <si>
    <t>M01945:95:000000000-BK4YK:1:1101:25374:7650</t>
  </si>
  <si>
    <t>TAGGGAATCTTCCGCAATGGACGAAAGTCTGACGGAGCAACGCCGCGTGAGTGATGAAGGTTTTCGGATCGTAAAGCTCTGTTGTTAGGGAAGAACAAGTACCAGAGTAACTGCTGGTACCTTGACGGTACCTAACCAGAAAGCCACGGCTAACTACGTGCCAGCAGCCGCGGTAATACGTAGGTGGCAAGCGTTGTCCGGAATTATTGGGCGTAAAGCGCGCGCAGGCGGTTCCTTAAGTCTGATGTGAAAGCCCACGGCTCAACCGTGGAGGGTCATTGGAAACTGGGGAACTTGAGTGCAGAAGAGGAGAGCGGAATTCCACGTGTAGCGGTGAAATGCGTAGAGATGTGGAGGAACACCAGTGGCGAAGGCGGCTCTCTGGTCTGTAACTGACGCTGAGGCGCGAAAGCGTGGGGAGCGAAC</t>
  </si>
  <si>
    <t>Cluster_592</t>
  </si>
  <si>
    <t>Bacteria;(1.0);Bacteroidetes;(1.0);Bacteroidia;(1.0);Flavobacteriales;(1.0);Flavobacteriaceae;(1.0);Flavobacterium;(1.0);unknown species;(0.74);</t>
  </si>
  <si>
    <t>M02944:147:000000000-AUVRY:1:1102:25615:7888</t>
  </si>
  <si>
    <t>TGAGGAATATTGGTCAATGGAGGCAACTCTGAACCAGCCATGCCGCGTGCAGGATGACGGTCCTATGGATTGTAAACTGCTTTTGTACGGGAAGAAAAAAAGTTACGTGTAATTTATTGACGGTAC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</si>
  <si>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Cluster_595</t>
  </si>
  <si>
    <t>Bacteria;(1.0);Proteobacteria;(1.0);Gammaproteobacteria;(1.0);Xanthomonadales;(1.0);Xanthomonadaceae;(1.0);Luteimonas;(0.93);unknown species;(0.34);</t>
  </si>
  <si>
    <t>Bacteria;Proteobacteria;Gammaproteobacteria;Xanthomonadales;Xanthomonadaceae;Luteimonas;Luteimonas sp.</t>
  </si>
  <si>
    <t>KY020782.1.1407</t>
  </si>
  <si>
    <t>M02944:147:000000000-AUVRY:1:1105:26151:9587</t>
  </si>
  <si>
    <t>TGGGGAATATTGGACAATGGGCGCAAGCCTGATCCAGCCATGCCGCGTGTGTGAAGAAGGCCTTCGGGTTGTAAAGCACTTTTGTTGGGAAAGAAAAGCAGTCGGTTAATACCCGATTGTTCTGACGGTACCCAAAGAATAAGCACCGGCTAACTTCGTGCCAGCAGCCGCGGTAATACGAAGGGTGCAAGCGTTACTCGGAATTACTGGGCGTAAAGCGTGCGTAGGTGGTTTGTTAAGTCTGATGTGAAAGCCCTGGGCTCAACCTGGGAATTGCATTGGATACTGGCAGGCTAGAGTGCGGTAGAGGATGGCGGAATTCCCGGTGTAGCAGTGAAATGCGTAGAGATCGGGAGGAACATCCGTGGCGAAGGCGGCCATCTGGACCAGCACTGACACTGAGGCACGAAAGCGTGGGGAGCAAAC</t>
  </si>
  <si>
    <t>Cluster_604</t>
  </si>
  <si>
    <t>Bacteria;(1.0);Proteobacteria;(1.0);Alphaproteobacteria;(1.0);Sphingomonadales;(1.0);Sphingomonadaceae;(1.0);Sphingomonas;(1.0);Sphingomonas melonis;(0.46);</t>
  </si>
  <si>
    <t>M02944:147:000000000-AUVRY:1:1106:18882:12602</t>
  </si>
  <si>
    <t>TGGGGAATATTGGACAATGGGCGAAAGCCTGATCCAGCAATGCCGCGTGAGTGATGAAGGCCTTAGGGTTGTAAAGCTCTTTTACCCGGGATGATAATGACAGTACCGGGAGAATAAGCTCCGGCTAACTCCGTGCCAGCAGCCGCGGTAATACGTAGGGTGCAAGCGTTAATCGGAATTACTGGGCGTAAAGCGCACGTAGGCGGCTTTGTAAGTTAGAGGTGAAAGCCTGGAGCTCAACTCCAGAATTGCCTTTAAGACTGCATCGCTTGAATCCAGGAGAGGTGAGTGGAATTCCGAGTGTAGAGGTGAAATTCGTAGATATTCGGAAGAACACCAGTGGCGAAGGCGGCTCACTGGACTGGTATTGACGCTGAGGTGCGAAAGCGTGGGGAGCAAAC</t>
  </si>
  <si>
    <t>Cluster_609</t>
  </si>
  <si>
    <t>Bacteria;(1.0);Proteobacteria;(1.0);Gammaproteobacteria;(1.0);Betaproteobacteriales;(1.0);Burkholderiaceae;(1.0);Alcaligenes;(0.99);bacterium endosymbiont of Onthophagus Taurus;(0.47);</t>
  </si>
  <si>
    <t>M02944:147:000000000-AUVRY:1:2106:8232:7584</t>
  </si>
  <si>
    <t>TGGGGAATTTTGGACAATGGGGGAAACCCTGATCCAGCCATGCCGCGTGTGTGATGAAGGCCTTCGGGTTGTAAAGGACTTTTGGCAGAGAAGAAAAGGTCCATCCTAATACGAGGTACTGCTGACGGTATCTGCAGAATAAGCACCGGCTAACTACGTGCCAGCAGCCGCGGTAATACGTAGGGTGCAAGCGTTAATCGGAATTACTGGGCGTAAAGCGTGTGTAGGCGGTTCGGAAAGAAAGATGTGAAATCCCAGGGCTCAACCTTGGAACTGCATTTTGAACTGCAGAGCTAGAGTATGTCAGAGGGGGGTAGAATTCCACGTGTAGCAGTGAAATGCGTAGATATGTGGAGGAATACCGATGGCGAAGGCAGCCCCCTGGGATAATACTGACGCTGAGACGCGAAAGCGTGGGGAGCAAAC</t>
  </si>
  <si>
    <t>Cluster_614</t>
  </si>
  <si>
    <t>Bacteria;(1.0);Proteobacteria;(1.0);Gammaproteobacteria;(1.0);Pseudomonadales;(1.0);Pseudomonadaceae;(1.0);Pseudomonas;(1.0);Pseudomonas alcaligenes;(0.44);</t>
  </si>
  <si>
    <t>M02944:147:000000000-AUVRY:1:1107:7332:16601</t>
  </si>
  <si>
    <t>TGGGGAATATTGGACAATGGGCGAAAGCCTGATCCAGCCATGCCGCGTGTGTGAAGAAGGTCTTCGGATTGTAAAGCACTTTAAGTTGGGAGGAAGGGCAGTAAGCGAATACCTTGCTGTTTTGACGTTACCGACAGAATAAGCACCGGCTAACTCTGTGCCAGCAGCCGCGGTAATACAGAGGGTGCAAGCGTTAATCGGAATTACTGGGCGTAAAGCGCGCGTAGGTGGTTCAGCAAGTTGAATGTGAAAGCCCTGGGCTCAACCTGGGAACTGCATCCAAAACTACTGAGCTAGAGTACGGTAGAGGGTAGTGGAATTTCCTGTGTAGCGGTGAAATGCGTAGATATAGGAAGGAACACCAGTGGCGAAGGCGACTACCTGGACTGATACTGACACTGAGGTGCGAAAGCGTGGGGAGCAAAC</t>
  </si>
  <si>
    <t>Cluster_617</t>
  </si>
  <si>
    <t>Bacteria;(1.0);Bacteroidetes;(1.0);Bacteroidia;(1.0);Flavobacteriales;(0.98);Flavobacteriaceae;(0.98);Flavobacterium;(0.98);Flavobacterium hauense;(0.58);</t>
  </si>
  <si>
    <t>LT595837.1.1481</t>
  </si>
  <si>
    <t>M02944:147:000000000-AUVRY:1:2103:21009:17132</t>
  </si>
  <si>
    <t>TAAGGAATATTGGTCAATGGGCGGAAGCCTGAACCAGCCATGCCGCGTGCAGGATGACTGCCCTATGGGTTGTAAACTGCTTTTGTCCAGGAATAAACCTCTTTACGTGTAGAGAGCTGAATGTACTGGAA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</si>
  <si>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Cluster_618</t>
  </si>
  <si>
    <t>Bacteria;(1.0);Proteobacteria;(1.0);Gammaproteobacteria;(1.0);Enterobacteriales;(1.0);Enterobacteriaceae;(1.0);Xenorhabdus;(1.0);Xenorhabdus nematophila ATCC 19061;(0.57);</t>
  </si>
  <si>
    <t>GU293143.1.1496</t>
  </si>
  <si>
    <t>M02944:147:000000000-AUVRY:1:1104:10475:18735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</si>
  <si>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ACCACCTGGACTGATACTGACACTGAGGTGCGAAAGCGTGGGGAGCAAAC</t>
  </si>
  <si>
    <t>Cluster_620</t>
  </si>
  <si>
    <t>Bacteria;(1.0);Proteobacteria;(1.0);Alphaproteobacteria;(1.0);Rhizobiales;(1.0);Beijerinckiaceae;(1.0);Bosea;(1.0);Bosea robiniae;(0.58);</t>
  </si>
  <si>
    <t>M02944:147:000000000-AUVRY:1:2108:20399:28380</t>
  </si>
  <si>
    <t>TGGGGAATATTGGACAATGGGCGCAAGCCTGATCCAGCCATGCCGCGTGAGTGATGAAGGCCCTAGGGTTGTAAAGCTCTTTCACCGGTGAAGATAATGACGGTAACCGGAGAAGAAGCCCCGGCTAACTTCGTGCCAGCAGCCGCGGTAATACGAAGGGGGCTAGCGTTGCTCGGAATCACTGGGCGTAAAGGGCGCGTAGGCGGACTTTTAAGTCGGAGGTGAAAGCCCAGGGCTCAACCCTGGAATTGCCTTCGATACTGGGAGTCTTGAGTTCGGAAGAGGTTGGTGGAACTGCGAGTGTAGAGGTGAAATTCGTAGATATTCGCAAGAACACCGGTGGCGAAGGCGGCCAACTGGTCCGAAACTGACGCTGAGGCGCGAAAGCGTGGGGAGCAAAC</t>
  </si>
  <si>
    <t>Cluster_621</t>
  </si>
  <si>
    <t>Bacteria;(1.0);Proteobacteria;(1.0);Alphaproteobacteria;(1.0);Rhizobiales;(1.0);Rhizobiaceae;(1.0);Mesorhizobium;(0.99);Mesorhizobium huakuii;(0.63);</t>
  </si>
  <si>
    <t>M02944:147:000000000-AUVRY:1:2108:4588:12406</t>
  </si>
  <si>
    <t>TGGGGAATATTGGACAATGGGCGCAAGCCTGATCCAGCCATGCCGCGTGAGTGATGAAGGCCCTAGGGTTGTAAAGCTCTTTCAACGGTGAAGATAATGACGGTAACCGTAGAAGAAGCCCCGGCTAACTTCGTGCCAGCAGCCGCGGTAATACGAAGGGGGCTAGCGTTGTTCGGAATTACTGGGCGTAAAGCGCACGTAGGCGGATACTTAAGTCAGGGGTGAAATCCCGGGGCTCAACCCCGGAACTGCCTTTGATACTGGGTATCTCGAGTCCGGAAGAGGTGAGTGGAATTCCGAGTGTAGAGGTGAAATTCGTAGATATTCGGAGGAACACCAGTGGCGAAGGCGGCTCACTGGTCCGGTACTGACGCTGAGGTGCGAAAGCGTGGGGAGCAAAC</t>
  </si>
  <si>
    <t>Cluster_630</t>
  </si>
  <si>
    <t>Bacteria;(1.0);Bacteroidetes;(1.0);Bacteroidia;(1.0);Flavobacteriales;(1.0);Flavobacteriaceae;(1.0);Flavobacterium;(1.0);Flavobacterium sp.;(0.71);</t>
  </si>
  <si>
    <t>M02944:147:000000000-AUVRY:1:1102:18775:4594</t>
  </si>
  <si>
    <t>TGAGGAATATTGGTCAATGGTCGCAAGACTGAA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</si>
  <si>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Cluster_639</t>
  </si>
  <si>
    <t>Bacteria;(1.0);Actinobacteria;(1.0);Actinobacteria;(1.0);Propionibacteriales;(1.0);Nocardioidaceae;(1.0);Nocardioides;(1.0);Nocardioides sp.;(0.65);</t>
  </si>
  <si>
    <t>M02944:147:000000000-AUVRY:1:1108:18910:22950</t>
  </si>
  <si>
    <t>TGGGGAATATTGGACAATGGGCGGAAGCCTGATCCAGCAACGCCGCGTGAGGGATGACGGCCTTCGGGTTGTAAACCTCTTTCAGCAGGGACGAAGCGCAAGTGACGGTACCTGCAGAAGAAGCACCGGCCAACTACGTGCCAGCAGCCGCGGTAATACGTAGGGTGCGAGCGTTGTCCGGAATTATTGGGCGTAAAGGGCTCGTAGGCGGTTTGTCGCGTCGGGAGTGAAAACCAGGTGCTTAACACCTGGCTTGCTTTCGATACGGGCAGACTAGAGGTATTCAGGGGAGAACGGAATTCCTGGTGTAGCGGTGAAATGCGCAGATATCAGGAGGAACACCGGTGGCGAAGGCGGTTCTCTGGGAATGACCTGACGCTGAGGAGCGAAAGTGTGGGGAGCGAAC</t>
  </si>
  <si>
    <t>Cluster_643</t>
  </si>
  <si>
    <t>Bacteria;(1.0);Proteobacteria;(1.0);Gammaproteobacteria;(1.0);Betaproteobacteriales;(1.0);Burkholderiaceae;(0.99);Delftia;(0.23);Delftia acidovorans CCUG 15835;(0.06);</t>
  </si>
  <si>
    <t>M02944:147:000000000-AUVRY:1:1109:12723:3833</t>
  </si>
  <si>
    <t>TGGGGAATTTTGGACAATGGGGGCAACCCTGATCCAGCAATGCCGCGTGTGTGAAGAAGGCCTTCGGGTTGTAAAGCACTTTTGTCCGGAAAGAAATCGCACTTACTAATATTAGGTGTGGATGACGGTACCGGAAGAATAAGGACCGGCTAACTACGTGCCAGCAGCCGCGGTAATACGTAGGGTCCAAGCGTTAATCGGAATTACTGGGCGTAAAGCGTGCGCAGGCGGTTATGTAAGACAGATGTGAAATCCCCGGGCTCAACCTGGGAACTGCATTTGTGACTGCATGGCTAGAGTACGGTAGAGGGGGATGGAATTCCGCGTGTAGCAGTGAAATGCGTAGATATGCGGAGGAACACCGATGGCGAAGGCAATCCCCTGGACCTGTACTGACGCTCATGCACGAAAGCGTGGGGAGCAAAC</t>
  </si>
  <si>
    <t>Cluster_646</t>
  </si>
  <si>
    <t>Bacteria;(1.0);Proteobacteria;(1.0);Gammaproteobacteria;(1.0);Betaproteobacteriales;(1.0);Burkholderiaceae;(1.0);Alcaligenes;(1.0);Alcaligenes pakistanensis;(0.77);</t>
  </si>
  <si>
    <t>M02944:147:000000000-AUVRY:1:1110:7725:4872</t>
  </si>
  <si>
    <t>TGGGGAATTTTGGACAATGGGGGAAACCCTGATCCAGCCATCCCGCGTGTATGATGAAGGCCTTCGGGTTGTAAAGTACTTTTGGCAGAGAAGAAAAGGTACCTCCTAATACGAGGTACTGCTGACGGTATCTGCAGAATAAGCACCGGCTAACTACGTGCCAGCAGCCGCGGTAATACGTAGGGTGCAAGCGTTAATCGGAATTACTGGGCGTAAAGCGTGCGTAGGTGGTCGTTTAAGTCTGTTGTGAAAGCCCTGGGCTCAACCTGGGAACTGCATTTTTAACTGCCGAGCTAGAGTATGTCAGAGGGGGGTAGAATTCCACGTGTAGCAGTGAAATGCGTAGATATGTGGAGGAATACCGATGGCGAAGGCAGCCCCCTGGGATAATACTGACGCTCAGACACGAAAGCGTGGGGAGCAAAC</t>
  </si>
  <si>
    <t>Cluster_649</t>
  </si>
  <si>
    <t>Bacteria;(1.0);Proteobacteria;(1.0);Gammaproteobacteria;(1.0);Betaproteobacteriales;(1.0);Burkholderiaceae;(1.0);Alcaligenes;(0.9);Alcaligenes pakistanensis;(0.46);</t>
  </si>
  <si>
    <t>M02944:147:000000000-AUVRY:1:1101:18981:25679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</si>
  <si>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GTGACTGCATGGCTAGAGTACGGTAGAGGGGGATGGAATTCCGCGTGTAGCAGTGAAATGCGTAGATATGCGGAGGAACACCGATGGCGAAGGCAATCCCCTGGACCTGTACTGACGCTCATGCACGAAAGCGTGGGGAGCAAAC</t>
  </si>
  <si>
    <t>Cluster_653</t>
  </si>
  <si>
    <t>Bacteria;(1.0);Proteobacteria;(1.0);Alphaproteobacteria;(1.0);Caulobacterales;(0.83);Caulobacteraceae;(0.83);Brevundimonas;(0.75);Brevundimonas bacteroides;(0.25);</t>
  </si>
  <si>
    <t>M02944:147:000000000-AUVRY:1:2114:14604:22229</t>
  </si>
  <si>
    <t>TGGGGAATCTTGCGCAATGGGCGAAAGCCTGACGCAGCCATGCCGCGTGAATGATGAAGGTCTTAGGATTGTAAAATTCTTTCACCGGGGACGATAATGACGGTACCCGGAGAAGAAGCCCCGGCTAACTTCGTGCCAGCAGCCGCGGTAATACGAAGGGGGCTAGCGTTGCTCGGAATTACTGGGCGTAAAGGGAGCGTAGGCGGACATTTAAGTCAGGGGTGAAATCCCGGGGCTCAACCCCGGAACTGCCTTTGATACTGGAAGTCTTGAGTATGGTAGAGGTGAGTGGAATTCCGAGTGTAGAGGTGAAATTCGTAGATATTCGGAGGAACACCAGTGGCGAAGGCGGCTCACTGGACCATTACTGACGCTGAGGTGCGAAAGCGTGGGGAGCAAAC</t>
  </si>
  <si>
    <t>Cluster_660</t>
  </si>
  <si>
    <t>Bacteria;(1.0);Proteobacteria;(1.0);Alphaproteobacteria;(1.0);Rhizobiales;(1.0);Devosiaceae;(0.96);unknown genus;(0.56);unknown species;(0.56);</t>
  </si>
  <si>
    <t>JQ427978.1.1436</t>
  </si>
  <si>
    <t>M02944:147:000000000-AUVRY:1:1102:21958:12318</t>
  </si>
  <si>
    <t>TGGGGAATATTGGACAATGGGCGCAAGCCTGATCCAGCCATGCCGCGTGAGTGATGAAGGCCCTAGGGTTGTAAAGCTCTTTCACCGGTGAAGATAATGACGGTAACCGG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</si>
  <si>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Cluster_676</t>
  </si>
  <si>
    <t>Bacteria;(1.0);Proteobacteria;(1.0);Gammaproteobacteria;(1.0);Enterobacteriales;(1.0);Enterobacteriaceae;(1.0);Xenorhabdus;(1.0);Xenorhabdus poinarii;(0.99);</t>
  </si>
  <si>
    <t>Bacteria;Proteobacteria;Gammaproteobacteria;Enterobacteriales;Enterobacteriaceae;Xenorhabdus;Xenorhabdus poinarii</t>
  </si>
  <si>
    <t>M02944:147:000000000-AUVRY:1:1107:13334:6464</t>
  </si>
  <si>
    <t>TGGGGAATATTGCACAATGGGCGCAAGCCTGATGCAGCCATGCCGCGTGTATGAAGAAGGCCTTCGGGTTGTAAAGTACTTTCAGCGGGGAGGAAGGCGGCAGCCTGAATAAGGTTGGCGTTTGACGTTACCCGCAGAAGAAGCACCGGCTAACTCCGTGCCAGCAGCCGCGGTAATACGGAGGGTGCAAGCGTTAATCGGAATTACTGGGCGTAAAGCGCACGCAGGCGGTCAATTAAGTTAGATGTGAAATCCCCGGGCTTAACCTGGGAACGGCATCTAAGACTGGTTGGCTAGAGTCTCGTAGAGGGGGGTAGAATTCCACGTGTAGCGGTGAAATGCGTAGAGATGTGGAGGAATACCGGTGGCGAAGGCGGCCCCCTGGACGAAGACTGACGCTCAGGTGCGAAAGCGTGGGGAGCAAAC</t>
  </si>
  <si>
    <t>Cluster_702</t>
  </si>
  <si>
    <t>Bacteria;(1.0);Firmicutes;(1.0);Bacilli;(1.0);Bacillales;(0.55);Bacillaceae;(0.55);Bacillus;(0.55);Streptococcus pneumoniae;(0.08);</t>
  </si>
  <si>
    <t>M01945:95:000000000-BK4YK:1:1101:11960:3741</t>
  </si>
  <si>
    <t>TAGGGAATCTTCCGCAATGGACGAAAGTCTGACGGAGCAACGCCGCGTGAGTGATGAAGGCTTTCGGGTCGTAAAACTCTGTTGTTAGAGAAGAACAAGGGTGAGAGTAACTGTTCACCCCTTGACGGTATCTAACCAGAAAGCCACGGCTAACTACGTGCCAGCAGCCGCGGTAATACGTAGGTGGCAAGCGTTGTCCGGATTTATTGGGCGTAAAGCGAGCGCAGGCGGTTTCTTAAGTCTGATGTGAAAGCCCACGGCTCAACCGTGGAGGGTCATTGGAAACTGGGAGACTTGAGTGCAGAAGAGGAAAGTGGAATTCCATGTGTAGCGGTGAAATGCGTAGAGATATGGAGGAACACCAGTGGCGAAGGCGACTTTCTGGTCTGTAACTGACACTGAGGCGCGAAAGCGTGGGGAGCAAAC</t>
  </si>
  <si>
    <t>Cluster_708</t>
  </si>
  <si>
    <t>Bacteria;(1.0);Proteobacteria;(1.0);Gammaproteobacteria;(1.0);Betaproteobacteriales;(1.0);Burkholderiaceae;(1.0);Noviherbaspirillum;(0.17);Burkholderia sp.;(0.09);</t>
  </si>
  <si>
    <t>M02944:147:000000000-AUVRY:1:1109:21980:24514</t>
  </si>
  <si>
    <t>TGGGGAATTTTGGACAATGGGCGAAAGCCTGATCCAGCAATGCCGCGTGCAGGATGAAGGCCTTCGGGTTGTAAACTGCTTTTGTACGGAACGAAAAAGCTTCTCCTAATACGAGAGGCCCATGACGGTACCGTAAGAATAAGCACCGGCTAACTACGTGCCAGCAGCCGCGGTAATACGTAGGGTGCGAGCGTTAATCGGAATTACTGGGCGTAAAGCGTGCGCAGGCGGTTGTGCAAGACCGATGTGAAATCCCCGGGCTTAACCTGGGAATTGCATTGGTGACTGCACGGCTAGAGTGTGTCAGAGGGGGGTAGAATTCCACGTGTAGCAGTGAAATGCGTAGAGATGTGGAGGAATACCGATGGCGAAGGCAGCCCCCTGGGATAACACTGACGCTCATGCACGAAAGCGTGGGGAGCAAAC</t>
  </si>
  <si>
    <t>Cluster_712</t>
  </si>
  <si>
    <t>Bacteria;(1.0);Proteobacteria;(1.0);Gammaproteobacteria;(1.0);Pseudomonadales;(1.0);Moraxellaceae;(1.0);Acinetobacter;(1.0);Acinetobacter baumannii 1000160;(0.23);</t>
  </si>
  <si>
    <t>M02944:147:000000000-AUVRY:1:2102:12748:22338</t>
  </si>
  <si>
    <t>TGGGGAATATTGGACAATGGGCGAAAGCCTGATCCAGCCATGCCGCGTGTGTGAAGAAGGTCTTCGGATTGTAAAGCACTTTAAGTTGGGAGGAAGGGTTGTAACCTAATACGTTGCAATTTTGACGTTACCGA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</si>
  <si>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Cluster_735</t>
  </si>
  <si>
    <t>Bacteria;(1.0);Bacteroidetes;(1.0);Bacteroidia;(1.0);Flavobacteriales;(1.0);Flavobacteriaceae;(1.0);Flavobacterium;(1.0);Flavobacterium sp.;(0.73);</t>
  </si>
  <si>
    <t>M02944:147:000000000-AUVRY:1:2102:4810:12095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</si>
  <si>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TTAGATATTACATGGAATACCGATTGCGAAGGCAGGTTACTACCGGCATATTGACGCTGATGGACGAAAGCGTGGGGAGCGAAC</t>
  </si>
  <si>
    <t>Cluster_738</t>
  </si>
  <si>
    <t>Bacteria;(1.0);Proteobacteria;(1.0);Gammaproteobacteria;(1.0);Enterobacteriales;(1.0);Enterobacteriaceae;(1.0);Xenorhabdus;(1.0);Xenorhabdus nematophila ATCC 19061;(0.68);</t>
  </si>
  <si>
    <t>M02944:147:000000000-AUVRY:1:2114:3570:9209</t>
  </si>
  <si>
    <t>TGGGGAATTTTGGACAATGGGGGAAACCCTGATCCAGCCATCCCGCGTGTATGAAGAAGGCCTTCG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</si>
  <si>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Cluster_740</t>
  </si>
  <si>
    <t>Bacteria;(1.0);Proteobacteria;(1.0);Alphaproteobacteria;(1.0);Sphingomonadales;(1.0);Sphingomonadaceae;(1.0);Sphingomonas;(1.0);unidentified marine bacterioplankton;(0.64);</t>
  </si>
  <si>
    <t>M02944:147:000000000-AUVRY:1:1102:13616:18113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</si>
  <si>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CATGCACGAAAGCGTGGGGAGCAAAC</t>
  </si>
  <si>
    <t>Cluster_746</t>
  </si>
  <si>
    <t>Bacteria;(1.0);Actinobacteria;(1.0);Actinobacteria;(1.0);Micrococcales;(1.0);Microbacteriaceae;(1.0);Leucobacter;(0.96);Leucobacter sp.;(0.62);</t>
  </si>
  <si>
    <t>M02944:147:000000000-AUVRY:1:2107:21843:12263</t>
  </si>
  <si>
    <t>TGGGGAATATTGCACAATGGGCGCAAGCCTGATGCAGCAACGCCGCGTGAGGGATGACGGCCTTCGGGTTGTAAACCTCTTTTAGTAGGGAAGAAGCGAAAGTGACGGTACCTGCAGAAAAAGCACCGGCTAACTACGTGCCAGCAGCCGCGGTAATACGTAGGGTGCAAGCGTTGTCCGGAATTATTGGGCGTAAAGAGCTCGTAGGCGGCTTGTCGCGTCTGCTGTGAAATCCCGGGGCTCAACCCCGGGCCTGCAGTGGGTACGGGCAAGCTAGAGTGCGGTAGGGGAGATTGGAATTCCTGGTGTAGCGGTGGAATGCGCAGATATCAGGAGGAACACCGATGGCGAAGGCAGATCTCTGGGCCGCTACTGACGCTGAGGAGCGAAAGCATGGGGAGCGAAC</t>
  </si>
  <si>
    <t>Cluster_764</t>
  </si>
  <si>
    <t>Bacteria;(1.0);Proteobacteria;(1.0);Alphaproteobacteria;(1.0);Sphingomonadales;(1.0);Sphingomonadaceae;(1.0);Sphingomonas;(1.0);Sphingomonas melonis;(0.49);</t>
  </si>
  <si>
    <t>M02944:147:000000000-AUVRY:1:1102:5138:8821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</si>
  <si>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TCTGGTCTGTAACTGACGCTGAGGCTCGAAAGCGTGGGGAGCAAAC</t>
  </si>
  <si>
    <t>Cluster_767</t>
  </si>
  <si>
    <t>Bacteria;(1.0);Proteobacteria;(1.0);Gammaproteobacteria;(1.0);Betaproteobacteriales;(1.0);Burkholderiaceae;(1.0);Roseateles;(0.23);Mitsuaria;(0.22);</t>
  </si>
  <si>
    <t>Bacteria;Proteobacteria;Gammaproteobacteria;Betaproteobacteriales;Burkholderiaceae;Pelomonas;metagenome</t>
  </si>
  <si>
    <t>FPLS01036083.17.1520</t>
  </si>
  <si>
    <t>M02944:147:000000000-AUVRY:1:2108:15765:7326</t>
  </si>
  <si>
    <t>TGGGGAATTTTGGACAATGGGGGCAACCCTGATCCAGCAATGCCGCGTGAGTGAAGAAGGCCCTCGGGTTGTAAAGCTCTTTTGTCAGGGAAGAAACGGAGTTCTCTAATATAGGATTCTAATGACGGTACCTG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</si>
  <si>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Cluster_769</t>
  </si>
  <si>
    <t>Bacteria;(1.0);Proteobacteria;(1.0);Gammaproteobacteria;(1.0);Xanthomonadales;(1.0);Xanthomonadaceae;(1.0);Stenotrophomonas;(1.0);Stenotrophomonas maltophilia R551-3;(1.0);</t>
  </si>
  <si>
    <t>M02944:147:000000000-AUVRY:1:1101:4042:13107</t>
  </si>
  <si>
    <t>TGGGGAATATTGGACAATGGGCGCAAGCCTGATCCAGCCATACCGCGTGGGTGAAGAAGGCCTTCGGGTTGTAAAGCCCTTTTGTTGGGAAAGAAATCCAGCTGGTTAATACCCGGTTGGGATGACGGTACCCAAAGAATAAGCACCGGCTAACTTCGTGCCAGCAGCCGCGGTAATACGAAGGGTGCAAGCGTTACTCGGAATTACTGGGCGTAAAGCGCACGCAGGCGGTCTGTCAAGTCGGATGTGAAATCCCCGGGCTCAACCTGGGAACTGCAGTGGAAACTGGACGACTAGAGTGTGGTAGAGGGTAGCGGAATTCCTGGTGTAGCAGTGAAATGCGTAGAGATCAGGAGGAACATCCATGGCGAAGGCAGCTACCTGGACCAACACTGACACTGAGGCACGAAAGCGTGGGGAGCAAAC</t>
  </si>
  <si>
    <t>Cluster_782</t>
  </si>
  <si>
    <t>Bacteria;(1.0);Proteobacteria;(1.0);Gammaproteobacteria;(1.0);Enterobacteriales;(1.0);Enterobacteriaceae;(1.0);Photorhabdus;(0.98);Photorhabdus luminescens;(0.78);</t>
  </si>
  <si>
    <t>M02944:147:000000000-AUVRY:1:2106:21324:10083</t>
  </si>
  <si>
    <t>TGGGGAATATTGCACAATGGGCGCAAGCCTGATGCAGCCATGCCGCGTGTATGAAGAAGGCCTTCGGGTTGTAAAGTACTTTCAGCGGGGATGAATGGTTTCGCCTGAATAGGGTTAGAT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</si>
  <si>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Cluster_807</t>
  </si>
  <si>
    <t>Bacteria;(1.0);Proteobacteria;(1.0);Gammaproteobacteria;(1.0);Betaproteobacteriales;(1.0);Burkholderiaceae;(1.0);Acidovorax;(0.72);unknown species;(0.58);</t>
  </si>
  <si>
    <t>Bacteria;Proteobacteria;Gammaproteobacteria;Betaproteobacteriales;Burkholderiaceae;Delftia;Acidovorax sp.</t>
  </si>
  <si>
    <t>KT262959.1.1407</t>
  </si>
  <si>
    <t>M02944:147:000000000-AUVRY:1:1105:14293:12765</t>
  </si>
  <si>
    <t>TGGGGAATTTTGGACAATGGGCGCAAGCCTGATCCAGCAATGCCGCGTGCAGGATGAAGGCCTTCGGGTTGTAAACTGCTTTTGTACGGAACGAAAAGGCTCTGGTTAATACCTGGGGCACATGACGGTACCGTAAGAATAAGCACCGGCTAACTACGTGCCAGCAGCCGCGGTAATACGTAGGGTGCAAGCGTTAATCGGAATTACTGGGCGTAAAGCGTGCGCAGGCGGTTATGTAAGACAGATGTGAAATCCCCGGGCTCAACCTGGGAACTGCATTTGTGACTGCATAGCTAGAGTACGGTAGAGGGGGATGGAATTCCGCGTGTAGCAGTGAAATGCGTAGATATGCGGAGGAACACCGATGGCGAAGGCAATCCCCTGGACCTGTACTGACGCTCATGCACGAAAGCGTGGGGAGCAAAC</t>
  </si>
  <si>
    <t>Cluster_808</t>
  </si>
  <si>
    <t>Bacteria;(1.0);Proteobacteria;(1.0);Gammaproteobacteria;(0.99);Enterobacteriales;(0.99);Enterobacteriaceae;(0.99);Xenorhabdus;(0.98);Xenorhabdus bovienii str. feltiae Moldova;(0.68);</t>
  </si>
  <si>
    <t>M02944:147:000000000-AUVRY:1:1111:7859:5217</t>
  </si>
  <si>
    <t>TGGGGAATATTGGACAATGGGCGCAAGCCTGATCCAGCCATGCCGCGTGAGTGATGAAGGCCCTAGGGTTGTAAAGCTCTTTCACCGGTGAAGATAATGACGGTAACCGGAGAAGAAGCCCCGGCTAACTT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</si>
  <si>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Cluster_866</t>
  </si>
  <si>
    <t>Bacteria;(1.0);Proteobacteria;(1.0);Gammaproteobacteria;(0.99);Enterobacteriales;(0.97);Enterobacteriaceae;(0.97);Serratia;(0.66);Shigella boydii;(0.28);</t>
  </si>
  <si>
    <t>GU826117.1.1399</t>
  </si>
  <si>
    <t>M02944:147:000000000-AUVRY:1:2108:25997:17073</t>
  </si>
  <si>
    <t>TGGGGAATATTGGACAATGGGCGCAAGCCTGATCCAGCCATGCCGCGTGAGTGATGAAGGCCCTAGGGTTGTAAAGCTCTTTCACCGGTGAAGATAATGACGGTAACCGG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</si>
  <si>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Cluster_874</t>
  </si>
  <si>
    <t>Bacteria;(1.0);Proteobacteria;(1.0);Gammaproteobacteria;(1.0);Betaproteobacteriales;(1.0);Burkholderiaceae;(1.0);Alcaligenes;(0.79);Alcaligenes pakistanensis;(0.44);</t>
  </si>
  <si>
    <t>M02944:147:000000000-AUVRY:1:1105:3766:22052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</si>
  <si>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GGCTCAACCTTGGAACTGCATTTTTAACTACCGAACTAGAGTATGTCAGAGGGGGGTGGAATTCCACGTGTAGCAGTGAAATGCGTAGATATGTGGAGGAACACCGATGGCGAAGGCAGCCCCCTGGGATAATACTGACGCTCATGCACGAAAGCGTGGGGAGCAAAC</t>
  </si>
  <si>
    <t>Cluster_883</t>
  </si>
  <si>
    <t>Bacteria;(1.0);Proteobacteria;(1.0);Gammaproteobacteria;(0.98);Pseudomonadales;(0.98);Pseudomonadaceae;(0.98);Pseudomonas;(0.98);gamma proteobacterium LC-G-2;(0.04);</t>
  </si>
  <si>
    <t>Bacteria;Proteobacteria;Alphaproteobacteria;unknown order;unknown family;unknown genus;unknown species</t>
  </si>
  <si>
    <t>GQ348324.1.1353</t>
  </si>
  <si>
    <t>M02944:147:000000000-AUVRY:1:1102:27819:12950</t>
  </si>
  <si>
    <t>TGGGGAATATTGGACAATGGGCGCAAGCCTGATCCAGCCATGCCGCGTGAGTGATGAAGGCCCTAGGGTTGTAAAGCTCTTTCACCGGTGAAGATAATGACGGTAACCGGAGAAGAAGCCCCGGCTAACTTCGTGCCAGCAGCCGCGGTAATACAGAGGGTGCAAGCGTTAATCGGAATTACTGGGCGTAAAGCGCGCGTAGGTGGTTTGTTAAGTTGGATGTGAAAGCCCCGGGCTCAACCTGGGAACTGCATCCAAAACTGGCAAGCTAGAGTATGGTAGAGGGTGGTGGAATTTCCTGTGTAGCGGTGAAATGCGTAGATATAGGAAGGAACACCAGTGGCGAAGGCGACCACCTGGACTGATACTGACACTGAGGTGCGAAAGCGTGGGGAGCAAAC</t>
  </si>
  <si>
    <t>Cluster_951</t>
  </si>
  <si>
    <t>Bacteria;(1.0);Proteobacteria;(1.0);Gammaproteobacteria;(1.0);Betaproteobacteriales;(1.0);Burkholderiaceae;(1.0);Alcaligenes;(0.92);Alcaligenes pakistanensis;(0.71);</t>
  </si>
  <si>
    <t>M02944:147:000000000-AUVRY:1:2102:22654:5912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</si>
  <si>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AGCTTAACTTTGGAACTGCATTTTTAACTACCGAGCTAGAGTGTGTCAGAGGGAGGTGGAATTCCGCGTGTAGCAGTGAAATGCGTAGATATGTGGAGGAATACCGATGGCGAAGGCAGCCCCCTGGGATAATACTGACGCTCAGACACGAAAGCGTGGGGAGCAAAC</t>
  </si>
  <si>
    <t>Cluster_961</t>
  </si>
  <si>
    <t>Bacteria;(1.0);Proteobacteria;(1.0);Gammaproteobacteria;(1.0);Betaproteobacteriales;(1.0);Burkholderiaceae;(1.0);Variovorax;(0.39);unknown species;(0.2);</t>
  </si>
  <si>
    <t>M02944:147:000000000-AUVRY:1:1111:12327:14895</t>
  </si>
  <si>
    <t>TGGGGAATTTTGGACAATGGGCGAAAGCCTGATCCAGCCATGCCGCGTGCAGGATGAAGGCCTTCGGGTTGTAAACTGCTTTTGTACGGAACGAAACGGCCTTTTCTAATACAGAAGGCTA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</si>
  <si>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Cluster_966</t>
  </si>
  <si>
    <t>Bacteria;(1.0);Proteobacteria;(1.0);Alphaproteobacteria;(1.0);Rhizobiales;(1.0);Rhizobiaceae;(0.98);Pseudochrobactrum;(0.83);unknown species;(0.72);</t>
  </si>
  <si>
    <t>Bacteria;Proteobacteria;Alphaproteobacteria;Rhizobiales;Rhizobiaceae;Pseudochrobactrum;Multi-affiliation</t>
  </si>
  <si>
    <t>M02944:147:000000000-AUVRY:1:1109:14431:9318</t>
  </si>
  <si>
    <t>TGGGGAATATTGGACAATGGGCGCAAGCCTGATCCAGCCATGCCGCGTGAGTGATGAAGGCCTTAGGGTTGTAAAGCTCTTTCAGTGGGGAAGATAATGACGGTACCCACAGAAGAAGCCCCGGCTAACTTCGTGCCAGCAGCCGCGGTAATACGAAGGGGGCTAGCGTTGTTCGGATTTACTGGGCGTAAAGCGCACGTAGGCGGACTTTTAAGTCAGGGGTGAAATCCCGGGGCTCAACCCCGGAACTGCCTTTGATACTGGAAGTCTTGAGTATGGAAGAGGTAAGTGGAATTGCGAGTGTAGAGGTGAAATTCGTAGATATTCGCAGGAACACCAGTGGCGAAGGCGGCTTACTGGTCCATTACTGACGCTGAGGTGCGAAAGCGTGGGGAGCAAAC</t>
  </si>
  <si>
    <t>Cluster_1063</t>
  </si>
  <si>
    <t>Bacteria;(1.0);Firmicutes;(1.0);Bacilli;(1.0);Bacillales;(0.99);Bacillaceae;(0.99);Bacillus;(0.99);Bacillus pichinotyi;(0.66);</t>
  </si>
  <si>
    <t>M01945:95:000000000-BK4YK:1:1102:14361:21042</t>
  </si>
  <si>
    <t>TAGGGAATCTTCCGCAATGGACGAAAGTCTGACGGAGCAACGCCGCGTGAGTGATGAAGGTTTTCGGATCGTAAAGCTCTGTTGTTAGGGAAGAACAAGTACCTGTTAAATAAGCAGGTACCTTGACGGTACCTAACCAGAAAGCCACGGCTAACTACGTGCCAGCAGCCGCGGTAATACGTAGGTGGCAAGCGTTGTCCGGATTTATTGGGCGTAAAGCGAGCGCAGGCGGTTTCTTAAGTCTGATGTGAAAGCCCCCGGCTCAACCGGGGAGGGTCATTGGAAACTGGGAGACTTGAGTGCAGAAGAGGAAAGTGGAATTCCAAGTGTAGCGGTGAAATGCGTAGAGATTTGGAGGAACACCAGTGGCGAAGGCGACTTTCTGGTCTGTAACTGACACTGAGGCGCGAAAGCGTGGGGAGCAAAC</t>
  </si>
  <si>
    <t>Cluster_1200</t>
  </si>
  <si>
    <t>Bacteria;(1.0);Proteobacteria;(1.0);Gammaproteobacteria;(1.0);Xanthomonadales;(1.0);Xanthomonadaceae;(1.0);Stenotrophomonas;(1.0);Stenotrophomonas pavanii;(0.71);</t>
  </si>
  <si>
    <t>EU536623.1.1403</t>
  </si>
  <si>
    <t>M02944:147:000000000-AUVRY:1:2111:11825:13050</t>
  </si>
  <si>
    <t>TGGGGAATA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GTGTGGTAGAGGGTAGCGGAATTCCTGGTGTAGCAGTGAAATGCGTAGAGATGTGGAGGAACACCAGTGGCGAAGGCGACTTTCTGGGCTGTAACTGACGCTGAGGCGCGAAAGCGTGGGGAGCAAAC</t>
  </si>
  <si>
    <t>Cluster_1241</t>
  </si>
  <si>
    <t>Bacteria;(1.0);Proteobacteria;(1.0);Alphaproteobacteria;(1.0);Sphingomonadales;(0.89);Sphingomonadaceae;(0.89);Sphingopyxis;(0.89);Sphingopyxis terrae NBRC 15098;(0.38);</t>
  </si>
  <si>
    <t>M02944:147:000000000-AUVRY:1:1110:14480:18639</t>
  </si>
  <si>
    <t>TGGGGAATATTGGACAATGGGCGCAAGCCTGATCCAGCCATGCCGCGTGAGTGATGAAGGCCCTAGGGTTGTAAAGCTCTTTCACCGGTGAAGATAATGACGGTAACCGGAGAAGAAGCCCCGGCTAACTTCGTGCCAGCAGCCGCGGTAATACGAAGGGGGCTAGCGTTGTTCGGAATTACTGGGCGTAAAGCGCGCGTAGGCGGTTTTTTAAGTCAGAGGTGAAAGCCCGGGGCTCAACCCCGGAATAGCCTTTGAAACTGGAAAACTTGAATCTTGGAGAGGTCAGTGGAATTCCGAGTGTAGAGGTGAAATTCGTAGATATTCGGAAGAACACCAGTGGCGAAGGCGACTGACTGGACAAGTATTGACGCTGAGGTGCGAAAGCGTGGGGAGCAAAC</t>
  </si>
  <si>
    <t>Cluster_1394</t>
  </si>
  <si>
    <t>Kingdom;"Phylum";"Class";"Order";"Family";"Genus";"Species"</t>
  </si>
  <si>
    <t>16S-Mock1-rep1</t>
  </si>
  <si>
    <t>16S-Mock1-rep2</t>
  </si>
  <si>
    <t>16S-Mock1-rep3</t>
  </si>
  <si>
    <t>16S-Mock2-rep1</t>
  </si>
  <si>
    <t>16S-Mock2-rep2</t>
  </si>
  <si>
    <t>16S-Mock2-rep3</t>
  </si>
  <si>
    <t>16S-Mock3-rep1</t>
  </si>
  <si>
    <t>16S-Mock3-rep2</t>
  </si>
  <si>
    <t>16S-Mock3-rep3</t>
  </si>
  <si>
    <t>16S-Mock4-rep1</t>
  </si>
  <si>
    <t>16S-Mock4-rep2</t>
  </si>
  <si>
    <t>16S-Mock4-rep3</t>
  </si>
  <si>
    <t>16S-Mock5-rep1</t>
  </si>
  <si>
    <t>16S-Mock5-rep2</t>
  </si>
  <si>
    <t>16S-Mock5-rep3</t>
  </si>
  <si>
    <t>16S-D-9</t>
  </si>
  <si>
    <t>16S-D-10</t>
  </si>
  <si>
    <t>16S-D-11</t>
  </si>
  <si>
    <t>16S-D-12</t>
  </si>
  <si>
    <t>16S-MN-1</t>
  </si>
  <si>
    <t>16S-MN-2</t>
  </si>
  <si>
    <t>16S-MN-3</t>
  </si>
  <si>
    <t>16S-QE-1</t>
  </si>
  <si>
    <t>16S-QE-2</t>
  </si>
  <si>
    <t>16S-QE-3</t>
  </si>
  <si>
    <t>16S-Ringer-1</t>
  </si>
  <si>
    <t>16S-Ringer-2</t>
  </si>
  <si>
    <t>16S-Ringer-3</t>
  </si>
  <si>
    <t>16S-Rob1</t>
  </si>
  <si>
    <t>16S-Rob2</t>
  </si>
  <si>
    <t>16S-Rob3</t>
  </si>
  <si>
    <t>Bacteria;"Proteobacteria";"Betaproteobacteria";"Burkholderiales";"Alcaligenaceae";"Alcaligenes";"faecalis"</t>
  </si>
  <si>
    <t>faecalis</t>
  </si>
  <si>
    <t>Bacteria;"Proteobacteria";"Alphaproteobacteria";"Sphingomonadales";NA;NA;NA</t>
  </si>
  <si>
    <t>Bacteria;"Proteobacteria";"Alphaproteobacteria";"Rhizobiales";"Brucellaceae";NA;NA</t>
  </si>
  <si>
    <t>Bacteria;"Proteobacteria";"Gammaproteobacteria";"Enterobacteriales";"Enterobacteriaceae";"Xenorhabdus";"nematophila"</t>
  </si>
  <si>
    <t>Enterobacteriales</t>
  </si>
  <si>
    <t>nematophila</t>
  </si>
  <si>
    <t>Bacteria;"Proteobacteria";"Gammaproteobacteria";"Pseudomonadales";"Pseudomonadaceae";"Pseudomonas";NA</t>
  </si>
  <si>
    <t>Bacteria;"Proteobacteria";"Gammaproteobacteria";"Xanthomonadales";"Xanthomonadaceae";"Stenotrophomonas";"maltophilia"</t>
  </si>
  <si>
    <t>maltophilia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</si>
  <si>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</si>
  <si>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Bacteria;"Proteobacteria";"Betaproteobacteria";"Burkholderiales";"Oxalobacteraceae";"Undibacterium";"oligocarboniphilum"</t>
  </si>
  <si>
    <t>Undibacterium</t>
  </si>
  <si>
    <t>oligocarboniphilum</t>
  </si>
  <si>
    <t>Bacteria;"Proteobacteria";"Gammaproteobacteria";"Enterobacteriales";"Enterobacteriaceae";"Photorhabdus";"luminescens"</t>
  </si>
  <si>
    <t>luminescens</t>
  </si>
  <si>
    <t>Bacteria;"Proteobacteria";"Betaproteobacteria";"Burkholderiales";"Burkholderiaceae";"Ralstonia";NA</t>
  </si>
  <si>
    <t>Burkholderiaceae</t>
  </si>
  <si>
    <t>Ralstonia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</si>
  <si>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</si>
  <si>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GGGGAATATTGCACAATGGGCGCAAGCCTGATGCAGCCATGCCGCGTGTATGAAGAAGGCCTTCGGGTTGTAAAGTACTTTCAGCGGGGAGGAAGGGTTTAGCCTGAAGAGGGTTAGAT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</si>
  <si>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Bacteria;"Proteobacteria";"Betaproteobacteria";"Burkholderiales";"Comamonadaceae";"Delftia";NA</t>
  </si>
  <si>
    <t>Bacteria;"Firmicutes";"Bacilli";"Lactobacillales";"Enterococcaceae";"Enterococcus";NA</t>
  </si>
  <si>
    <t>Bacteria;"Proteobacteria";"Betaproteobacteria";"Burkholderiales";"Comamonadaceae";"Acidovorax";"facilis"</t>
  </si>
  <si>
    <t>facilis</t>
  </si>
  <si>
    <t>Bacteria;"Proteobacteria";"Gammaproteobacteria";"Enterobacteriales";"Enterobacteriaceae";"Xenorhabdus";"bovienii"</t>
  </si>
  <si>
    <t>bovienii</t>
  </si>
  <si>
    <t>Bacteria;"Proteobacteria";"Gammaproteobacteria";"Xanthomonadales";"Xanthomonadaceae";"Stenotrophomonas";NA</t>
  </si>
  <si>
    <t>Bacteria;"Proteobacteria";"Gammaproteobacteria";"Enterobacteriales";"Enterobacteriaceae";NA;NA</t>
  </si>
  <si>
    <t>Bacteria;"Proteobacteria";"Alphaproteobacteria";"Rhizobiales";"Brucellaceae";"Pseudochrobactrum";"kiredjianiae"</t>
  </si>
  <si>
    <t>kiredjianiae</t>
  </si>
  <si>
    <t>TGGGGAATA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</si>
  <si>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Bacteria;"Bacteroidetes";"Flavobacteriia";"Flavobacteriales";"Flavobacteriaceae";"Flavobacterium";NA</t>
  </si>
  <si>
    <t>TGGGGAATATTGCACAATGGGCGCAAGCCTGATGCAGCCATGCCGCGTGTATGAAGAAGGCCTTCGGGTTGTAAAGTACTTTCAGCGGGGAGGAAGGCAACAGCGTAAATAGCGTTGTT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</si>
  <si>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Bacteria;"Proteobacteria";"Alphaproteobacteria";"Caulobacterales";"Caulobacteraceae";"Brevundimonas";NA</t>
  </si>
  <si>
    <t>Bacteria;"Bacteroidetes";"Sphingobacteriia";"Sphingobacteriales";"Sphingobacteriaceae";"Sphingobacterium";NA</t>
  </si>
  <si>
    <t>Bacteria;"Firmicutes";"Bacilli";"Bacillales";"Paenibacillaceae";"Paenibacillus";"lautus"</t>
  </si>
  <si>
    <t>lautus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</si>
  <si>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AAGTGGAATTGCGAGTGTAGAGGTGAAATTCGTAGATATTCGCAGGAACACCAGTGGCGAAGGCGGCTTACTGGTCCATTACTGACGCTGAGGTGCGAAAGCGTGGGGAGCAAAC</t>
  </si>
  <si>
    <t>Bacteria;"Proteobacteria";"Alphaproteobacteria";"Rhizobiales";"Brucellaceae";"Pseudochrobactrum";NA</t>
  </si>
  <si>
    <t>TGGGGAATATTGGACAATGGGCGCAAGCCTGATCCAGCCATACCGCGTGGGTGAAGAAGGCCTTCGGGTTGTAAAGCCCTTTTGTTGGGAAAGAAATCCAGCTGGTTAATACCCGGTTGGGATGACGGTACCCAAAGAATAAGCACCGGCTAACTTCGTGCCAGCAGCCGCGGTAATACGAAGGGTGCAAGCGTTACTCGGAATTACTGGGCGTAAAGCGTGCGTAGGTGGTTGTTTAAGTCTGTTGTGAAAGCCCTGGGCTCAACCTGGGAACTGCAGTGGAAACTGGACGACTAGAGTGTGGTAGAGGGTAGCGGAATTCCTGGTGTAGCAGTGAAATGCGTAGAGATCAGGAGGAACATCCATGGCGAAGGCAGCTACCTGGACCAACACTGACACTGAG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</si>
  <si>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TCACTGGACAATTACTGACGCTGAGGTGCGAAAGCGTGGGGAGCAAAC</t>
  </si>
  <si>
    <t>Bacteria;"Proteobacteria";"Gammaproteobacteria";"Enterobacteriales";"Enterobacteriaceae";"Serratia";NA</t>
  </si>
  <si>
    <t>TAGGGAATCTTCGGCAATGGACGAAAGTCTGACCGAGCAACGCCGCGTGAGTGAAGAAGGTTTTCGGATCGTAAAACTCTGTTGTTAGAGAAGAAT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</si>
  <si>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Bacteria;"Proteobacteria";"Gammaproteobacteria";"Enterobacteriales";"Enterobacteriaceae";"Xenorhabdus";NA</t>
  </si>
  <si>
    <t>Bacteria;"Actinobacteria";"Actinobacteria";"Corynebacteriales";"Nocardiaceae";"Rhodococcus";NA</t>
  </si>
  <si>
    <t>Corynebacteriales</t>
  </si>
  <si>
    <t>Nocardiaceae</t>
  </si>
  <si>
    <t>Rhodococcus</t>
  </si>
  <si>
    <t>TGGGGAATTTTGGACAATGGGGGAAACCCTGATCCAGCCATCCCGCGTGTATGATGAAGGCCTTCGGGTTGTAAAGTACTTTTGGCAGAGAAGAAAAGGTACCTCCTAATACGAGGTACTGCTGACGGTATCTGCAGAATAAGCACCGGCTAACTACGTGCCAGCAGCCGCGGTAATACGTAGGGTGCAAGCGTTAATCGGAATTACTGGGCGTAAAGCGTGTGTAGGCGGTTAGGAAAGAAAGATGTGAAATCCCAGGGCTCAACCTTGGAACTGCATTTTGAACTGCAGAGCTAGAGTATGTCAGAGGGGGGTAGAATTCCACGTGTAGCAGTGAAATGCGTAGATATGTGGAGGAATACCGATGGCGAAGGCAGCCCCCTGGGATAATACTGACGCTCAGACACGAAAGCGTGGGGAGCAAAC</t>
  </si>
  <si>
    <t>Bacteria;"Proteobacteria";"Betaproteobacteria";"Burkholderiales";"Alcaligenaceae";"Alcaligenes";NA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</si>
  <si>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TCACTGGACAAGTACTGACGCTGAGGTGCGAAAGCGTGGGGAGCAAAC</t>
  </si>
  <si>
    <t>Bacteria;"Proteobacteria";"Alphaproteobacteria";"Rhizobiales";"Brucellaceae";"Brucella";NA</t>
  </si>
  <si>
    <t>Brucella</t>
  </si>
  <si>
    <t>Bacteria;"Proteobacteria";"Alphaproteobacteria";"Rhizobiales";"Rhizobiaceae";"Shinella";NA</t>
  </si>
  <si>
    <t>TAAGGAATATTGGTCAATGGGCGGAAGCCTGAACCAGCCATGCCGCGTGCAGGATGACTGCCCTATGGGTTGTAAACTGCTTTTGTCCAGGAATAAACCTTTCTACGTGTAGAG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</si>
  <si>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GGGAATTTTGGACAATGGGGGCAACCCTGATCCAGCAATGCCGCGTGAGTGAAGAAGGCCCTCGGGTTGTAAAGCTCTTTTGTCAGGGAAGAAACGGAGTTCTCTAATATAGGATTCTAC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</si>
  <si>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Bacteria;"Proteobacteria";"Betaproteobacteria";"Burkholderiales";"Oxalobacteraceae";"Undibacterium";NA</t>
  </si>
  <si>
    <t>TGGGGAATATTGCACAATGGGCGCAAGCCTGATGCAGCCATGCCGCGTGTATGAAGAAGGCCTTCGGGTTGTAAAGTACTTTCAGCGGGGAGGAAGGCGTAGAACTGAATAGGTT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</si>
  <si>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Bacteria;"Proteobacteria";"Betaproteobacteria";"Burkholderiales";"Comamonadaceae";"Acidovorax";NA</t>
  </si>
  <si>
    <t>Bacteria;"Proteobacteria";"Betaproteobacteria";"Burkholderiales";"Comamonadaceae";"Pelomonas";NA</t>
  </si>
  <si>
    <t>Pelomonas</t>
  </si>
  <si>
    <t>TGGGGAATATTGCACAATGGGCGCAAGCCTGATGCAGCCATGCCGCGTGTATGAAGAAGGCCTTCGGGTTGTAAAGTACTTTCAGCGGGGAGGAAGGCGTGAGTCTGAACAGG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</si>
  <si>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CACAATGGGCGCAAGCCTGATGCAGCTATGCCGCGTGTATGAAGAAGGCCTTCG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GCCCCCTGGACGAAGACTGACGCTC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</si>
  <si>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GCAAAC</t>
  </si>
  <si>
    <t>TGGGGAATTTTGGACAATGGGCGAAAGCCTGATCCAGCAATGCCGCGTGCAGGATGAAGGCCTTCGGGTTGTAAACTGCTTTTGTACGGAACGAAAAAGCTTCTCCTAATACGAGAGGCCCATGACGGTACCGT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</si>
  <si>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Bacteria;"Proteobacteria";"Betaproteobacteria";"Burkholderiales";"Comamonadaceae";"Delftia";"acidovorans"</t>
  </si>
  <si>
    <t>acidovorans</t>
  </si>
  <si>
    <t>TGGGGAATATTGGACAATGGGCGCAAGCCTGATCCAGCCATGCCGCGTGAGTGATGAAGGCCCTAGGGTTGTAAAGCTCTTTCACCGGTGAAGATAATGACGGTAACCGGAGAAGAAGCCCCGGCTAACTTCGTGCCAGCAGCCGCGGTAATACGAAGGGGGCTAGCGTTGTTCGGATTTACTGGGCGTAAAGCGCACGTAGGCGGATTTTTAAGTCAGGGGTGAAATCCCGGGGCTCAACCCCGGAACTGCCTTTGATACTGGAAGTCTTGAGTATGGTAGAGGTGAGTGGAATTCCGAGTGTAGAGGTGAAATTCGTAGATATTCGGAGGAACACCAGTGGCGAAGGCGGCTCACTGGACCATTACTGACGCTGAGGTGCGAAAGCGTGGGGAGCAAAC</t>
  </si>
  <si>
    <t>Bacteria;"Proteobacteria";"Alphaproteobacteria";"Rhizobiales";"Brucellaceae";"Ochrobactrum";NA</t>
  </si>
  <si>
    <t>TGGGGAATATTGGACAATGGGCGCAAGCCTGATCCAGCCATACCGCGTGGGTGAAGAAGGCCTTCGGGTTGTAAAGCCCTTTTGTTGGGAAAGAAATCCAGCTGGTTAATACCCGGTTGGGATGACGGTACCCAA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GCAAAC</t>
  </si>
  <si>
    <t>Bacteria;"Bacteroidetes";"Flavobacteriia";"Flavobacteriales";"Flavobacteriaceae";"Flavobacterium";"frigidimaris"</t>
  </si>
  <si>
    <t>frigidimaris</t>
  </si>
  <si>
    <t>Bacteria;"Firmicutes";"Bacilli";"Bacillales";"Paenibacillaceae";"Paenibacillus";"typhae"</t>
  </si>
  <si>
    <t>typhae</t>
  </si>
  <si>
    <t>Bacteria;"Bacteroidetes";"Sphingobacteriia";"Sphingobacteriales";"Sphingobacteriaceae";"Sphingobacterium";"ginsenosidimutans"</t>
  </si>
  <si>
    <t>ginsenosidimutans</t>
  </si>
  <si>
    <t>TGGGGAATATTGGACAATGGGCGCAAGCCTGATCCAGCCATGCCGCGTGAGTGATGAAGGTCTTAGGATTGTAAAGCTCTTTCACCGGTGAAGATAATGACGGTAACCGGAGAAG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</si>
  <si>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Bacteria;"Proteobacteria";"Alphaproteobacteria";"Rhizobiales";"Rhizobiaceae";"Rhizobium";NA</t>
  </si>
  <si>
    <t>Rhizobium</t>
  </si>
  <si>
    <t>TGGGGAATATTGCACAATGGGCGCAAGCCTGATGCAGCCATGCCGCGTGTGTGAAGAAGGCCTTCGGGTTGTAAAGCACTTTCAGCGAGGAGGAAGGTGGTGAGCTTAATACGC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</si>
  <si>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AAGGAATATTGGTCAATGGGCGGAAGCCTGAACCAGCCATGCCGCGTGCAGGATGACTGCCCTATGGGTTGTAAACTGCTTTTGTCCAGGAATAAACCTCTTTACGTGTAGGG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</si>
  <si>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Bacteria;"Bacteroidetes";"Sphingobacteriia";"Sphingobacteriales";"Sphingobacteriaceae";"Sphingobacterium";"pakistanense"</t>
  </si>
  <si>
    <t>pakistanense</t>
  </si>
  <si>
    <t>Bacteria;"Proteobacteria";"Betaproteobacteria";"Burkholderiales";"Comamonadaceae";NA;NA</t>
  </si>
  <si>
    <t>TGGGGAATATTGGACAATGGGCGCAAGCCTGATCCAGCCATCCCGCGTGTGTGAAGAAGGCCTTCGGGTTGTAAAGCCCTTTTGTTGGGAAAGAAATCCAGCTGGTTAATACCCGGTTGGGC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</si>
  <si>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TAGGGAATCTTCCGCAATGGGCGAAAGCCTGACGGAGCAACGCCGCGTGAGTGATGAAGGTTTTCGGATCGTAAAGCTCTGTTGCCAAGGAAGAACGTCTTCTAGAGTAACTGCTAGGAGAGTGACGGTACTTGAGAAGAAAGCCCCGGCTAACTACGTGCCAGCAGCCGCGGTAATACGTAGGGGGCAAGCGTTGTCCGGAATTATTGGGCGTAAAGCGCGCGCAGGCGGTTCTTTAAGTCTGGTGTGTAAACCCGAGGCTCAACTTCGGGTCGCACTGGAAACTGGGGGACTTGAGTGCAGAAGAGGAGAGTGGAATTCCACGTGTAGCGGTGAAATGCGTAGATATGTGGAGGAACACCAGTGGCGAAGGCGACTCTCTGGGCTGTAACTGACGCTGAGGCGCGAAAGCGTGGGGAGCAAAC</t>
  </si>
  <si>
    <t>Bacteria;"Firmicutes";"Bacilli";"Bacillales";"Paenibacillaceae";"Paenibacillus";NA</t>
  </si>
  <si>
    <t>TGGGGAATATTGGACAATGGGCGAAAGCCTGATCCAGCCATGCCGCGTGTGTGAAGAAGGTCTTCGGATTGTAAAGCACTTTAAGTTGGGAGGAAGGGCAGTAAGC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</si>
  <si>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Bacteria;"Proteobacteria";"Gammaproteobacteria";"Cellvibrionales";"Cellvibrionaceae";"Cellvibrio";NA</t>
  </si>
  <si>
    <t>Cellvibrionales</t>
  </si>
  <si>
    <t>Cellvibrionaceae</t>
  </si>
  <si>
    <t>Cellvibrio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</si>
  <si>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TCTGGGCTGTAACTGACGCTGAGGCTCGAAAGCGTGGGGAGCAAAC</t>
  </si>
  <si>
    <t>TGGGGAATATTGGACAATGGGCGAAAGCCTGATCCAGCCATGCCGCGTGTGTGAAGAAGGTCTTCGGATTGTAAAGCACTTTAAGTTGGGAGGAAGGGCAGTAAGCGAATACCTTGCTT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GCAAAC</t>
  </si>
  <si>
    <t>Bacteria;"Proteobacteria";"Alphaproteobacteria";"Rhizobiales";"Hyphomicrobiaceae";"Devosia";"insulae"</t>
  </si>
  <si>
    <t>Hyphomicrobiaceae</t>
  </si>
  <si>
    <t>Devosia</t>
  </si>
  <si>
    <t>insulae</t>
  </si>
  <si>
    <t>Bacteria;"Proteobacteria";"Alphaproteobacteria";"Rhizobiales";"Methylobacteriaceae";"Methylobacterium";NA</t>
  </si>
  <si>
    <t>Methylobacteriaceae</t>
  </si>
  <si>
    <t>Methylobacterium</t>
  </si>
  <si>
    <t>TGAGGAATATTGGACAATGGGCGCAAGCCTGATCCAGCCATGCCGCGTGCAGGATGACGGTCCTATGGATTGTAAACTGCTTTTATACGAGAAGAAACACTCCAACGTGTTGGAGCTTGACGGTAT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</si>
  <si>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Bacteria;"Bacteroidetes";"Flavobacteriia";"Flavobacteriales";"Flavobacteriaceae";"Flavobacterium";"lindanitolerans"</t>
  </si>
  <si>
    <t>lindanitolerans</t>
  </si>
  <si>
    <t>TGGGGAATATTGGACAATGGGCGCAAGCCTGATCCAGCCATCCCGCGTGTGTGAAGAAGGCCTTCGGGTTGTAAAGCCCTTTTGTTGGGCAAGAAATCCAGCTGGTTAATACCCGGTTTGGCTGACGGTACCCAAAGAATAAGCACCGGCTAACTTCGTGCCAGCAGCCGCGGTAATACGAAGGGTGCAAGCGTTACTCGGAATTACTGGGCGTAAAGCGTGCGTAGGTGGTCGTTTAAGTCTGTTGTGAAAGCCCTGGGCTCAACCTGGGAACTGCAGTGGAAACTGGAAGACTAGAGTGTGGTAGAGGGTAGCGGAATTCCTGGTGTAGCAGTGAAATGCGTAGAGATAAGGAGGAACATCCATGGCGAAGGCAGCTACCTGGACAAACACTGACACTGAGGCACGAAAGCGTGGGGAGCAAAC</t>
  </si>
  <si>
    <t>Bacteria;"Bacteroidetes";"Flavobacteriia";"Flavobacteriales";"Flavobacteriaceae";NA;NA</t>
  </si>
  <si>
    <t>TGGGGAATATTGCACAATGGGCGCAAGCCTGATGCAGCCATGCCGCGTGTATGAAGAAGGCCTTCGGGTTGTAAAGTACTTTCAGCGGGGAGGAAGGCGTACGTCTGAACAGGGC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</si>
  <si>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Bacteria;"Bacteroidetes";"Flavobacteriia";"Flavobacteriales";"Flavobacteriaceae";"Flavobacterium";"oncorhynchi"</t>
  </si>
  <si>
    <t>oncorhynchi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</si>
  <si>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CAACCTGGGAACTGCATTTGTGACTGCATGGCTAGAGTACGGTAGAGGGGGATGGAATTCCGCGTGTAGCAGTGAAATGCGTAGATATGCGGAGGAACACCGATGGCGAAGGCAAGCCCCTGGACATGTACTGACGCTCATGCACGAAAGCGTGGGGAGCAAAC</t>
  </si>
  <si>
    <t>Bacteria;"Proteobacteria";"Gammaproteobacteria";"Xanthomonadales";"Xanthomonadaceae";"Stenotrophomonas";"humi"</t>
  </si>
  <si>
    <t>humi</t>
  </si>
  <si>
    <t>TGGGGAATATTGGACAATGGGCGAAAGCCTGATCCAGCAATGCCGCGTGAGTGATGAAGGCCTTAGGGTTGTAAAGCTCTTTTACCCGGGATGATAATGACAGTACCGGGAGAATAAGCTCCGGCTAACTCCGTGCCAGCAGCCGCGGTAATACGGAGGGAGCTAGCGTTGTTCGGAATTACTGGGCGTAAAGCGCACGTAGGCGGCTTTGTAAGTTAGAGGTGAAAGCCTGGAGCTTAACTCCAGAATTGCCTTTAAGACTGCATCGCTTGAATCCGGGAGAGGTGAGTGGAATTCCGAGTGTAGAGGTGAAATTCGTAGATATTCGGAAGAACACCAGTGGCGAAGGCGGCTCACTGGACCGGTATTGACGCTGAGGTGCGAAAGCGTGGGGAGCAAAC</t>
  </si>
  <si>
    <t>Bacteria;"Proteobacteria";"Alphaproteobacteria";"Rhizobiales";"Bradyrhizobiaceae";NA;NA</t>
  </si>
  <si>
    <t>Bacteria;"Proteobacteria";"Alphaproteobacteria";"Rhizobiales";NA;NA;NA</t>
  </si>
  <si>
    <t>TGGGGAATATTGGACAATGGGCGAAAGCCTGATCCAGCAATGCCGCGTGAGTGATGAAGGCCTTAGGGTTGTAAAGCTCTTTTACCCGGGATGATAATGACCGTACCGGT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</si>
  <si>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Bacteria;"Proteobacteria";"Alphaproteobacteria";"Sphingomonadales";"Sphingomonadaceae";"Sphingopyxis";NA</t>
  </si>
  <si>
    <t>TGGGGAATTTTGGACAATGGGGGCAACCCTGATCCAGCAATGCCGCGTGAGTGAAGAAGGCCCTCGGGTTGTAAAGCTCTTTTGTCAGGGAAGAAACGGAGTTCTCTAATATAGGATTCTCC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</si>
  <si>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Bacteria;"Proteobacteria";"Alphaproteobacteria";"Caulobacterales";"Caulobacteraceae";NA;NA</t>
  </si>
  <si>
    <t>Bacteria;"Proteobacteria";"Alphaproteobacteria";"Rhizobiales";"Phyllobacteriaceae";"Aminobacter";"aminovorans"</t>
  </si>
  <si>
    <t>aminovorans</t>
  </si>
  <si>
    <t>Bacteria;"Proteobacteria";"Alphaproteobacteria";"Rhizobiales";"Hyphomicrobiaceae";"Devosia";NA</t>
  </si>
  <si>
    <t>Bacteria;"Proteobacteria";"Betaproteobacteria";"Burkholderiales";"Alcaligenaceae";"Advenella";NA</t>
  </si>
  <si>
    <t>Advenella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</si>
  <si>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CAGGAACACCAGTGGCGAAGGCGGCTCACTGGGCAATTACTGACGCTGAGGTGCGAAAGCGTGGGGAGCAAAC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</si>
  <si>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TTAGAGATTACATGGAATACCAATTGCGAAGGCAGGTTACTACGAATGGATTGACGCTGATGGACGAAAGCGTGGGTAGCGAAC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</si>
  <si>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AGAGAGGTAGGTGGAACTCCGAGTGTAGAGGTGAAATTCGTAGATATTCGGAAGAACACCAGTGGCGAAGGCGACATACTGGCTAATTACTGACGCTGAGGCGCGAAAGCGTGGGGAGCAAAC</t>
  </si>
  <si>
    <t>Bacteria;"Proteobacteria";"Betaproteobacteria";"Burkholderiales";"Oxalobacteraceae";"Janthinobacterium";NA</t>
  </si>
  <si>
    <t>Janthinobacterium</t>
  </si>
  <si>
    <t>TAAGGAATATTGGTCAATGGGCGGAAGCCTGAACCAGCCATGCCGCGTGCAGGATGACTGCCCTATGGGTTGTAAACTGCTTTTGTCCAGGAATAAACCTTTCTACGTGTAGAGAGCTGAATGTACTGGAAGAATAAGGATCGGCTAACTCCGTGCCAGCAGCCGCGGTAATACGGAGGATCCGAGCGTTATCCGGATTTATTGGGTTTAAAGGGTGCGTAGGCGGCCTATTAAGTCAGGGGTGAAATACGGTGGCTCAACCATCGCAGTGCCTTTGATACTGACAGGCTTGAATCCATTTGAAGTGGGCGGAATAAGACAAGTAGCGGTGAAATGCATAGATATGTCTTAGAACGCCGATTGCGAAGGCAGCTCACTAAGCTGGTATTGACGCTGATGCACGAAAGCGTGGGGAGCGAAC</t>
  </si>
  <si>
    <t>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ATGGAATTCCGCGTGTAGCAGTGAAATGCGTAGATATGCGGAGGAACACCGATGGCGAAGGCAAGCCCCTGGACATGTACTGACGCTCATGCACGAAAGCGTGGGGAGCAAAC</t>
  </si>
  <si>
    <t>Bacteria;"Bacteroidetes";"Sphingobacteriia";"Sphingobacteriales";"Sphingobacteriaceae";"Pedobacter";NA</t>
  </si>
  <si>
    <t>Pedobacter</t>
  </si>
  <si>
    <t>Bacteria;"Proteobacteria";"Alphaproteobacteria";"Rhizobiales";"Bradyrhizobiaceae";"Bosea";NA</t>
  </si>
  <si>
    <t>Bosea</t>
  </si>
  <si>
    <t>Bacteria;"Proteobacteria";"Gammaproteobacteria";"Xanthomonadales";"Xanthomonadaceae";NA;NA</t>
  </si>
  <si>
    <t>TGGGGAATATTGCACAATGGGCGCAAGCCTGATGCAGCCATGCCGCGTGTATGAAGAAGGCCTTCGGGTTGTAAAGTACTTTCAGCGGGGAGGAAGGCGTACGTCTGAACAGGGCTTACGC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</si>
  <si>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Bacteria;"Proteobacteria";"Betaproteobacteria";"Burkholderiales";"Burkholderiaceae";"Cupriavidus";"metallidurans"</t>
  </si>
  <si>
    <t>Cupriavidus</t>
  </si>
  <si>
    <t>metallidurans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</si>
  <si>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AAGTGGAATTGCGAGTGTAGAGGTGAAATTCGTAGATATTCGCAGGAACACCAGTGGCGAAGGCGGCTTACTGGGCAATTACTGACGCTGAGGTGCGAAAGCGTGGGGAGCAAAC</t>
  </si>
  <si>
    <t>TAGGGAATCTTCGGCAATGGA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GCTGGGCTGGAACTGACGCTGAGGCTCGAAAGCGTGGGGAGCAAAC</t>
  </si>
  <si>
    <t>TGGGGAATATTGCACAATGGGCGCAAGCCTGATGCAGCCATGCCGCGTGTATGAAGAAGGCCTTCGGGTTGTAAAGTACTTTCAGCGGGGAGGAAGGCGTACGTCTGAACAGGGCTTACGC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</si>
  <si>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GCTTGAGTATGGTAGAGGTGAGTGGAATTCCGAGTGTAGAGGTGAAATTCGTAGATATTAGGAGGAACACCAGTGGCGAAGGCGGCTCACTGGACAAGTACTGACGCTGAGGTGCGAAAGCGTGGGGAGCAAAC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</si>
  <si>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GGTACCTAGAGTATGGAAGAGGTAAGTGGAATTCCGAGTGTAGAGGTGAAATTCGTAGATATTCGGAGGAACACCAGTGGCGAAGGCGGCTTACTGGTCCATTACTGACGCTGAGGTGCGAAAGCGTGGGGAGCAAAC</t>
  </si>
  <si>
    <t>TGGGGAATATTGGACAATGGGCGCAAGCCTGATCCAGCCATCCCGCGTGTGTGAAGAAGGCCTTCGGGTTGTAAAGCCCTTTTGTTGGGAAAGAAATCCAGCCGGCTAATACCTGGTTGGGC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</si>
  <si>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Bacteria;"Proteobacteria";"Betaproteobacteria";"Burkholderiales";"Comamonadaceae";"Variovorax";NA</t>
  </si>
  <si>
    <t>TGGGGAATATTGGACAATGGGCGAAAGCCTGATCCAGCAATGCCGCGTGAGTGATGAAGGCCTTAGGGTTGTAAAGCTCTTTTACCCGGGATGATAATGACC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</si>
  <si>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Bacteria;"Proteobacteria";"Alphaproteobacteria";"Sphingomonadales";"Sphingomonadaceae";"Sphingomonas";NA</t>
  </si>
  <si>
    <t>Bacteria;"Proteobacteria";"Alphaproteobacteria";"Sphingomonadales";"Sphingomonadaceae";"Sphingopyxis";"ummariensis"</t>
  </si>
  <si>
    <t>ummariensis</t>
  </si>
  <si>
    <t>TGGGGAATATTGGACAATGGGCGAAAGCCTGATCCAGCAATGCCGCGTGAGTGATGAAGGCCTTAGGGTTGTAAAGCTCTTTTACCCGGGATGATAATGACCGTCCCGGTAGAATAAGCTCCGGCTAACTCCGTGCCAGCAGCCGCT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</si>
  <si>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TGGGGAATA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GCAAAC</t>
  </si>
  <si>
    <t>Bacteria;"Proteobacteria";"Alphaproteobacteria";"Caulobacterales";"Caulobacteraceae";"Brevundimonas";"mediterranea"</t>
  </si>
  <si>
    <t>mediterranea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</si>
  <si>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GGGTGGAACTCCGAGTGTAGAGGTGAAATTCGTAGATATTCGGAAGAACACCAGTGGCGAAGGCGACACACTGGCTAATTACTGACGCTGAGGCTCGAAAGCGTGGGGAGCAAAC</t>
  </si>
  <si>
    <t>TGGGGAATATTGGACAATGGGCGCAAGCCTGATCCAGCCATCCCGCGTGTGTGAAGAAGGCCTTCGGGTTGTAAAGCCCTTTTGTTGGGAAAGAAATCCAGCTGGCTAATACCCGGTTGGGC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</si>
  <si>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Bacteria;"Proteobacteria";"Betaproteobacteria";"Burkholderiales";"Comamonadaceae";"Pelomonas";"saccharophila"</t>
  </si>
  <si>
    <t>saccharophila</t>
  </si>
  <si>
    <t>TGGGGAATTTTGGACAATGGGGGCAACCCTGATCCAGCAATGCCGCGTGTGTGAAGAAGGCCTTCGGGTTGTAAAGCACTTTTGTCCGGCAAGAAATCGCACTTACTAATATTAGGTGTGGCTGACGGTACCGGAAGAATAAGGACCGGCTAACTACGTGCCAGCAGCCGCGGTAATACGTAGGGTCCAAGCGTTAATCGGAATTACTGGGCGTAAAGCGTGCGCAGGCGGTTGTGCAAGACCGATGTGAAATCCCCGGGCTTAACCTGGGAATTGCATTGGTGACTGCAAGGCTAGAGTGTGTCAGAGGGGGGTAGAATTCCACGTGTAGCAGTGAAATGCGTAGAGATGTGGAGGAATACCGATGGCGAAGGCAGCCCCCTGGGATAACACTGACGCTAATGCACGAAAGCGTGGGGAGCAAAC</t>
  </si>
  <si>
    <t>TGGGGAATATTGGACAATGGGCGCAAGCCTGATCCAGCCATGCCGCGTGAGTGATGAAGGCCCTAGGGTTGTAAAGCTCTTTTGTGCGGGAAGATAATGACGGTACCGCAAGAATAAGCCCCGGCTAACTTCGTGCCAGCAGCCGCGGTAATACGAAGGGGGCTAGCGTTGCTCGGAATCACTGGGCGTAAAGGGTGCGTAGGCGGGTCTTTAAGTCAGAGGTGAAATCCTGGAGCTCAACTCCAGAACTGCCTTTGATACTGAGGATCTTGAGTTCGGGAGAGGTGAGTGGAACTGCGAGTGTAGAGGTGAAATTCGTAGATATTCGCAAGAACACCAGTGGCGAAGGCGGCTCACTGGCCCGATACTGACGCTGAGGCACGAAAGCGTGGGGAGCAAAC</t>
  </si>
  <si>
    <t>Bacteria;"Proteobacteria";"Gammaproteobacteria";"Xanthomonadales";"Xanthomonadaceae";"Tahibacter";NA</t>
  </si>
  <si>
    <t>Tahibacter</t>
  </si>
  <si>
    <t>Bacteria;"Proteobacteria";"Betaproteobacteria";"Burkholderiales";"Alcaligenaceae";NA;NA</t>
  </si>
  <si>
    <t>TGGGGAATTTTGGACAATGGGCGCAAGCCTGATCCAGCCATGCCGCGTGCAGGATGAAGGCCTTCGGGTTGTAAACTGCTTTTGTACGGAACGAAAAGACTCTTTCTAATAAAGAGGGTCCATGACGGTACCGTAAGAATAAGCACCGGCTAACTACGTGCCAGCAGCCGCGGTAATACGTAGGGTGCAAGCGTTAATCGGAATTACTGGGCGTAAAGCGTGCGCAGGCGGTTATGTAAGACAGATGTGAAATCCCCGGGCTCAACCTGGGAACTGCATTTGTGACTGCATAGCTAGAGTACGGCAGAGGGGGATGGAATTCCGCGTGTAGCAGTGAAATGCGTAGATATGCGGAGGAACACCGATGGCGAAGGCAATCCCCTGGGCCTGTACTGACGCTCATGCACGAAAGCGTGGGGAGCAAAC</t>
  </si>
  <si>
    <t>TGGGGAATATTGGACAATGGGCGCAAGCCTGATCCAGCCATCCCGCGTGTGTGAAGAAGGCCTTCGGGTTGTAAAGCCCTTTTGTTGGGAAAGAAATCCAGCTGGCTAATACCCGGTTGGGCTGACGGTACCCAAAGAATAAGCACCGGCTAACTTCGTGCCAGCAGCCGCGGTAATACGAAGGGTGCAAGCGTTACTCGGAATTACTGGGCGTAAAGCGTGCGTAGGTGGTCGTTTAAGTCCGTTGTGAAAGCCCTGGGCTCAACCTGGGAACTGCAGTGGATACTGGGAGACTAGAGTGTGGTAGAGGGTAGCGGAATTCCTGGTGTAGCAGTGAAATGCGTAGAGATAAGGAGGAACATCCATGGCGAAGGCAGCTACCTGGACAAACACTGACACTGAGGCACGAAAGCGTGGGGAGCAAAC</t>
  </si>
  <si>
    <t>TAGGGAATCTTCCGCAATGGGCGAAAGCCTGACGGAGCAACGCCGCGTGAGTGATGAAGGTTTTCGGATCGTAAAGCTCTGTTGCCAGGGAAGAACGTCCGGTAGAGTAACTGCTACCGGAGTGACGGTACCTGAGAAGAAAGCCCCGGCTAACTACGTGCCAGCAGCCGCGGTAATACGTAGGGGGCAAGCGTTGTCCGGAATTATTGGGCGTAAAGCGCGCGCAGGCGGCTATTTAAGTCTGGTGTGTAAACCTTGGGCTCAACCTGAGGTCGCACTGGAAACTGGGTGGCTTGAGTACAGAAGAGGAAAGTGGAATTCCACGTGTAGCGGTGAAATGCGTAGAGATGTGGAGGAACACCAGTGGCGAAGGCGACTTTCTGGGCTGTAACTGACGCTGAGGCGCGAAAGCGTGGGGAGCAAAC</t>
  </si>
  <si>
    <t>TGGGGAATTTTGGACAATGGGCGAAAGCCTGATCCAGCCATGCCGCGTGCAGGATGAAGGCCTTCGGGTTGTAAACTGCTTTTGTACGGAACGAAAAGACTCCTTCTAATAAAGGGGGTCCCTGACGGTACCGTAAGAATAAGCACCGGCTAACTACGTGCCAGCAGCCGCGGTAATACGTAGGGTGCAAGCGTTAATCGGAATTACTGGGCGTAAAGCGTGCGCAGGCGGTTATATAAGACAGATGTGAAATCCCCGGGCTCAACCTGGGAACTGCATTTGTGACTGTATAGCTAGAGTACGGTAGAGGGGGATGGAATTCCGCGTGTAGCAGTGAAATGCGTAGATATGCGGAGGAACACCGATGGCGAAGGCAAGCCCCTGGACATGTACTGACGCTCATGCACGAAAGCGTGGGGAGCAAAC</t>
  </si>
  <si>
    <t>TGGGGAATATTGCACAATGGGCGCAAGCCTGATGCAGCCATGCCGCGTGTGTGAAGAAGGCCTTCGGGTTGTAAAGCACTTTCAGCGAGGAGGAAGGTGGTGAACTTAATACGTTCATCC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</si>
  <si>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GGGGAATTTTGGACAATGGGGGCAACCCTGATCCAGCAATGCCGCGTGTGTGAAGAAGGCCTTCGGGTTGTAAAGCACTTTTGTCCGGCAAGAAATCGCACTTACTAATATTAGGTGTGGCTGACGGTACCGGAAGAATAAGGACCGGCTAACTACGTGCCAGCAGCCGCGGTAATACGTAGGGTCCAAGCGTTAATCGGAATTACTGGGCGTAAAGCGTGCGCAGGCGGTTGTGCAAGACCGATGTGAAATCCCCGGGCTTAACCTGGGAATTGCATTGGTGACTGCACGGCTAGAGTGTGTCAGAGGGGGGTAGAATTCCACGTGTAGCAGTGAAATGCGTAGAGATGTGGAGGAATACCGATGGCGAAGGCAGCCCCCTGGGATAACACTGACGCTCATGCACGAAAGCGTGGGGAGCAAAC</t>
  </si>
  <si>
    <t>TGGGGAATATTGGACAATGGGCGAAAGCCTGATCCAGCAATGCCGCGTGAGTGATGAAGGCCTTAGGGTTGTAAAGCTCTTTTACCCGGGATGATAATGACAGTACCGGGAGAATAAGCTCCGGCTAACTCCGTGCCAGCAGCCGCGGTAATACGGAGGGAGCTAGCGTTGTTCGGAATTACTGGGCGTAAAGCGCGCGTAGGCGGTTTTTTAAGTCAGAGGTGAAAGCCCGGGGCTCAACCCCGGAATTGCCTTTGAAACTGGAAAACTTGAATCTTGGAGAGGTCAGTGGAATTCCGAGTGTAGAGGTGAAATTCGTAGATATTCGGAAGAACACCAGTGGCGAAGGCGACTGACTGGACAAGTATTGACGCTGAGGTGCGAAAGCGTGGGGAGCAAAC</t>
  </si>
  <si>
    <t>Bacteria;"Actinobacteria";"Actinobacteria";"Micrococcales";"Microbacteriaceae";"Leucobacter";"iarius"</t>
  </si>
  <si>
    <t>iarius</t>
  </si>
  <si>
    <t>TGGGGAATATTGGACAATGGGCGCAAGCCTGATCCAGCCATCCCGCGTGTGTGAAGAAGGCCTTCGGGTTGTAAAGCCCTTTTGTTGGGCAAGAAATCCAGCCGGCTAATACCTGGTTTGGCTGACGGTACCCAAAGAATAAGCACCGGCTAACTTCGTGCCAGCAGCCGCGGTAATACGAAGGGTGCAAGCGTTACTCGGAATTACTGGGCGTAAAGCGTGCGTAGGTGGTCGTTTAAGTCCGTTGTGAAAGCCCTGGGCTCAACCTGGGAACTGCAGTGGATACTGGGAGACTAGAGTGTGGTAGAGGGTAGCGGAATTCCTGGTGTAGCAGTGAAATGCGTAGAGATAAGGAGGAACATCCATGGCGAAGGCAGCTACCTGGACAAACACTGACACTGAGGCACGAAAGCGTGGGGAGCAAAC</t>
  </si>
  <si>
    <t>TGGGGAATTTTGGACAATGGGCGAAAGCCTGATCCAGCCATGCCGCGTGCAGGATGAAGGCCTTCGGGTTGTAAACTGCTTTTGTACGGCACGAAAAGACTCCTTCTAATAAAGGGGGTCCCTGACGGTACCGTAAGAATAAGCACCGGCTAACTACGTGCCAGCAGCCGCGGTAATACGTAGGGTGCAAGCGTTAATCGGAATTACTGGGCGTAAAGCGTGCGCAGGCGGTTATATAAGACAGATGTGAAATCCCCGGGCTCAACCTGGGAACTGCATTTGTGACTGTATAGCTAGAGTACGGTAGAGGGGGATGGAATTCCGCGTGTAGCAGTGAAATGCGTAGATATGCGGAGGAACACCGATGGCGAAGGCAAGCCCCTGGACATGTACTGACGCTCATGCACGAAAGCGTGGGGAGCAAAC</t>
  </si>
  <si>
    <t>Bacteria;"Bacteroidetes";"Flavobacteriia";"Flavobacteriales";"Flavobacteriaceae";"Chryseobacterium";NA</t>
  </si>
  <si>
    <t>Chryseobacterium</t>
  </si>
  <si>
    <t>TGGGGAATATTGGACAATGGGCGCAAGCCTGATCCAGCCATCCCGCGTGTGTGAAGAAGGCCTTCGGGTTGTAAAGCCCTTTTGTTGGGCAAGAAATCCAGCTGGCTAATACCCGGTTTGGCTGACGGTACCCAAAGAATAAGCACCGGCTAACTTCGTGCCAGCAGCCGCGGTAATACGAAGGGTGCAAGCGTTACTCGGAATTACTGGGCGTAAAGCGTGCGTAGGTGGTCGTTTAAGTCCGTTGTGAAAGCCCTGGGCTCAACCTGGGAACTGCAGTGGATACTGGGAGACTAGAGTGTGGTAGAGGGTAGCGGAATTCCTGGTGTAGCAGTGAAATGCGTAGAGATAAGGAGGAACATCCATGGCGAAGGCAGCTACCTGGACAAACACTGACACTGAGGCACGAAAGCGTGGGGAGCAAAC</t>
  </si>
  <si>
    <t>TGGGGAATTTTGGACAATGGGCGCAAGCCTGATCCAGCCATGCCGCGTGCGGGAAGAAGGCCTTCGGGTTGTAAACCGCTTTTGTCAGGGAAGAAAAGGTTCTGGCTAATACCTGGGACTCCTGACGGTACCTGAAGAATAAGCACCGGCTAACTACGTGCCAGCAGCCGCGGTAATACGTAGGGTGCAAGCGTTAATCGGAATTACTGGGCGTAAAGCGTGCGCAGGCGGTTATGCAAGACAGAGGTGAAATCCCCGGGCTCAACCTGGGAACTGCCTTTGTGACTGCATAGCTAGAGTGCGGCAGAGGGGGATGGAATTCCGCGTGTAGCAGTGAAATGCGTAGATATGCGGAGGAACACCGATGGCGAAGGCAAGCCCCTGGGCATGCACTGACGCTCATGCA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</si>
  <si>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GCAAAC</t>
  </si>
  <si>
    <t>TGGGGAATATTGGACAATGGGCGCAAGCCTGATCCAGCCATGCCGCGTGAGTGATGAAGGCCTTAGGGTTGTAAAGCTCTTTTGTCCGGGAAGATAATGACTGTACCGGAAGAATAAGCCCCGGCTAACTTCGTGCCAGCAGCCGCGGTAATACGAAGGGGGCTAGCGTTGCTCGGAATCACTGGGCGTAAAGGGCGCGTAGGCGGACTCTTAAGTCGGAGGTGAAAGCCCAGGGCTCAACCCTGGAATTGCCTTCGATACTGGGAGTCTTGAGTTCGGAAGAGGTTGGTGGAACTGCGAGTGTAGAGGTGAAATTCGTAGATATTCGCAAGAACACCGGTGGCGAAGGCGGCCAACTGGTCCGAAACTGACGCTGAGGCGCGAAAGCGTGGGGAGCAAAC</t>
  </si>
  <si>
    <t>TGGGGAATATTGGACAATGGGCGAAAGCCTGATCCAGCCATGCCGCGTGTGTGAAGAAGGTCTTCGGATTGTAAAGCACTTTAAGTTGGGAGGAAGGGCAGTTACCTAATACGTGAT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</si>
  <si>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TAGGGAATCTTCGGCAATGGCCGAAAGT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</si>
  <si>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TGGGGAATATTGGACAATGGGCGCAAGCCTGATCCAGCCATGCCGCGTGAGTGATGAAGGCCCTAGGGTTGTAAAGCTCTTTTGTGCGGGAAGATAATGACGGTACCGCAAGAATAAGCCCCGGCTAACTTCGTGCCAGCAGCCGCGGTAATACGAAGGGGGCTAGCGTTGCTCGGAATCACTGGGCGTAAAGGGTGCGTAGGCGGGTCTTTAAGTCAGGGGTGAAATCCTGGAGCTCAACTCCAGAACTGCCTTTGATACTGAAGATCTTGAGTTCGGGAGAGGTGAGTGGAACTGCGAGTGTAGAGGTGAAATTCGTAGATATTCGCAAGAACACCAGTGGCGAAGGCGGCTCACTGGCCCGATACTGACGCTGAGGCACGAAAGCGTGGGGAGCAAAC</t>
  </si>
  <si>
    <t>Bacteria;"Proteobacteria";"Alphaproteobacteria";"Rhizobiales";"Bradyrhizobiaceae";"Bradyrhizobium";NA</t>
  </si>
  <si>
    <t>TGGGGAATATTGGACAATGGGCGCAAGCCTGATCCAGCCATCCCGCGTGTGTGAAGAAGGCCTTCGGGTTGTAAAGCCCTTTTGTTGGGAAAGAAATCCAGCTGGTTAATACCCGGTTGGGCTGACGGTACCCAAAGAATAAGCACCGGCTAACTTCGTGCCAGCAGCCGCGGTAATACGAAGGGTGCAAGCGTTACTCGGAATTACTGGGCGTAAAGCGTGCGTAGGTGGTTGTTTAAGTCTGTTGTGAAAGCCCTGGGCTCAACCTGGGAACTGCAGTGGAAACTGGACGACTAGAGTGTGGTAGAGGGTAGCGGAATTCCTGGTGTAGCAGTGAAATGCGTAGAGATCAGGAGGAACATCCATGGCGAAGGCAGCTACCTGGACCAACACTGACACTGAGGCACGAAAGCGTGGGGAGCAAAC</t>
  </si>
  <si>
    <t>TGCGGAATATTGGACAATGGGCGCAAGCCTGATCCAGCCATGCCGCGTGCAGGATGACGGTCCTATGGATTGTAAACTGCTTTTATACGAGAAGAAACACTCCGACGTGTCGGAGCTTGCCGGTATCGTAATAATAAGGATCGGCTAACTCCGTGCCAGCAGCCGCGGTAATACGGAGGATCCAAGCGTTATCCGGAATCATTGGGTTTAAAGGGTCCGTAGGCGGTTTAATAAGTCAGTGGTGAAAGCCCATCGCTCAACGGTGGAACGGCCATTGATACTGTTAGACTTGAATTATTAGGAAGTAACTAGAATATGTAGTGTAGCGGTGAAATGCTTAGAGATTACATGGAATACCAATTGCGAAGGCAGGTTACTACGAATGGATTGACGCTGATGGACGAAAGCGTGGGTAGCG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</si>
  <si>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GAGTGGAATTGCGAGTGTAGAGGTGAAATTCGTAGATATTCGCAGGAACACCAGTGGCGAAGGCGGCTCACTGGGCAAGTACTGACGCTGAGGTGCGAAAGCGTGGGGAGCAAAC</t>
  </si>
  <si>
    <t>TGGGGAATATTGGACAATGGGCGCAAGCCTGATCCAGCCATCCCGCGTGTGTGAAGAAGGCCTTCGGGTTGTAAAGCCCTTTTGTTGGGAAAGAAATCCAGCTGGTTAATACCCGGTTGGGCTGACGGTACCCAAAGAATAAGCACCGGCTAACTTCGTGCCAGCAGCCGCGGTAATACGAAGGGTGCAAGCGTTACTCGGAATTACTGGGCGTAAAGCGTGCGTAGGTGGTTGTTTAAGTCTGTTGTGAAAGCCCTGGGCTCAACCTGGGAACTGCAGTGGAAACTGGAAGACTAGAGTGTGGTAGAGGGTAGCGGAATTCCTGGTGTAGCAGTGAAATGCGTAGAGATAAGGAGGAACATCCATGGCGAAGGCAGCTACCTGGACAAACACTGACACTGAGGCACGAAAGCGTGGGGAGCAAAC</t>
  </si>
  <si>
    <t>TGGGGAATATTGGACAATGGGCGCAAGCCTGATCCAGCCATCCCGCGTGTGTGAAGAAGGCCTTCGGGTTGTAAAGCCCTTTTGTTGGGAAAGAAATCCAGCTGGTTAATACCCGGTTGGGCTGACGGTACCCAAAGAATAAGCACCGGCTAACTTCGTGCCAGCAGCCGCGGTAATACGAAGGGTGCAAGCGTTACTCGGAATTACTGGGCGTAAAGCGTGCGTAGGTGGTCGTTTAAGTCTGTTGTGAAAGCCCTGGGCTCAACCTGGGAACTGCAGTGGAAACTGGAAGACTAGAGTGTGGTAGAGGGTAGCGGAATTCCTGGTGTAGCAGTGAAATGCGTAGAGATCAGGAGGAACATCCATGGCGAAGGCAGCTACCTGGACAAACACTGACACTGAGGCACGAAAGCGTGGGGAGCAAAC</t>
  </si>
  <si>
    <t>Bacteria;"Bacteroidetes";"Sphingobacteriia";"Sphingobacteriales";"Chitinophagaceae";"Terrimonas";NA</t>
  </si>
  <si>
    <t>Terrimonas</t>
  </si>
  <si>
    <t>TGGGGAATTTTGGACAATGGGCGAAAGCCTGATCCAGCAATGCCGCGTGCAGGATGAAGGCCTTCGGGTTGTAAACTGCTTTTGTACGGCACGAAAAAGCTTCTCCTAATACGAGAGGCCCCTGACGGTACCGTAAGAATAAGCACCGGCTAACTACGTGCCAGCAGCCGCGGTAATACGTAGGGTGCGAGCGTTAATCGGAATTACTGGGCGTAAAGCGTGCGCAGGCGGTTATGTAAGACAGATGTGAAATCCCCGGGCTCAACCTGGGAACTGCATTTGTGACTGCATGGCTAGAGTACGGTAGAGGGGGATGGAATTCCGCGTGTAGCAGTGAAATGCGTAGATATGCGGAGGAACACCGATGGCGAAGGCAAGCCCCTGGACATGTACTGACGCTCATGCACGAAAGCGTGGGGAGCAAAC</t>
  </si>
  <si>
    <t>Bacteria;"Proteobacteria";"Gammaproteobacteria";"Cellvibrionales";"Cellvibrionaceae";"Cellvibrio";"fibrivorans"</t>
  </si>
  <si>
    <t>fibrivorans</t>
  </si>
  <si>
    <t>Bacteria;"Proteobacteria";"Alphaproteobacteria";"Rhizobiales";"Phyllobacteriaceae";"Mesorhizobium";"amorphae"</t>
  </si>
  <si>
    <t>amorphae</t>
  </si>
  <si>
    <t>TAGGGAATCTTCCGCAATGGGCGAAAGCCTGACGGAGCAACGCCGCGTGAGTGATGAAGGTTTTCGGATCGTAAAGCTCTGTTGCCAGGGAAGAACGTCCGGTAGAGTAACTGCTATCGGAGTGACGGTACCTGAGAAGAAAGCCCCGGCTAACTACGTGCCAGCAGCCGCGGTAATACGTAGGGGGCAAGCGTTGTCCGGAATTATTGGGCGTAAAGCGCGCGCAGGCGGCTATTTAAGTCTGGTGTTTAAACCTTGGGCTCAACCTGAGGTCGCACTGGAAACTGGGTGGCTTGAGTACAGAAGAGGAAAGTGGAATTCCACGTGTAGCGGTGAAATGCGTAGAGATGTGGAGGAACACCAGTGGCGAAGGCGACTTTCTGGGCTGTAACTGACGCTGAGGCGCGAAAGCGTGGGGAGCAAAC</t>
  </si>
  <si>
    <t>Bacteria;"Proteobacteria";"Alphaproteobacteria";"Caulobacterales";"Caulobacteraceae";"Phenylobacterium";NA</t>
  </si>
  <si>
    <t>TAAGGAATATTGGTCAATGGGCGGAAGCCTGAACCAGCCATGCCGCGTGCAGGATGACTGCCCTATGGGTTGTAAACTGCTTTTGTCCAGGAATAAACCTTTCTACGTGTAGGA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</si>
  <si>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Bacteria;"Bacteroidetes";"Sphingobacteriia";"Sphingobacteriales";"Sphingobacteriaceae";"Sphingobacterium";"multivorum"</t>
  </si>
  <si>
    <t>multivorum</t>
  </si>
  <si>
    <t>TAAGGAATATTGGTCAATGGGCGGAAGCCTGAACCAGCCATGCCGCGTGCAGGATGACTGCCCTATGGGTTGTAAACTGCTTTTGTCCAGGAATAAACCTAGATACGTGTATCTAGCTGAATGTACTGGAAG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</si>
  <si>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TGGGGAATATTGGACAATGGGCGCAAGCCTGATCCAGCCATCCCGCGTGTGTGAAGAAGGCCTTCGGGTTGTAAAGCCCTTTTGTTGGGCAAGAAATCCAGCTGGTTAATACCCGGTTTGGCTGACGGTACCCAAAGAATAAGCACCGGCTAACTTCGTGCCAGCAGCCGCGGTAATACGAAGGGTGCAAGCGTTACTCGGAATTACTGGGCGTAAAGCGTGCGTAGGTGGTTGTTTAAGTCTGTTGTGAAAGCCCTGGGCTCAACCTGGGAACTGCAGTGGAAACTGGAAGACTAGAGTGTGGTAGAGGGTAGCGGAATTCCTGGTGTAGCAGTGAAATGCGTAGAGATAAGGAGGAACATCCATGGCGAAGGCAGCTACCTGGACAAACACTGACACTGAGGCACGAAAGCGTGGGGAGCAAAC</t>
  </si>
  <si>
    <t>TGGGGAATTTTGGACAATGGGGGAAACCCTGATCCAGCCATCCCGCGTGTATGATGAAGGCCTTCGGGTTGTAAAGTACTTTTGGCAGAGAAGAAAAGGTATCCCTTAATACGGGA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</si>
  <si>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ATTGGACAATGGGCGCAAGCCTGATCCAGCCATGCCGCGTGAGTGATGAAGGTCTTAGGATTGTAAAGCTCTTTCACCGGTGAAGATAATGACGGTAACCGGAGAAGAAGCCCCGGCTAACTTCGTGCCAGCAGCCGCGGTAATACGAAGGGGGCTAGCGTTGTTCGGATTTACTGGGCGTAAAGCGCACGTAGGCGGATTTTTAAGTCAGGGGTGAAATCCCGGGGCTCAACCCCGGAACTGCCTTTGATACTGGAAGTCTTGAGTATGGTAGAGGTGAGTGGAATTCCGAGTGTAGAGGTGAAATTCGTAGATATTCGGAGGAACACCAGTGGCGAAGGCGGCTCACTGGACCATTACTGACGCTGAGGTGCGAAAGCGTGGGGAGCAAAC</t>
  </si>
  <si>
    <t>TGGGGAATATTGCACAATGGGCGCAAGCCTGATGCAGCCATGCCGCGTGTATGAAGAAGGCCTTCGGGTTGTAAAGTACTTTCAGCGGGGAGGAAGGCAACCGCGTAAATAGCGTTGTTGC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</si>
  <si>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Bacteria;"Bacteroidetes";"Sphingobacteriia";"Sphingobacteriales";"Sphingobacteriaceae";"Sphingobacterium";"spiritivorum"</t>
  </si>
  <si>
    <t>spiritivorum</t>
  </si>
  <si>
    <t>Bacteria;"Proteobacteria";"Gammaproteobacteria";"Pseudomonadales";"Moraxellaceae";NA;NA</t>
  </si>
  <si>
    <t>TGGGGAATATTGCACAATGGGCGCAAGCCTGATGCAGCCATGCCGCGTGTATGAAGAAGGCCTTCGGGTTGTAAAGTACTTTCAGCGGGGATGAATGCGTCCGTCTGAACAGGGCTTACGC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</si>
  <si>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TGGGGAATTTTGGACAATGGGGGCAACCCTGATCCAGCAATGCCGCGTGTGTGAAGAAGGCCTTCGGGTTGTAAAGCACTTTTGTCCGGCAAGAAATCGCACTTACTAATATTAGGTGTGGCTGACGGTACCGGAAGAATAAGGACCGGCTAACTACGTGCCAGCAGCCGCGGTAATACGTAGGGTCCAAGCGTTAATCGGAATTACTGGGCGTAAAGCGTGCGCAGGCGGTTGTGCAAGACCGATGTGAAATCCCCGGGCTTAACCTGGGAATTGCATTGGTGACTGCAAGGCTAGAGTGTGTCAGAGGGGGGTAGAATTCCACGTGTAGCAGTGAAATGCGTAGAGATGTGGAGGAATACCGATGGCGAAGGCAGCCCCCTGGGATAACACTGACGCTCAT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</si>
  <si>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ATGGAAGAGGTAAGTGGAATTGCGAGTGTAGAGGTGAAATTCGTAGATATTCGCAGGAACACCAGTGGCGAAGGCGGCTTACTGGGCAAGTACTGACGCTGAGGTGCGAAAGCGTGGGGAGCAAAC</t>
  </si>
  <si>
    <t>TGGGGAATTTTGGACAATGGGGGAAACCCTGATCCAGCCATACCGCGTGGATGATGAA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</si>
  <si>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AGGGAATCTTCCGCAATGGGCGAAAGCCTGACGGAGCAACGCCGCGTGAGTGATGAAGGTTTTCGGATCGTAAAGCTCTGTTGCCAGGGAAGAACGTCCGGTAGAGTAACTGCTACCGGAGTGACGGTACCTGAGAAGAAAGCCCCGGCTAACTACGTGCCAGCAGCCGCGGTAATACGTAGGGGGCAAGCGTTGTCCGGAATTATTGGGCGTAAAGCGCGCGCAGGCGGCTACTTAAGTCTGGTGTTTAAACCTTGGGCTCAACCTGAGGTCGCACTGGAAACTGGGTGGCTTGAGTACAGAAGAGGAAAGTGGAATTCCACGTGTAGCGGTGAAATGCGTAGAGATGTGGAGGAACACCAGTGGCGAAGGCGACTTTCTGGGCTGTAACTGACGCTGAGGCGCGAAAGCGTGGGGAGCAAAC</t>
  </si>
  <si>
    <t>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</t>
  </si>
  <si>
    <t>TGGGGAATATTGCACAATGGGCGCAAGCCTGATGCAGCCATGCCGCGTGTATGAAGAAGGCCTTCGGGTTGTAAAGTACTTTCAGCGGGGAGGAATGCGTCCGTCTGAACAGGGC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</si>
  <si>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AGGAATATTGGTCAATGGAGGCAACTCTGAACCAGCCATGCCGCGTGCAGGATGACGGTCCTATGGATTGTAAACTGCTTTTGTACGGGAAGAAAAAAAGCTACGTGTAGTTTATTGACGGTACCGTAAGAATAAGGATCGGCTAACTCCGTGCCAGCAGCCGCGGTAATACGGAGGATCCAAGCGTTATCCGGAATCATTGGGTTTAAAGGGTCCGTAGGCGGTCTTATAAGTCAGTGGTGAAAGTTTGCAGCTTAACTGTAAAATTGCCATTGATACTGTAGGACTTGAATTTTTGTGAAGTAACTAGAATATGTAGTGTAGCGGTGAAATGCATAGATATTACATGGAATACCAATTGCGAAGGCAGGTTACTAACAAATGATTGACGCTGATGGACGAAAGCGTGGGTAGCGAAC</t>
  </si>
  <si>
    <t>TAAGGAATATTGGTCAATGGGCGGAAGCCTGAACCAGCCATGCCGCGTGCAGGAT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</si>
  <si>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AGGTGGAACTCCGAGTGTAGAGGTGAAATTCGTAGATATTCGGAAGAACACCAGTGGCGAAGGCGACATACTGGCTAATTACTGACGCTGAGGCTCGAAAGCGTGGGGAGCAAAC</t>
  </si>
  <si>
    <t>Bacteria;"Bacteroidetes";"Sphingobacteriia";"Sphingobacteriales";"Chitinophagaceae";"Taibaiella";NA</t>
  </si>
  <si>
    <t>Taibaiella</t>
  </si>
  <si>
    <t>TAGGGAATCTTCCGCAATGGGCGAAAGCCTGACGGAGCAACGCCGCGTGAGTGATGAAGGTTTTCGGATCGTAAAGCTCTGTTGCCAAGGAAGAACGTCTTCTAGAGTAACTGCTAGGAGAGTGACGGTACTTGAGAAGAAAGCCCCGGCTAACTACGTGCCAGCAGCCGCGGTAATACGTAGGGGGCAAGCGTTGTCCGGAATTATTGGGCGTAAAGCGCGCGCAGGCGGTTCTTTAAGTCTGGTGTGTAAACCCGAGGCTCAACTTCGGGTCGCACTGGAAACTGGGGGACTTGAGTGCAGAAGAGGAGAGTGGAATTCCACGTGTAGCGGTGAAATGCGTAGATATGTGGAGGAACACCAGTGGCGAAGGCGACTCGCTGGGCTGGAACTGACGCTGAGGCGCGAAAGCGTGGGGAGCAAAC</t>
  </si>
  <si>
    <t>TAGGGAATCTTCCGCAATGGGCGAAAGCCTGACGGAGCGACGCCGCGTGAGTGATGAAGGTTTTCGGATCGTAAAGCTCTGTTGCCAGGGAAGAACGTCCGGTAGAGTAACTGCTACCGGAGTGACGGTACCTGAGAAGAAAGCCCCGGCTAACTACGTGCCAGCAGCCGCGGTAATACGTAGGGGGCAAGCGTTGTCCGGAATTATTGGGCGTAAAGCGCGCGCAGGCGGCTATTTAAGTCTGGTGTTTAAACCTTGGGCTCAACCTGAGGTCGCACTGGAAACTGGGTGGCTTGAGTACAGAAGAGGAAAGTGGAATTCCACGTGTAGCGGTGAAATGCGTAGAGATGTGGAGGAACACCAGTGGCGAAGGCGACTTTCTGGGCTGTAACTGACGCTGAGGCGCGAAAGCGTGGGGAGCAAAC</t>
  </si>
  <si>
    <t>TGAGGAATATTGGACAATGGGCGCAAGCCTGATCCAGCCATGCCGCGTGCAGGATGACGGTCCTATGGATTGTAAACTGCTTTTATACGAGAAGAAACACTACTTCGTGAAGTAGCTTGACGGTATCGTAAGAATAAGGATCGGCTAACTCCGTGCCAGCAGCCGCGGTAATACGGAGGATCCAAGCGTTATCCGGAATCATTGGGTTTAAAGGGTCCGTAGGCGGTTTAATAAGTCAGTGGTGAAAGCCCATCGCTCAACGGTGGAACGGCCATTGATACTGTTAGACTTGAATTATTAGGAAGTAACTAGAATATGTAGTGTAGCGGTGAAATGCTTAGAGATTACATGGAATACCAATTGCGAAGGCAGGTTACTACGAATTGATTGACGCTGATGGACGAAAGCGTGGGTAGCGAAC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</si>
  <si>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GGTACCTAGAGTATGGAAGAGGTGAGTGGAATTCCGAGTGTAGAGGTGAAATTCGTAGATATTCGGAGGAACACCAGTGGCGAAGGCGGCTCACTGGGCAATTACTGACGCTGAGGTGCGAAAGCGTGGGGAGCAAAC</t>
  </si>
  <si>
    <t>TGGGGAATATTGCACAATGGGCGCAAGCCTGATGCAGCCATGCCGCGTGTATGAAGAAGGCCTTCGGGTTGTAAAGTACTTTCAGCGGGGAGGAAGGCAACCGCGTAAATAGCGCTGTTGC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</si>
  <si>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AAGGAATATTGGTCAATGGAGGCAACTCTGAACCAGCCATGCCGCGTGCAGGAAGACAGCCCTCTGGGTCGTAAACTGCTTTTATTCGGGAATAAACCTACTTACGTGTAAGTAGCTGAATGTACCGAAGGAATAAGGATCGGCTAACTCCGTGCCAGCAGCCGCGGTAATACGGAGGATCCAAGCGTTATCCGGATTTATTGGGTTTAAAGGGTGCGTAGGCGGCTTATTAAGTCAGGGGTGAAAGACGGTGGCTCAACCATCGCAGTGCCCTTGATACTGATGAGCTTGAATACACTAGAGGTAGGCGGAATGTGACAAGTAGCGGTGAAATGCATAGATATGTCACAGAACACCGATTGCGAAGGCAGCTTACTAGGGTGTCATTGACGCTGAGGCACGAAAGCGTGGGGAGCAAAC</t>
  </si>
  <si>
    <t>Bacteria;"Proteobacteria";"Betaproteobacteria";"Burkholderiales";"Comamonadaceae";"Methylibium";NA</t>
  </si>
  <si>
    <t>Methylibium</t>
  </si>
  <si>
    <t>TGGGGAATTTTGGACAATGGGCGAAAGCCTGATCCAGCAATGCCGCGTGCAGGATGAAGGCCTTCGGGTTGTAAACTGCTTTTGTACGGAACGAAAAAGCTTCTCCTAATACGAGAGGCCCCTGACGGTACCGTAAGAATAAGCACCGGCTAACTACGTGCCAGCAGCCGCGGTAATACGTAGGGTGCGAGCGTTAATCGGAATTACTGGGCGTAAAGCGTGCGCAGGCGGTTATGTAAGACAGATGTGAAATCCCCGGGCTCAACCTGGGAACTGCATTTGTGACTGCATGGCTAGAGTACGGTAGAGGGGGATGGAATTCCGCGTGTAGCAGTGAAATGCGTAGATATGCGGAGGAACACCGATGGCGAAGGCAAGCCCCTGGACATGTACTGACGCTCATGCACGAAAGCGTGGGGAGCAAAC</t>
  </si>
  <si>
    <t>Bacteria;"Bacteroidetes";"Sphingobacteriia";"Sphingobacteriales";"Sphingobacteriaceae";"Sphingobacterium";"nematocida"</t>
  </si>
  <si>
    <t>nematocida</t>
  </si>
  <si>
    <t>Bacteria;"Actinobacteria";"Actinobacteria";"Micrococcales";"Microbacteriaceae";NA;NA</t>
  </si>
  <si>
    <t>TGGGGAATATTGGACAATGGGCGAAAGCCTGATCCAGCCATGCCGCGTGAGTGATGAAGGCCTTAGGGTTGTAAAGCTCTTTTGTCCGGGAAGATAATGACTGTACCGGAAGAATAAGCCCCGGCTAACTTCGTGCCAGCAGCCGCGGTAATACGAAGGGGGCTAGCGTTGCTCGGAATCACTGGGCGTAAAGGGCGCGTAGGCGGACTTTTAAGTCGGAGGTGAAAGCCCAGGGCTCAACCCTGGAATTGCCTTCGATACTGGGAGTCTTGAGTTCGGAAGAGGTTGGTGGAACTGCGAGTGTAGAGGTGAAATTCGTAGATATTCGCAAGAACACCGGTGGCGAAGGCGGCCAACTGGTCCGAAACTGACGCTGAGGCGCGAAAGCGTGGGGAGCAAAC</t>
  </si>
  <si>
    <t>Bacteria;"Proteobacteria";"Betaproteobacteria";"Burkholderiales";"Comamonadaceae";"Pseudorhodoferax";"aquiterrae"</t>
  </si>
  <si>
    <t>Pseudorhodoferax</t>
  </si>
  <si>
    <t>aquiterrae</t>
  </si>
  <si>
    <t>Bacteria;"Bacteroidetes";"Sphingobacteriia";"Sphingobacteriales";"Sphingobacteriaceae";"Sphingobacterium";"faecium"</t>
  </si>
  <si>
    <t>faecium</t>
  </si>
  <si>
    <t>TACGGAATATTGGTCAATGGGCGTAAGCCTGAACCAGCCATGCCGCGTGCAGGATGACTGCCCTATGGGTTGTAAACTGCTTTTGTCCAGGAATAAACCTTTCTACGTGTAGAGAGCTGCATGTACTGGAAT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</si>
  <si>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TGGGGAATATTGGACAATGGGCGCAAGCCTGATCCAGCCATACCGCGTGGGTGAAGAAGGCCTTCGGGTTGTAAAGCCCTTTTGTTGGGAAAGAAAAGCAGTCGGCTAATACCCGGTTGTTCTGACGGTACCCAAAGAATAAGCACCGGCTAACTTCGTGCCAGCAGCCGCGGTAATACGAAGGGTGCAAGCGTTACTCGGAATTACTGGGCGTAAAGCGTGCGTAGGTGGTTGTTTAAGTCTGTTGTGAAAGCCCTGGGCTCAACCTGGGAATTGCAGTGGATACTGGGCGACTAGAGTGTGGTAGAGGGTAGTGGAATTCCCGGTGTAGCAGTGAAATGCGTAGAGATCGGGAGGAACATCCATGGCGAAGGCAGCTACCTGGACCAACACTGACACTGAGGCACGAAAGCGTGGGGAGCAAAC</t>
  </si>
  <si>
    <t>TAAGGAATATTGGTCAATGGGCGGAAGCCTGAACCAGCCATGCCGCGTGCAGGATGACTGCCCTATGGGTTGTAAACTGCTTTTGTCCAGGAATAAACCTCTTTACGTGTAGAGAGCTGAATGTACTGGAAG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</si>
  <si>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Bacteria;"Proteobacteria";"Alphaproteobacteria";"Rhizobiales";"Phyllobacteriaceae";"Aquamicrobium";NA</t>
  </si>
  <si>
    <t>Aquamicrobium</t>
  </si>
  <si>
    <t>TAGGGAATCTTCCGCAATGGGCGAAAGCCTGACGGAGCAACGCCGCGTGAGTGATGAAGGTTTTCGGATCGTAAAGCTCTGTTGCCAGGGAAGAACGTCCGGTAGAGTAACTGCTACCGGGGTGACGGTACCTGAGAAGAAAGCCCCGGCTAACTACGTGCCAGCAGCCGCGGTAATACGTAGGGGGCAAGCGTTGTCCGGAATTATTGGGCGTAAAGCGCGCGCAGGCGGCTATTTAAGTCTGGTGTTTAAACCTTGGGCTCAACCTGAGGTCGCACTGGAAACTGGATGGCTTGAGTACAGAAGAGGAAAGTGGAATTCCACGTGTAGCGGTGAAATGCGTAGAGATGTGGAGGAACACCAGTGGCGAAGGCGACTTTCTGGGCTGTAACTGACGCTGAGGCGCGAAAGCGTGGGGAGCAAAC</t>
  </si>
  <si>
    <t>TAAGGAATATTGGTCAATGGAGGCAACTCTGAACCAGCCATGCCGCGTGCAGGAAGACAGCCCTCTGGGTCGTAAACTGCTTTTATTCGGGAATAAACCTACTTACGTGTAAGTAGCTGAATGTACCGAAGGAATAAGGATCGGCTAACTCCGTGCCAGCAGCCGCGGTAATACGGAGGATCCAAGCGTTATCCGGATTTATTGGGTTTAAAGGGTGCGTAGGCGGCTTATTAAGTCAGGGGTGAAAGACGGTGGCTCAACCATCGCAGTGCCCTTGATACTGATGAGCTTGAATACACTAGAGGTAGGCGGAATGTGACAAGTAGCGGTGAAATGCATAGATATGTCACAGAACACCGATTGCGAAGGCAGCTTACTATGGTGTTATTGACGCTGAGGCACGAAAGCGTGGGGATCAAAC</t>
  </si>
  <si>
    <t>TGGGGAATATTGGACAATGGGCGCAAGCCTGATCCAGCCATACCGCGTGGGTGAAGAAGGCCTTCGGGTTGTAAAGCCCTTTTGTTGGGAAAGAAATCCAGCTGGTTAATACCC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</si>
  <si>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TGGGGAATATTGGACAATGGGCGCAAGCCTGATCCAGCCATCCCGCGTGTGTGAAGAAGGCCTTCGGGTTGTAAAGCCCTTTTGTTGGGAAAGAAATCCAGCCGGCTAATACCTGGTTGGGCTGACGGTACCCAAAGAATAAGCACCGGCTAACTTCGTGCCAGCAGCCGCGGTAATACGAAGGGTGCAAGCGTTACTCGGAATTACTGGGCGTAAAGCGTGCGTAGGTGGTCGTTTAAGTCCGTTGTGAAAGCCCTGGGCTCAACCTGGGAACTGCAGTGGATACTGGGAGACTAGAGTGTGGTAGAGGGTAGCGGAATTCCTGGTGTAGCAGTGAAATGCGTAGAGATCAGGAGGAACATCCATGGCGAAGGCAGCTACCTGGACAAACACTGACACTGAGGCACGAAAGCGTGGGGAGCAAAC</t>
  </si>
  <si>
    <t>TAAGGAATATTGGTCAATGGAGGCAACTCTGAACCAGCCATGCCGCGTGCAGGATGACTGCCCTATGGGTTGTAAACTGCTTTTGTCAGGGAATAAACCTTTCTACGTGTAGG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</si>
  <si>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Bacteria;"Proteobacteria";"Alphaproteobacteria";"Sphingomonadales";"Sphingomonadaceae";"Sphingobium";"xenophagum"</t>
  </si>
  <si>
    <t>xenophagum</t>
  </si>
  <si>
    <t>TACGGAATATTGGTCAATGGGCGTAAGCCTGAACCAGCCATGCCGCGTGCAGGATGACTGCCCTATGGGTTGTAAACTGCTTTTGTCCAGGAATAAACCTCTTTACGTGTAGGGAGCTGCATGTACTGGAAT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</si>
  <si>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TGGGGAATATTGGACAATGGGCGCAAGCCTGATCCAGCCATCCCGCGTGTGTGAAGAAGGCCTTCGGGTTGTAAAGCCCTTTTGTTGGGAAAGAAATCCAGCTGGCTAATACCCGGTTGGGCTGACGGTACCCAAAGAATAAGCACCGGCTAACTTCGTGCCAGCAGCCGCGGTAATACGAAGGGTGCAAGCGTTACTCGGAATTACTGGGCGTAAAGCGTGCGTAGGTGGTCGTTTAAGTCCGTTGTGAAAGCCCTGGGCTCAACCTGGGAACTGCAGTGGATACTGGGAGACTAGAGTGTGGTAGAGGGTAGCGGAATTCCTGGTGTAGCAGTGAAATGCGTAGAGATCAGGAGGAACATCCATGGCGAAGGCAGCTACCTGGACAAACACTGACACTGAGGCACGAAAGCGTGGGGAGCAAAC</t>
  </si>
  <si>
    <t>TGCGGAATATTGGTCAATGGTCGCAAGACTGAACCAGCCATGCCGCGTGCAGGATGACGGTCCTATGGATTGTAAACTGCTTTTGTACGGGAAGAAACACTCCTACGTGTAGGGGCTTGCCGGTACCGTAAT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</si>
  <si>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GGGGAATATTGGACAATGGGCGAAAGCCTGATCCAGCCATGCCGCGTGTGTGAAGAAGGTCTTCGGATTGTAAAGCACTTTAAGTTGGGAGGAAGGGCAGTAAATTAATACTTTGCTT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</t>
  </si>
  <si>
    <t>TGGGGAATATTGGACAATGGGCGAAAGCCTGATCCAGCAATGCCGCGTGAGTGATGAAGGCCCTAGGGTTGTAAAGCTCTTTTACCCGGGATGATAATGACAGTACCGGGAGAATAAGCTCCGGCTAACTCCGTGCCAGCAGCCGCGGTAATACGGAGGGAGCTAGCGTTGTTCGGAATTACTGGGCGTAAAGCGCGCGTAGGCGGTTTTTTAAGTCAGAGGTGAAAGCCCGGGGCTCAACCCCGGAATTGCCTTTGAAACTGGAAAACTTGAATCTTGGAGAGGTCAGTGGAATTCCGAGTGTAGAGGTGAAATTCGTAGATATTCGGAAGAACACCAGTGGCGAAGGCGACTGACTGGACAAGTATTGACGCTGAGGTGCGAAAGCGTGGGGAGCAAAC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</si>
  <si>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GGTACCTAGAGTATGGAAGAGGTGAGTGGAATTCCGAGTGTAGAGGTGAAATTCGTAGATATTCGGAGGAACACCAGTGGCGAAGGCGGCTCACTGGGCAAGTACTGACGCTGAGGTGCGAAAGCGTGGGGAGCAAAC</t>
  </si>
  <si>
    <t>Bacteria;"Proteobacteria";"Gammaproteobacteria";NA;NA;NA;NA</t>
  </si>
  <si>
    <t>TGGGGAATATTGGACAATGGGCGCAAGCCTGATCCAGCCATACCGCGTGGGTGAAGAAGGCCTTCGGGTTGTAAAGCCCTTTTGTTGGGAAAGAAATCCAGCTGGC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</t>
  </si>
  <si>
    <t>TGGGGAATATTGCACAATGGGCGCAAGCCTGATG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ATGGAGGAATACCGGTGGCGAAGGCGGCCCCCTGGACAAAGACTGACGCTAAGGTGCGAAAGCGTGGGGAGCAAAC</t>
  </si>
  <si>
    <t>TGGGGAATTTTGGACAATGGGGGCAACCCTGATCCAGCAATGCCGCGTGTGTGAAGAAGGCCTTCGGGTTGTAAAGCACTTTTGTCCGGAAAGAAATCGCACTTACTAATATTAGGTGTGGCTGACGGTACCGGAAGAATAAGGACCGGCTAACTACGTGCCAGCAGCCGCGGTAATACGTAGGGTCCAAGCGTTAATCGGAATTACTGGGCGTAAAGCGTGCGCAGGCGGTTGTGCAAGACCGATGTGAAATCCCCGGGCTTAACCTGGGAATTGCATTGGTGACTGCAAGGCTAGAGTGTGTCAGAGGGGGGTAGAATTCCACGTGTAGCAGTGAAATGCGTAGAGATGTGGAGGAATACCGATGGCGAAGGCAGCCCCCTGGGATAACACTGACGCTCATGCACGAAAGCGTGGGGAGCAAAC</t>
  </si>
  <si>
    <t>TAAGGAATATTGGTCAATGGGCGTAAGCCTGAACCAGCCATGCCGCGTGCAGGATGACTGCCCTATGGGTTGTAAACTGCTTTTGTCCAGGAATAAACCTTTCTACGTGTAGAGAGCTGCATGTACTGGAATAATAAGGATCGGCTAACTCCGTGCCAGCAGCCGCGGTAATACGGAGGATCCGAGCGTTATCCGGATTTATTGGGTTTAAAGGGTGCGTAGGCGGCCTATTAAGTCAGGGGTGAAATACGGTGGCTCAACCATCGCAGTGCCTTTGATACTGACAGGCTTGAATCCATTTGAAGTGGGCGGAATAAGACAAGTAGCGGTGAAATGCATAGATATGTCTTAGAACGCCGATTGCGAAGGCAGCTCACTAAGCTGGTATTGACGCTGATGCACGAAAGCGTGGGGAGCGAAC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</si>
  <si>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AGAGAGGTAGGTGGAACTCCGAGTGTAGAGGTGAAATTCGTAGATATTCGGAAGAACACCAGTGGCGAAGGCGACATACTGGCTAAGTACTGACGCTGAGGCGCGAAAGCGTGGGGAGCAAAC</t>
  </si>
  <si>
    <t>Bacteria;"Proteobacteria";"Alphaproteobacteria";"Caulobacterales";"Caulobacteraceae";"Caulobacter";NA</t>
  </si>
  <si>
    <t>Bacteria;"Proteobacteria";"Alphaproteobacteria";"Rhizobiales";"Hyphomicrobiaceae";"Devosia";"neptuniae"</t>
  </si>
  <si>
    <t>neptuniae</t>
  </si>
  <si>
    <t>TGGGGAATATTGGACAATGGGCGAAAGCCTGATCCAGCCATGCCGCGTGTGTGAAGAAGGTCTTCGGATTGTAAAGCACTTTAAGTTGGGAGGAAGGGCAGTAAGTTAATAT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</t>
  </si>
  <si>
    <t>Bacteria;"TM6_(Dependentiae)";NA;NA;NA;NA;NA</t>
  </si>
  <si>
    <t>TM6_(Dependentiae)</t>
  </si>
  <si>
    <t>Bacteria;"Proteobacteria";"Gammaproteobacteria";"Xanthomonadales";"Xanthomonadaceae";"Stenotrophomonas";"nitritireducens"</t>
  </si>
  <si>
    <t>nitritireducens</t>
  </si>
  <si>
    <t>TGGGGAATATTGGACAATGGGCGAAAGCCTGATCCAGCAATGCCGCGTGAGTGATGAAGGCCTTAGGGTTGTAAAGCTCTTTTACCCGGGATGATAATGACAGTACCGGGAGAATAAGCTCCGGCTAACTCCGTGCCAGCAGCCGCGGTAATACGGAGGGAGCTAGCGTTATTCGGAATTACTGGGCGTAAAGCGCACGTAGGCGGCTTTGTAAGTTAGAGGTGAAAGCCTGGAGCTCAACTCCAGAATTGCCTTTAAGACTGCATCGCTTGAATCCAGGAGAGGTGAGTGGAATTCCGAGTGTAGAGGTGAAATTCGTAGATATTCGGAAGAACACCAGTGGCGAAGGCGGCTCACTGGACTGGTATTGACGCTGAGGTGCGAAAGCGTGGGGAGCAAAC</t>
  </si>
  <si>
    <t>TGGGGAATATTGGACAATGGGCGCAAGCCTGATCCAGCCATCCCGCGTGTGTGAAGAAGGCCTTCGGGTTGTAAAGCCCTTTTGTTGGGAAAGAAATCCAGCTGGTTAATACCCGGTTGGGCTGACGGTACCCAAAGAATAAGCACCGGCTAACTTCGTGCCAGCAGCCGCGGTAATACGAAGGGTGCAAGCGTTACTCGGAATTACTGGGCGTAAAGCGTGCGTAGGTGGTCGTTTAAGTCCGTTGTGAAAGCCCTGGGCTCAACCTGGGAACTGCAGTGGATACTGGGAGACTAGAATGTGGTAGAGGGTAGCGGAATTCCTGGTGTAGCAGTGAAATGCGTAGAGATAAGGAGGAACATCCATGGCGAAGGCAGCTACCTGGACAAACATTGACACTGAGGCACGAAAGCGTGGGGAGCAAAC</t>
  </si>
  <si>
    <t>TGGGGAATTTTGGACAATGGGCGCAAGCCTGATCCAGCCATGCCGCGTGCAGGATGAAGGCCTTCGGGTTGTAAACTGCTTTTGTACGGAACGAAAAGACTCTGGTTAATACCTGGGGTCCCTGACGGTACCGTAAGAATAAGCACCGGCTAACTACGTGCCAGCAGCCGCGGTAATACGTAGGGTGCGAGCGTTAATCGGAATTACTGGGCGTAAAGCGTGCGCAGGCGGTTATGTAAGACAGATGTGAAATCCCCGGGCTCAACCTGGGAACTGCATTTGTGACTGCATAGCTAGAGTACGGCAGAGGGGGATGGAATTCCGCGTGTAGCAGTGAAATGCGTAGATATGCGGAGGAACACCGATGGCGAAGGCAAGCCCCTGGGCATGTACTGACGCTCATGCACGAAAGCGTGGGGAGCAAAC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</si>
  <si>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CGCTTAACGTGGGAACTGCATTTGAAACTGGCAAGCTAGAGTCTTGTAGAGGGGGGTAGAATTCCAGGTGTAGCGGTGAAATGCGTAGAGATATGGAGGAATACCGGTGGCGAAGGCGGCCCCCTGGACAAAGACTGACGCTAAGGTGCGAAAGCGTGGGGAGCAAAC</t>
  </si>
  <si>
    <t>Bacteria;"Proteobacteria";"Alphaproteobacteria";"Rhizobiales";"Hyphomicrobiaceae";"Devosia";"epidermidihirudinis"</t>
  </si>
  <si>
    <t>epidermidihirudinis</t>
  </si>
  <si>
    <t>TGGGGAATATTGGACAATGGGCGCAAGCCTGATCCAGCCATCCCGCGTGTGTGAAGAAGGCCTTCGGGTTGTAAAGCCCTTTTGTTGGGAAAGAAATCCAGCTGGTTAATACCCGGTTGGGCTGACGGTACCCAA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GCAAAC</t>
  </si>
  <si>
    <t>Bacteria;"Proteobacteria";"Betaproteobacteria";"Burkholderiales";"Burkholderiaceae";"Cupriavidus";"basilensis"</t>
  </si>
  <si>
    <t>basilensis</t>
  </si>
  <si>
    <t>TGGGGAATCTTGCGCAATGGGCGAAAGCCTGACGCAGCCATGCCGCGTGAATGATGAAGGTCTTAGGATTGTAAAATTCTTTCACCGGGGACGATAATGACGGTACCCGGAGAAGAAGCCCCGGCTAACTTCGTGCCAGCAGCCGCGGTAATACGAAGGGGGCTAGCGTTGCTCGGAATTACTGGGCGTAAAGGGCGCGTAGGCGGATCGTTAAGTCAGAGGTGAAATCCCAGGGCTCAACCCTGGAACTGCCTTTGATACTGGCGATCTTGAGTATGAGAGAGGTAGGTGGAACTCCGAGTGTAGAGGTGAAATTCGTAGATATTCGGAAGAACACCAGTGGCGAAGGCGACATACTGGCTAATTACTGACGCTGAGGCGCGAAAGCGTGGGGAGCAAAC</t>
  </si>
  <si>
    <t>TGGGGAATATTGGACAATGGGCGCAAGCCTGATCCAGCCATGCCGCGTGAGTGATGAAGGCCTTAGGGTTGTAAAGCTCTTTCAGTGGGGAAGATAATGACGGTACCCA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</si>
  <si>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TGGGGAATATTGGACAATGGGCGCAAGCCTGATCCAGCCATCCCGCGTGTGTGAAGAAGGCCTTCGGGTTGTAAAGCCCTTTTGTTGGGCAAGAAATCCAGCTGGTTAATACCCGGTTTGGCTGACGGTACCCAAAGAATAAGCACCGGCTAACTTCGTGCCAGCAGCCGCGGTAATACGAAGGGTGCAAGCGTTACTCGGAATTACTGGGCGTAAAGCGTGCGTAGGTGGTCGTTTAAGTCCGTTGTGAAAGCCCTGGGCTCAACCTGGGAACTGCAGTGGATACTGGGAGACTAGAATGTGGTAGAGGGTAGCGGAATTCCTGGTGTAGCAGTGAAATGCGTAGAGATAAGGAGGAACATCCATGGCGAAGGCAGCTACCTGGACAAACATTGACACTGAGGCACGAAAGCGTGGGGAGCAAAC</t>
  </si>
  <si>
    <t>TAAGGAATATTGGTCAATGGGCGGAAGCCTGAACCAGCCATGCCGCGTGCAGGATGACTGCCCTATGGGTTGTAAACTGCTTTTGTACGGGAATAAACCTCTCTACGTGTAGAGGGCTGAATGTACCGTAAGAATAAGGATCGGCTAACTCCGTGCCAGCAGCCGCGGTAATACGGAGGATCCGAGCGTTATCCGGATTTATTGGGTTTAAAGGGTGCGTAGGCGGCCTTATAAGTCAGGGGTGAAATACGGCAGCTCAACTGTCGCAGTGCCTTTGATACTGTAGGGCTTGAATCTATTTGAAGTGGGCGGAATAAGACAAGTAGCGGTGAAATGCATAGATATGTCTTAGAACTCCGATTGCGAAGGCAGCTCACTAAGTTAGTATTGACGCTGATGCACGAAAGCGTGGGGATCGAAC</t>
  </si>
  <si>
    <t>TGGGGAATATTGCACAATGGGCGCAAGCCTGATGCAGCCATGCCGCGTGTATGAAGAAGGCCTTCGGGTTGTAAAGTACTTTCAGCGGGGATGAATGCGTCCGTCTGAACAGGGCTTACGC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</si>
  <si>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GGGGAATTTTGGACAATGGGCGAAAGCCTGATCCAGCAATGCCGCGTGCAGGATGAAGGCCTTCGGGTTGTAAACTGCTTTTGTACGGAACGAAAAAGCTTCTCCTAATACGAGAGGCCCCTGACGGTACCGT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</si>
  <si>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GGGGAATATTGCACAATGGGCGCAAGCCTGATGCAGCCATGCCGCGTGTGTGAAGAAGGCCTTCGGGTTGTAAAGCACTTTCAGCGAGGAGGAAGGGTTCCGTGTTAATAGCACTGTTCC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</si>
  <si>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GGGTGGAACTCCGAGTGTAGAGGTGAAATTCGTAGATATTCGGAAGAACACCAGTGGCGAAGGCGACACACTGGCTAAGTACTGACGCTGAGGCTCGAAAGCGTGGGGAGCAAAC</t>
  </si>
  <si>
    <t>TGGGGAATTTTGGACAATGGGCGAAAGCCTGATCCAGCAATGCCGCGTGCAGGATGAAGGCCTTCGGGTTGTAAACTGCTTTTGTACGGAACGAAAAAGCTTCTCCTAATACGAGAGGCCCATGACGGTACCGTA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</si>
  <si>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Bacteria;"Bacteroidetes";"Sphingobacteriia";"Sphingobacteriales";"env.OPS_17";NA;NA</t>
  </si>
  <si>
    <t>env.OPS_17</t>
  </si>
  <si>
    <t>TGAGGAATATTGGACAATGGGTGAGAGCCTGATCCAGCCATCCCGCGTGAAGGACGACGGTTCTATGGATTGTAAACTTCTTTTATATAGGGATAAACCTACTCTCGTGAGAGTAGCTGAAGGTACTATATGAATAAGCACCGGCTAACTCCGTGCCAGCAGCCGCGGTAATACGGAGGGTGCAAGCGTTATCCGGATTTATTGGGTTTAAAGGGTCCGTAGGCGGGCTTGTAAGTCAGTGGTGAAATCCGGCAGCTTAACTGTCGAACTGCCATTGATACTGCAGGCCTTGAGTAAGGTAGAAGTAGCTGGAATAAGTAGTGTAGCGGTGAAATGCATAGATATTACTTAGAACACCAATTGCGAAGGCAGGTTACTAGGTATTAACTGACGCTGATGGACGAAAGCGTGGGGAGCGAAC</t>
  </si>
  <si>
    <t>TGGGGAATTTTGGACAATGGGGGAAACCCTGATCCAGCCATACCGCGTGGATGATGAAGGCCTTCGGGTTGTAAAGTACTTTTGGCAGAGAAGAAAAGGTACCTCCTAATACGAGGTACTGA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</si>
  <si>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TTTGGACAATGGGCGCAAGCCTGATCCAGCCATGCCGCGTGCAGGATGAAGGCCTTCGGGTTGTAAACTGCTTTTGTACGGAACGAAAAGACTCTGGTTAATACCTGGGGTCCATGACGGTACCGTAAGAATAAGCACCGGCTAACTACGTGCCAGCAGCCGCGGTAATACGTAGGGTGCGAGCGTTAATCGGAATTACTGGGCGTAAAGCGTGCGCAGGCGGTTATGTAAGACAGATGTGAAATCCCCGGGCTCAACCTGGGAACTGCATTTGTGACTGCATAGCTAGAGTACGGCAGAGGGGGATGGAATTCCGCGTGTAGCAGTGAAATGCGTAGATATGCGGAGGAACACCGATGGCGAAGGCAAGCCCCTGGGCATGTACTGACGCTCATGCACGAAAGCGTGGGGAGCAAAC</t>
  </si>
  <si>
    <t>TGGGGAATATTGCACAATGGGCGAAAGCCTGATGCAGCG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AAGATATCAGGAGGAACACCGGTGGCGAAGGCGGGTCTCTGGGCAGTAACTGACGCTGAGGAACGAAAGCGTGGGTAGCGAAC</t>
  </si>
  <si>
    <t>Bacteria;"Proteobacteria";"Gammaproteobacteria";"Xanthomonadales";"Solimonadaceae";NA;NA</t>
  </si>
  <si>
    <t>Solimonadaceae</t>
  </si>
  <si>
    <t>TACGGAATATTGGTCAATGGGCGTAAGCCTGAACCAGCCATGCCGCGTGCAGGATGACTGCCCTATGGGTTGTAAACTGCTTTTGTCCAGGAATAAACCTTTCTACGTGTAGAGAGCTGAATGTACTGGAAGAATAAGGATCGGCTAACTCCGTGCCAGCAGCCGCGGTAATACGGAGGATCCGAGCGTTATCCGGATTTATTGGGTTTAAAGGGTGCGTAGGCGGCCTATTAAGTCAGGGGTGAAATACGGTGGCTCAACCATCGCAGTGCCTTTGATACTGACAGGCTTGAATCCATTTGAAGTGGGCGGAATAAGACAAGTAGCGGTGAAATGCATAGATATGTCTTAGAACGCCGATTGCGAAGGCAGCTCACTAAGCTGGTATTGACGCTGATGCACGAAAGCGTGGGGAGCGAAC</t>
  </si>
  <si>
    <t>TGGGGAATATTGGACAATGGGCGCAAGCCTGATCCAGCCATGCCGCGTGAGTGATGAAGGCCTTAGGGTTGTAAAGCTCTTTCAGTGGGGACGATAATGACGGTACCCACAGAAGAAGCCCCGGCTAACTTCGTGCCAGCAGCCGCGGTAATACGAAGGGGGCTAGCGTTGTTCGGATTTACTGGGCGTAAAGCGCACGTAGGCGGATCGTTAAGTCGGGGGTGAAATCCTGGAGCTCAACTCCAGAACTGCCTTCGATACTGGCGATCTTGAGTCCGGAAGAGGTGAGTGGAACTCCTAGTGTAGAGGTGGAATTCGTAGATATTAGGAAGAACACCAGTGGCGAAGGCGGCTCACTGGGCAGGTACTGACGCTGAGGTGCGAAAGCGTGGGGAGCAAAC</t>
  </si>
  <si>
    <t>Bacteria;"Proteobacteria";"Alphaproteobacteria";"Rhizobiales";"Hyphomicrobiaceae";NA;NA</t>
  </si>
  <si>
    <t>Bacteria;"Bacteroidetes";"Flavobacteriia";"Flavobacteriales";"Cryomorphaceae";"Fluviicola";NA</t>
  </si>
  <si>
    <t>Cryomorphaceae</t>
  </si>
  <si>
    <t>Fluviicola</t>
  </si>
  <si>
    <t>TGGGGAATTTTGGACAATGGGCGAAAGCCTGATCCAGCAATGCCGCGTGCAGGATGAAGGCCTTCGGGTTGTAAACTGCTTTTGTACGGAACGAAAAAGCTTCTCCTAATACGAGAGGCCCCTGACGGTACCGTAAGAATAAGCACCGGCTAACTACGTGCCAGCAGCCGCGGTAATACGTAGGGTGCAAGCGTTAATCGGAATTACTGGGCGTAAAGCGTGCGCAGGCGGTTATGTAAGACAGATGTGAAATCCCCGGGCTCAACCTGGGAACTGCATTTGTGACTGCATGGCTAGAGTACGGTAGAGGGGGATGGAATTCCGCGTGTAGCAGTGAAATGCGTAGATATGCGGAGGAACACCGATGGCGAAGGCAAGCCCCTGGACATGTACTGACGCTCATGCACGAAAGCGTGGGGAGCAAAC</t>
  </si>
  <si>
    <t>Bacteria;"Proteobacteria";"Alphaproteobacteria";"Rhizobiales";"Rhizobiaceae";"Kaistia";NA</t>
  </si>
  <si>
    <t>Bacteria;"Proteobacteria";"Alphaproteobacteria";"Rhizobiales";"Hyphomicrobiaceae";"Hyphomicrobium";NA</t>
  </si>
  <si>
    <t>Hyphomicrobium</t>
  </si>
  <si>
    <t>TGAGGAATATTGGACAATGGGCGCAAGCCTGATCCAGCCATGCCGCGTGCAGGATGACGGTCCTATGGATTGTAAACTGCTTTTGTACGAGAAGAAACACTGATTCGTGAATCAGCTTGACGGTATCGTAAGAATAAGGATCGGCTAACTCCGTGCCAGCAGCCGCGGTAATACGGAGGATCCAAGCGTTATCCGGAATCATTGGGTTTAAAGGGTCCGTAGGCGGTTTAGTAAGTCAGTGGTGAAAGCCCATCGCTCAACGGTGGAACGGCCATTGATACTGCTGAACTTGAATTATTAGGAAGTAACTAGAATATGTAGTGTAGCGGTGAAATGCTTAGAGATTACATGGAATACCAATTGCGAAGGCAGGTTACTACGAATTGATTGACGCTGATGGACGAAAGCGTGGGGAGCGAAC</t>
  </si>
  <si>
    <t>Bacteria;"Actinobacteria";"Actinobacteria";"Micrococcales";"Microbacteriaceae";"Leucobacter";NA</t>
  </si>
  <si>
    <t>TGGGGAATATTGCACAATGGGCGCAAGCCTGATGCAGCCATGCCGCGTGTGTGAAGAAGGCCTTCGGGTTGTAAAGCACTTTCAGCGAGGAGGAAGGTGGTGAGCCTAATACGC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</si>
  <si>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AAGGAATATTGGTCAATGGGCGGAAGCCTGAACCAGCCATGCCGCGTGCAGGATGACTGCCCTATGGGTTGTAAACTGCTTTTGTCCAGGAATAAACCTGTCTACGTGTAGATAGCTGAATGTACTGGAAGAATAAGGATCGGCTAACTCCGTGCCAGCAGCCGCGGTAATACGGAGGATCCGAGCGTTATCCGGATTTATTGGGTTTAAAGGGTGCGTAGGCGGCCTATTAAGTCAGGGGTGAAATACGGTGGCTCAACCATCGCAGTGCCTTTGATACTGATAGGCTTGAATCCATTTGAAGTGGGCGGAATAAGACAAGTAGCGGTGAAATGCATAGATATGTCTTAGAACTCCGATTGCGAAGGCAGCTCACTAAGCTGGTATTGACGCTGATGCACGAAAGCGTGGGGATCGAAC</t>
  </si>
  <si>
    <t>TGGGGAATATTGGACAATGGGCGCAAGCCTGATCCAGCCATGCCGCGTGAGTGATGAAGGCCTTAGGGTTGTAAAGCTCTTTTGTCCGGGAAGATAATGACTGTACCGGAAGAATAAGCCCCGGCTAACTTCGTGCCAGCAGCCGCGGTAATACGAAGGGGGCTAGCGTTGCTCGGAATCACTGGGCGTAAAGGGCGCGTAGGCGGACTTTTAAGTCGGAGGTGAAAGCCCAGGGCTCAACCCTGGAATTGCCTTCGATACTGGGAGTCTTGAGTTCGGAAGAGGTTGGTGGAACTGCGAGTGTAGAGGTGAAATTCGTAGATATTCGCAAGAACACCGGTGGCGAAGGCGGCCAACTGGTCCGATACTGACGCTGAGGCGCGAAAGCGTGGGGAGCAAAC</t>
  </si>
  <si>
    <t>Bacteria;"Proteobacteria";"Deltaproteobacteria";"Bdellovibrionales";"Bdellovibrionaceae";"Bdellovibrio";NA</t>
  </si>
  <si>
    <t>Deltaproteobacteria</t>
  </si>
  <si>
    <t>Bdellovibrionales</t>
  </si>
  <si>
    <t>Bdellovibrionaceae</t>
  </si>
  <si>
    <t>Bdellovibrio</t>
  </si>
  <si>
    <t>Bacteria;"Bacteroidetes";"Sphingobacteriia";"Sphingobacteriales";"Sphingobacteriaceae";"Nubsella";NA</t>
  </si>
  <si>
    <t>Nubsella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</si>
  <si>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GTGTCTTGAGTGTGAGAGAGGTATGTGGAACTCCGAGTGTAGAGGTGAAATTCGTAGATATTCGGAAGAACACCAGTGGCGAAGGCGACATACTGGCTCATTACTGACGCTGAGGCGCGAAAGCGTGGGGAGCAAAC</t>
  </si>
  <si>
    <t>TGGGGAATTTTGGACAATGGGGGAAACCCTGATCCAGCCATCCCGCGTGTGCGATGAAGGCCTTCGGGTTGTAAAGCACTTTTGTCAGGGAAGAAAAGGTTTCGGATAATACCTGGAACTGATGACGGTACCTGAAGAATAAGCACCGGCTAACTACGTGCCAGCAGCCGCGGTAATACGTAGGGTGCAAGCGTTAATCGGAATTACTGGGCGTAAAGCGTGCGCAGGCGGTTCGGAAAGAAAGATGTGAAATCCCAGGGCTCAACCTTGGAACTGCATTTTTAACTCCCGAACTAGAGTATGTCAGAGGGGGGTGGAATTCCACGTGTAGCAGTGAAATGCGTAGATATGTGGAGGAACACCGATGGCGAAGGCAGCCCCCTGGGATAATACTGACGCTCATGCACGAAAGCGTGGGGAGCAAAC</t>
  </si>
  <si>
    <t>Bacteria;"Proteobacteria";"Betaproteobacteria";"Burkholderiales";"Alcaligenaceae";"Advenella";"kashmirensis"</t>
  </si>
  <si>
    <t>kashmirensis</t>
  </si>
  <si>
    <t>Bacteria;"Proteobacteria";"Betaproteobacteria";"Burkholderiales";"Comamonadaceae";"Rhizobacter";"profundi"</t>
  </si>
  <si>
    <t>Rhizobacter</t>
  </si>
  <si>
    <t>profundi</t>
  </si>
  <si>
    <t>Bacteria;"Proteobacteria";"Alphaproteobacteria";"Sphingomonadales";"Sphingomonadaceae";"Sandarakinorhabdus";NA</t>
  </si>
  <si>
    <t>Sandarakinorhabdus</t>
  </si>
  <si>
    <t>TGGGGAATATTGCACAATGGGCGCAAGCCTGATGCAGCCATGCCGCGTGTGTGAAGAAGGCCTTCGGGTTGTAAAGCACTTTCAGCGAGGAGGAAGGTGGTGAACTTAATACGTTCATCCATTGACGTTACTCGCAGAAGAAGCACCGGCTAACTCCGTGCCAGCAGCCGCGGTAATACGGAGGGTGCAAGCGTTAATCGGAATTACTGGGCGTAAAGCGCACGCAGGCGGTTTGTTAAGTCAGATGTGAAATCCCCGGGCTCAACCTGGGAACTGCATTTGAAACTGGCAAGCTAGAGTCTCGTAGAGGGGGGTAGAATTCCAGGTGTAGCGGTGAAATGCGTAGAGATATGGAGGAATACCGGTGGCGAAGGCGGCCCCCTGGACGAAGACTGACGCTCAGGTGCGAAAGCGTGGGGAGCAAAC</t>
  </si>
  <si>
    <t>TGGGGAATATTGCACAATGGGCGCAAGCCTGATGCAGCCATGCCGCGTGTGTGAAGAAGGCCTTCGGGTTGTAAAGCACTTTCAGCGAGGAGGAAGGTGGTGAACTTAATACGTTCATCCATTGACGTTACTCGCAGAAGAAGCACCGGCTAACTCCGTGCCAGCAGCCGCGGTAATACGGAGGGTGCAAGCGTTAATCGGAATTACTGGGCGTAAAGCGCACGCAGGCGGTTTGTTAAGTCAGATGTGAAATCCCCGGGCTCAACCTGGGAACTGCATTTGAAACTGGCAAGCTAGAGTCTCGTAGAGGGGGGTAGAATTCCAGGTGTAGCGGTGAAATGCGTAGAGATATGGAGGAATACCGGTGGCGAAGGCGGCCCCCTGGACGAAGACTGACGCTAAGGTGCGAAAGCGTGGGGAGCAAAC</t>
  </si>
  <si>
    <t>Bacteria;"Actinobacteria";"Actinobacteria";"Micrococcales";"Microbacteriaceae";"Microbacterium";NA</t>
  </si>
  <si>
    <t>Microbacterium</t>
  </si>
  <si>
    <t>Bacteria;"Proteobacteria";"Alphaproteobacteria";"Rhodobacterales";"Rhodobacteraceae";"Rhodobacter";NA</t>
  </si>
  <si>
    <t>Rhodobacterales</t>
  </si>
  <si>
    <t>Rhodobacteraceae</t>
  </si>
  <si>
    <t>Rhodobacter</t>
  </si>
  <si>
    <t>Bacteria;"Proteobacteria";"Alphaproteobacteria";"Rhizobiales";"Rhizobiaceae";"Ensifer";NA</t>
  </si>
  <si>
    <t>Ensifer</t>
  </si>
  <si>
    <t>Bacteria;"Proteobacteria";"Gammaproteobacteria";"Enterobacteriales";"Enterobacteriaceae";"Lelliottia";NA</t>
  </si>
  <si>
    <t>Lelliottia</t>
  </si>
  <si>
    <t>TGGGGAATATTGCACAATGGGCGCAAGCCTGATGCAGCCATGCCGCGTGTATGAAGAAGGCCTTCGGGTTGTAAAGTACTTTCAGCGGGGAGGAATGCGTCCGTCTGAACAGGGCTTACGC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</si>
  <si>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GCCGAGCTAGAGTATGTCAGAGGGGGGTAGAATTCCACGTGTAGCAGTGAAATGCGTAGATATGTGGAGGAATACCGATGGCGAAGGCAGCCCCCTGGGATAATACTGACGCTCAGA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</si>
  <si>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AGAGCTCAACTCTGGAACTGCCTTTGATACTGGAAGTCTTGAGTATGGTAGAGGTGAGTGGAATTCCGAGTGTAGAGGTGAAATTCGTAGATATTCGGAGGAACACCAGTGGCGAAGGCGGCTCACTGGACAAGTACTGACGCTGAGGTGCGAAAGCGTGGGGAGCAAAC</t>
  </si>
  <si>
    <t>TGGGGAATATTGGACAATGGGCGAAAGCCTGATCCAGCAATGCCGCGTGAGTGATGAAGGCCCTAGGGTTGTAAAGCTCTTTTACCCGGGAAGATAATGACTGTACCGGGAGAATAAGCCCCGGCTAACTCCGTGCCAGCAGCCGCGGTAATACGGAGGGGGCTAGCGTTGTTCGGAATTACTGGGCGTAAAGCGCACGTAGGCGGCTTTGTAAGTCAGAGGTGAAAGCCTGGAGCTCAACTCCAGAACTGCCTTTGAGACTGCATCGCTTGAATCCAGGAGAGGTCAGTGGAATTCCGAGTGTAGAGGTGAAATTCGTAGATATTCGGAAGAACACCAGTGGCGAAGGCGGCTGACTGGACTGGTATTGACGCTG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</si>
  <si>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ATGTCTTGAGTGTGAGAGAGGTATGTGGAACTCCGAGTGTAGAGGTGAAATTCGTAGATATTCGGAAGAACACCAGTGGCGAAGGCGACATACTGGCTCATTACTGACGCTGAGGCTCGAAAGCGTGGGGAGCAAAC</t>
  </si>
  <si>
    <t>TGGGGAATATTGGACAATGGGCGAAAGCCTGATCCAGCCATGCCGCGTGTGTGAAGAAGGTCTTCGGATTGTAAAGCACTTTAAGTTGGGAGGAAGGGTTGTAACCTAATACGTTGCAATTTTGACGTTACCGACAGAATAAGCACCGGCTAACTTCGTGCCAGCAGCCGCGGTAATACGAAGGGTGCAAGCGTTAATCGGAATTACTGGGCGTAAAGCGCGCGTAGGTGGTTCGTTAAGTTGGATGTGAAATCCCCGGGCTCAACCTGGGAACTGCATCCAAAACTGGCGAGCTAGAGTAGGGCAGAGGGTGGTGGAATTTCCTGTGTAGCGGTGAAATGCGTAGATATAGGAAGGAACACCAGTGGCGAAGGCGACCACCTGGGCTCATACTGACACTGAGGTGCGAAAGCGTGGGGAGCAAAC</t>
  </si>
  <si>
    <t>TGGGGAATTTTGGACAATGGGCGAAAGCCTGATCCAGCAATGCCGCGTGCAGGATGAAGGCCTTCGGGTTGTAAACTGCTTTTGTACGGAACGAAAAAGCTTCTCCTAATACGAGAGGCCCATGACGGTACCGTAAGAATAAGCACCGGCTAACTACGTGCCAGCAGCCGCGGTAATACGTAGGGTGCGAGCGTTAATCGGAATTACTGGGCGTAAAGCGTGCGCAGGCGGTTCGGAAAGAAAGATGTGAAATCCCAGAGCTTAACTTTGGAACTGCATTTTTAACTACCGAGCTAGAGTGTGTCAGAGGGAGGTGGAATTCCGCGTGTAGCAGTGAAATGCGTAGATATGCGGAGGAACACCGATGGCGAAGGCAGCCTCCTGGGATAACACTGACGCTCATGCACGAAAGCGTGGGGAGCAAAC</t>
  </si>
  <si>
    <t>Bacteria;"Proteobacteria";"Betaproteobacteria";NA;NA;NA;NA</t>
  </si>
  <si>
    <t>TGGGGAATATTGGACAATGGGCGCAAGCCTGATCCAGCCATGCCGCGTGAGTGATGAAGGCCCTAGGGTTGTAAAGCTCTTTCACCGGTGAAGATAATGACGGTAACCGGAGAAGAAGCCCCGGCTAACTTCGTGCCAGCAGCCGCGGTAATACGAAGGGGGCTAGCGTTGTTCGGATTTACTGGGCGTAAAGCGCACGTAGGCGGGCTTTTAAGTCAGAGGTGAAATCCCAGGGCTCAACCCTGGAACTGCCTTTGATACTGGAAGTCTTGAGTATGGAAGAGGTGAGTGGAATTGCGAGTGTAGAGGTGAAATTCGTAGATATTCGCAGGAACACCAGTGGCGAAGGCGGCTCACTGGGCAATTACTGACGCTGAGGTGCGAAAGCGTGGGGAGCAAAC</t>
  </si>
  <si>
    <t>TGGGGAATATTGCACAATGGGCGCAAGCCTGATGCAGCCATGCCGCGTGTATGAAGAAGGCCTTCGGGTTGTAAAGTACTTTCAGCGGGGAGGAAGGCGATAAGGTTAATAACCTTGTT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</si>
  <si>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TTTGGACAATGGGGGAAACCCTGATCCAGCCATCCCGCGTGTGCGATGAAGGCCTTCGGGTTGTAAAGCACTTTTGGCAGGAAAGAAACGTCGTGGGTTAATACCCCGCGAAACTGACGGTACCTGCAGAAT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</si>
  <si>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Bacteria;"Proteobacteria";"Betaproteobacteria";"Burkholderiales";"Alcaligenaceae";"Achromobacter";NA</t>
  </si>
  <si>
    <t>TAGGGAATCTTGGGCAATGGGCGAAAGC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GCTGGGCTGGAACTGACGCTGAGGCTCGAAAGCGTGGGGAGCAAAC</t>
  </si>
  <si>
    <t>Bacteria;"Firmicutes";"Bacilli";"Lactobacillales";NA;NA;NA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</si>
  <si>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GGCTCAACCTTGGAACTGCATTTTTAACTGCCGAGCTAGAGTATGTCAGAGGGGGGTAGAATTCCACGTGTAGCAGTGAAATGCGTAGATATGTGGAGGAATACCGATGGCGAAGGCAGCCCCCTGGGATAATACTGACGCTCAGACACGAAAGCGTGGGGAGCAAAC</t>
  </si>
  <si>
    <t>TGGGGAATATTGGACAATGGGCGCAAGCCTGATCCAGCCATGCCGCGTGAGTGATGAAGGCCTTAGGGTTGTAAAGCTCTTTCAGTGGGGAAGATAATGACGGTACCCACAGAAGAAGCCCCGGCTAACTTCGTGCCAGCAGCCGCGGTAATACGAAGGGGGCTAGCGTTGTTCGGATTTACTGGGCGTAAAGCGCACGTAGGCGGATTGTTAAGTCAGAGGTGAAATCCTGGAGCTCAACTCCAGAACTGCCTTTGATACTGGCAATCTAGAGTCCGGAAGAGGTAAGTGGAACTCCTAGTGTAGAGGTGGAATTCGTAGATATTAGGAAGAACACCAGTGGCGAAGGCGGTTTACTGGTCCGGTACTGACGCTGAGGTGCGAAAGCGTGGGGAGCAAAC</t>
  </si>
  <si>
    <t>TGGGGAATATTGGACAATGGGCGAAAGCCTGATCCAGCCATGCCGCGTGTGTGAAGAAGGTCTTCGGATTGTAAAGCACTTTAAGTTGGGAGGAAGGGCAGTTACCTAATACGTAATTGTTTTGACGTTACCGACAGAATAAGCACCGGCTAACTCTGTGCCAGCAGCCGCGGTAATACAGAGGGTGCAAGCGTTAATCGGAATTACTGGGCGTAAAGCGCGCGTAGGTGGTTTGTTAAGTTGGATGTGAAAGCCCCGGGCTCAACCTGGGAACTGCATCCAAAACTGGCAAGCTAGAGTATGGTAGAGGGTGGTGGAATTTCCTGTGTAGCGGTGAAATGCGTAGATATAGGAAGGAACACCAGTGGCGAAGGCGACCACCTGGACTGATACTGACACTGAGGTGCGAAAGCGTGGGGAGCAAAC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</si>
  <si>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GGAGAGGTAGGTGGAACTCCGAGTGTAGAGGTGAAATTCGTAGATATTCGGAAGAACACCAGTGGCGAAGGCGACATACTGGCTAAGTACTGACGCTGAGGCGCGAAAGCGTGGGGAGCAAAC</t>
  </si>
  <si>
    <t>Bacteria;"Proteobacteria";"Alphaproteobacteria";"Rhizobiales";"Phyllobacteriaceae";"Mesorhizobium";NA</t>
  </si>
  <si>
    <t>TGGGGAATATTGCACAATGGGCGCAAGCCTGATGCAGCCATGCCGCGTGTATGAAGAAGTCCTTCGGGTTGTAAAGTACTTTCAGCGGGGAGGAAGGTGT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</si>
  <si>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Bacteria;"Proteobacteria";"Gammaproteobacteria";"Enterobacteriales";"Enterobacteriaceae";"Enterobacter";NA</t>
  </si>
  <si>
    <t>Enterobacter</t>
  </si>
  <si>
    <t>TGGGGAATATTGCACAATGGGCGCAAGCCTGATGCAGCCATGCCGCGTGTATGAAGAAGGCCTTCGGGTTGTAAAGTACTTTCAGCGGGGAGGAAGGCGTCCGTCTGAACAGGGCTTACGC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</si>
  <si>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</si>
  <si>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ATTGCACAATGGGCGAAAGCCTGATGCAGCAACGCCGCGTGAGGGATGACGGCCTTCGGGTTGTAAACCTCTTTTAGTAGGGAAGAAGCGAAAGTGACGGTACCTGCAGAAAAAGCACCGGCTAACTACGTGCCAGCAGCCGCGGTAATACGTAGGGTGCAAGCGTTATCCGGAATTATTGGGCGTAAAGAGCTCGTAGGCGGTTTGTCGCGTCTGCTGTGAAAACCCGAGGCTCAACCTCGGGCCTGCAGTGGGTACGGGCAGACTAGAGTGCGGTAGGGGAGATTGGAATTCCTGGTGTAGCGGTGGAATGCGCAGATATCAGGAGGAACACCGATGGCGAAGGCAGATCTCTGGGCCGTTACTGACGCTGAGGAGCGAAAGCATGGGGAGCGAAC</t>
  </si>
  <si>
    <t>TGGGGAATTTTGGACAATGGGCGAAAGCCTGATCCAGCAATGCCGCGTGAGTGAAGAAGGCCTTCGGGTTGTAAAGCTCTTTTGTCAGGGAAGAAACGGTGAAAGCTAATATCTTTTGCTAATGACGGTACCTGA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</si>
  <si>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Bacteria;"Proteobacteria";"Betaproteobacteria";"Burkholderiales";"Oxalobacteraceae";"Janthinobacterium";"lividum"</t>
  </si>
  <si>
    <t>lividum</t>
  </si>
  <si>
    <t>Bacteria;"Proteobacteria";"Alphaproteobacteria";"Rickettsiales";NA;NA;NA</t>
  </si>
  <si>
    <t>Rickettsiales</t>
  </si>
  <si>
    <t>TGGGGAATATTGGACAATGGGCGAAAGCCTGATCCAGCAATGCCGCGTGAGTGATGAAGGCCTTAGGGTTGTAAAGCTCTTTTACCCGGGATGATAATGACAGTACCGGGAGAATAAGCTCCGGCTAACTCCGTGCCAGCAGCCGCGGTAATACGGAGGGAGCTAGCGTTGTTCGGAATTACTGGGCGTAAAGCGCACGTAGGCGGCTTTGTAAGTTAGAGGTGAAAGCCTGGAGCTTAACTCCAGAACTGCCTTTAAGACTGCATCGCTTGAATCCAGGAGAGGTGAGTGGAATTCCGAGTGTAGAGGTGAAATTCGTAGATATTCGGAAGAACACCAGTGGCGAAGGCGGCTCACTGGACTGGTATTGACGCTGAGGTGCGAAAGCGTGGGGAGCAAAC</t>
  </si>
  <si>
    <t>TAGGGAATCTTGCGCAATGGGCGAAAGCCTGACGCAGCCATGCCGCGTGAATGATGAAGGTCTTAGGATTGTAAAATTCTTTCACCGGGGACGATAATGACGGTACCCGGAGAAGAAGCCCCGGCTAACTTCGTGCCAGCAGCCGCGGTAATACGAAGGGGGCTAGCGTTGCTCGGAATTACTGGGCGTAAAGGGAGCGTAGGCGGATAGTTTAGTCAGAGGTGAAAGCCCAGGGCTCAACCTTGGAATTGCCTTTGATACTGGCTATCTTGAGTATGGAAGAGGTAGGTGGAACTCCGAGTGTAGAGGTGAAATTCGTAGATATTCGGAAGAACACCAGTGGCGAAGGCGACATACTGGGCAATTACTGACGCTGAGGCTCGAAAGCGTGGGGAGCAAAC</t>
  </si>
  <si>
    <t>TGGGGAATTTTGGACAATGGGCGCAAGCCTGATCCAGCCATGCCGCGTGCAGGATGAAGGCCTTCGGGTTGTAAACTGCTTTTGTACGGCACGAAAAGACTCTGGTTAATACCTGGGGTCCCTGACGGTACCGTAAGAATAAGCACCGGCTAACTACGTGCCAGCAGCCGCGGTAATACGTAGGGTGCGAGCGTTAATCGGAATTACTGGGCGTAAAGCGTGCGCAGGCGGTTATGTAAGACAGATGTGAAATCCCCGGGCTCAACCTGGGAACTGCATTTGTGACTGCATAGCTAGAGTACGGCAGAGGGGGATGGAATTCCGCGTGTAGCAGTGAAATGCGTAGATATGCGGAGGAACACCGATGGCGAAGGCAAGCCCCTGGGCATGTACTGACGCTCATGCACGAAAGCGTGGGGAGCAAAC</t>
  </si>
  <si>
    <t>TGGGGAATATTGGACAATGGGCGAAAGCCTGATCCAGCAATGCCGCGTGAGTGATGAAGGCCTTAGGGTTGTAAAGCTCTTTTACCCGGGATGATAATGACAGTACCGGGAGAATAAGCTCCGGCTAACTCCGTGCCAGCAGCCGCGGTAATACGGAGGGAGCTAGCGTTGTTCGGAATTACTGGGCGTAAAGCGCACGTAGGCGGCTTTGTAAGTTAGAGGTGAAAGCCTGGAGCTTAACTCCAGAATTGCCTTTAAGACTGCATCGCTTGAATCCGGGAGAGGTGAGTGGAATTCCGAGTGTAGAGGTGAAATTCGTAGATATTCGGAAGAACACCAGTGGCGAAGGCGGCTCACTGGACAGGTAT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</si>
  <si>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</si>
  <si>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Bacteria;"Proteobacteria";"Betaproteobacteria";"Burkholderiales";NA;NA;NA</t>
  </si>
  <si>
    <t>TGGGGAATATTGGACAATGGGCGCAAGCCTGATCCAGCCATCCCGCGTGTGTGAAGAAGGCCTTCGGGTTGTAAAGCCCTTTTGTTGGGAAAGAAAAGCAGTCGGTTAATACCCGATTGTTC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GCAAAC</t>
  </si>
  <si>
    <t>TGGGGAATATTGGACAATGGGCGAAAGCCTGATCCAGCAACGCCGCGTGAGGGATGACGGCCTTCGGGTTGTAAACCTCTTTCAGCAGGGACGAAGCGAGAGTGACGGTACCTGCAGAAGAAGGACCGGCCAACTACGTGCCAGCAGCCGCGGTAATACGTAGGGTCCGAGCGTTGTCCGGAATTATTGGGCGTAAAGGGCTCGTAGGCGGTTTGTCGCGTCGGGAGTGAAAATCCAGGGCTCAACCCTGGACGTGCTTCTGATACGGGCAGACTAGAGGTATTCAGGGGAGAACGGAATTCCTGGTGTAGCGGTGGAATGCGCAGATATCAGGAGGAACACCGGTGGCGAAGGCGGTTCTCTGGGAATTACCTGACGCTGAGGAGCGAAAGCATGGGGAGCGAAC</t>
  </si>
  <si>
    <t>Bacteria;"Actinobacteria";"Actinobacteria";"Propionibacteriales";"Nocardioidaceae";"Aeromicrobium";NA</t>
  </si>
  <si>
    <t>Nocardioidaceae</t>
  </si>
  <si>
    <t>Aeromicrobium</t>
  </si>
  <si>
    <t>TGGGGAATCTTGCGCAATGGGCGAAAGCCTGACGCAGCCATGCCGCGTGAATGATGAAGGTCTTAGGATTGTAAAATTCTTTCACCGGGGACGATAATGACGGTACCCGGAGAAGAAGCCCCGGCTAACTTCGTGCCAGCAGCCGCGGTAATACGAAGGGGGCTAGCGTTGCTCGGAATTACTGGGCGTAAAGGGAGCGTAGGCGGACTGTTAAGTTAGAGGTGAAAGCCCAGGGCTCAACCTTGGAATTGCCTTTGATACTGGCAGTCTTGAGTACGGAAGAGGTATGTGGAACTCCGAGTGTAGAGGTGAAATTCGTAGATATTCGGAAGAACACCAGTGGCGAAGGCGACATACTGGTCCGTTACTGACGCTGAGGCTCGAAAGCGTGGGGAGCAAAC</t>
  </si>
  <si>
    <t>TGGGGAATATTGCACAATGGGCGCAAGCCTGATGCAGCCATGCCGCGTGTATGAAGAAGGCCTTCGGGTTGTAAAGTACTTTCAGCGGGGATGAATGGTTTCGCCTGAATAGGGCTGGAC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</si>
  <si>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Bacteria;"Proteobacteria";"Gammaproteobacteria";"Enterobacteriales";"Enterobacteriaceae";"Photorhabdus";NA</t>
  </si>
  <si>
    <t>TGGGGAATTTTGGACAATGGGCGAAAGCCTGATCCAGCCATGCCGCGTGCAGGATGAAGGCCTTCGGGTTGTAAACTGCTTTTGTACGGCACGAAAAGACTCCTTCTAATAAAGGGGGTCCCTGACGGTACCGTAAGAATAAGCACCGGCTAACTACGTGCCAGCAGCCGCGGTAATACGTAGGGTGCAAGCGTTAATCGGAATTACTGGGCGTAAAGCGTGCGCAGGCGGTTATATAAGACAGATGTGAAATCCCCGGGCTCAACCTGGGAACTGCATTTGTGACTGTATAGCTAGAGTACGGTAGAGGGGGATGGAATTCCGCGTGTAGCAGTGAAATGCGTAGATATGCGGAGGAACACCGATGGCGAAGGCAAGCCCCTGGACATGTACTGACGCTAATGCACGAAAGCGTGGGGAGCAAAC</t>
  </si>
  <si>
    <t>TAAGGAATATTGGTCAATGGAGGGAACTCTGAACCAGCCATGCCGCGTGCAGGAAGACGGCCCTCTGGGTTGTAAACTGCTTTTATTCGGGAATAAACCTACTTACGTGTAAGTAGCTGAATGTACCGAAGGAATAAGGATCGGCTAACTCCGTGCCAGCAGCCGCGGTAATACGGAGGATCCAAGCGTTATCCGGATTTATTGGGTTTAAAGGGTGCGTAGGCGGCCTATTAAGTCAGGGGTGAAAGACGGTAGCTCAACTATCGCAGTGCCCTTGATACTGATGGGCTTGAATGGACTAGAGGTAGGCGGAATGTGACAAGTAGCGGTGAAATGCATAGATATGTCACAGAACACCGATTGCGAAGGCAGCTTACTATGGTCTTATTGACGCTGAGGCACGAAAGCGTGGGGATCAAAC</t>
  </si>
  <si>
    <t>TGGGGAATATTGGACAATGGGCGGAAGCCTGATCCAGCAACGCCGCGTGAGGGATGACGGCCTTCGGGTTGTAAACCTCTTTCAGTACCGACGAAGCGAAAGTGACGGTAGGTACAGAAGAAGGACCGGCCAACTACGTGCCAGCAGCCGCGGTAATACGTAGGGTCCGAGCGTTGTCCGGAATTATTGGGCGTAAAGGGCTCGTAGGCGGTTTGTCGCGTCGGGAGTGAAAACAGCGGGCTTAACTCGTTGCTTGCTTTCGATACGGGCAGACTAGAGGTATGCAGGGGAGAATGGAATTCCTGGTGTAGCGGTGAAATGCGCAGATATCAGGAGGAACACCGGTGGCGAAGGCGGTTCTCTGGGCATTACCTGACGCTGAGGAGCGAAAGTGTGGGGAGCGAAC</t>
  </si>
  <si>
    <t>Bacteria;"Actinobacteria";"Actinobacteria";"Propionibacteriales";"Nocardioidaceae";"Nocardioides";NA</t>
  </si>
  <si>
    <t>Nocardioides</t>
  </si>
  <si>
    <t>TGGGGAATTTTGGACAATGGGCGAAAGCCTGATCCAGCCATGCCGCGTGCAGGATGAAGGCCTTCGGGTTGTAAACTGCTTTTGTACGGAACGAAACGGCCTTTTCTAATACAGAAGGCTAATGACGGTACCGTAAGAATAAGCACCGGCTAACTACGTGCCAGCAGCCGCGGTAATACGTAGGGTGCAAGCGTTAATCGGAATTACTGGGCGTAAAGCGTGCGCAGGCGGTTATGTAAGACAGTTGTGAAATCCCCGGGCTCAACCTGGGAACTGCATCTGTGACTGCATAGCTAGAGTACGGTAGAGGGGGATGGAATTCCGCGTGTAGCAGTGAAATGCGTAGATATGCGGAGGAACACCGATGGCGAAGGCAATCCCCTGGACCTGTACTGACGCTCATGCACGAAAGCGTGGGGAGCAAAC</t>
  </si>
  <si>
    <t>TGGGGAATATTGCACAATGGGCGCAAGCCTGATGCAGCCATGCCGCGTGTATGAAGAAGGCCTTCGGGTTGTAAAGTACTTTCAGCGGGGAGGAATGCGTCCGTCTGAACAGGGCTTACGCTTGACGTTACCCGCAGAAGAAGCACCGGCTAACTC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</si>
  <si>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TGGGGAATATTGCACAATGGGCGAAAGCCTGATGCAGCAACGCCGCGTGAGGGATGACTGCCTTCGGGTTGTAAACCTCTTTTAGTAGGGAAGAAGCGAAAGTGACGGTACCTGCAGAAAAAGCACCGGCTAACTACGTGCCAGCAGCCGCGGTAATACGTAGGGTGCAAGCGTTGTCCGGAATTATTGGGCGTAAAGAGCTCGTAGGCGGCTTGTCGCGTCTGCTGTGAAATCCCGGAGCTCAACTCCGGGCCTGCAGTGGGTACGGGCAGGCTAGAGTGCGGTAGGGGAGATTGGAATTCCTGGTGTAGCGGTGGAATGCGCAGATATCAGGAGGAACACCGATGGCGAAGGCAGATCTCTGGGCCGCTACTGACGCTGAGGAGCGAAAGCATGGGGAGCGAAC</t>
  </si>
  <si>
    <t>Bacteria;"Proteobacteria";"Alphaproteobacteria";"Rhizobiales";"Phyllobacteriaceae";"Phyllobacterium";NA</t>
  </si>
  <si>
    <t>Phyllobacterium</t>
  </si>
  <si>
    <t>TAAGGAATATTGGTCAATGGGCGGAAGCCTGAACCAGCCATGCCGCGTGCAGGATGACTGCCCTATGGGTTGTAAACTGCTTTTGTACGGGAATAAACCCCTCTACGTGTAGAGGGCTGAATGTACCGTAAGAATAAGGATCGGCTAACTCCGTGCCAGCAGCCGCGGTAATACGGAGGATCCGAGCGTTATCCGGATTTATTGGGTTTAAAGGGTGCGTAGGCGGCCTTATAAGTCAGGGGTGAAATACGGCAGCTCAACTGTCGCAGTGCCTTTGATACTGTAGGGCTTGAATCTATTTGAAGTGGGCGGAATAAGACAAGTAGCGGTGAAATGCATAGATATGTCTTAGAACGCCGATTGCGAAGGCAGCTCACTAAGTTAGTATTGACGCTGATGCACGAAAGCGTGGGGAGCGAAC</t>
  </si>
  <si>
    <t>TGGGGAATATTGGACAATGGGCGCAAGCCTGATCCAGCCATGCCGCGTGAGTGATGAAGGTCTTAGGATTGTAAAGCTCTTTCACCGGAGAAGATAATGACGGTATCCGGAGAAGAAGCCCCGGCTAACTTCGTGCCAGCAGCCGCGGTAATACGAAGGGGGCTAGCGTTGTTCGGAATTACTGGGCGTAAAGCGCACGTAGGCGGATATTTAAGTCAGGGGTGAAATCCCAGAGCTCAACTCTGGAACTGCCTTTGATACTGGGTATCTTGAGTATGGAAGAGGTAAGTGGAATTGCGAGTGTAGAGGTGAAATTCGTAGATATTCGCAGGAACACCAGTGGCGAAGGCGGCTTACTGGTCCATTACTGACGCTGAGGTGCGAAAGCGTGGGGAGCAAAC</t>
  </si>
  <si>
    <t>Bacteria;"Proteobacteria";"Alphaproteobacteria";"Rhizobiales";"Rhizobiaceae";"Neorhizobium";NA</t>
  </si>
  <si>
    <t>Neorhizobium</t>
  </si>
  <si>
    <t>TAGGGAATCTTACGCAATGGGCGAAAGCCTGACGGAGCAACGCCGCGTGAGTGATGAAGGTTTTCGGATCGTAAAGCTCTGTTGCCAAGGAAGAACGTCTTCTAGAGTAACTGCTAGGAGAGTGACGGTACTTGATAAGAAAGCCCCGGCTAACTACGTGCCAGCAGCCGCGGTAATACGTAGGGGGCAAGCGTTGTCCGGAATTATTGGGCGTAAAGCGCGCGCAGGCGGTTCTTTAAGTCTGGTGTGTAAACCCGAGGCTCAACTTCGGGTCGCACTGGAAACTGGGGGACTTGAGTGCAGAAGAGGAGAGTGGAATTCCACGTGTAGCGGTGAAATGCGTAGATATGTGGAGGAACACCAGTGGCGAAGGCGACTCTCTGGGCTGTAACTGACGCTGAGGCGCGAAAGCGTGGGGAGCAAAC</t>
  </si>
  <si>
    <t>TGGGGAATATTGGACAATGGGCGCAAGCCTGATCCAGCCATGCCGCGTGAGTGATGAAGGCCCTAGGGTTGTAAAGCTCTTTCACCGGTGAAGATAATGACGGTAACCGGAGAAGAAGCCCCGGCTAACTTCGTGCCAGCAGCCGCGGTAATACGAAGGGGGCTAGCGTTGTTCGGATTTACTGGGCGTAAAGCGCACGTAGGCGGACATTTAAGTCAGAGGTGAAATCCCAGGGCTCAACCCTGGAACTGCCTTTGATACTGGGTGTCTTGAGTTCGAGAGAGGTAAGTGGAATTCCGAGTGTAGAGGTGAAATTCGTAGATATTCGGAGGAACACCAGTGGCGAAGGCGGCTTACTGGCTCGATACTGACGCTGAGGTGCGAAAGCGTGGGGAGCAAAC</t>
  </si>
  <si>
    <t>Bacteria;"Proteobacteria";"Alphaproteobacteria";"Rhizobiales";"Phyllobacteriaceae";"Mesorhizobium";"loti"</t>
  </si>
  <si>
    <t>loti</t>
  </si>
  <si>
    <t>Bacteria;"Proteobacteria";"Gammaproteobacteria";"Xanthomonadales";"Xanthomonadaceae";"Luteimonas";NA</t>
  </si>
  <si>
    <t>Luteimonas</t>
  </si>
  <si>
    <t>TGGGGAATATTGGACAATGGGCGAAAGCCTGATCCAGCCATGCCGCGTGTGTGAAGAAGGCCTTCGGGTTGTAAAGCACTTTAAGCAGGGAGGAATGGCTCTTGGTTAATAACCTTGAGCAGTGACGTTACCTGCAGAATAAGCACCGGCTAACTCTGTGCCAGCAGCCGCGGTAATACAGAGGGTGCAAGCGTTAATCGGAATTACTGGGCGTAAAGCGCGCGTAGGCGGTTACGTAAGTTGGGTGTGAAATCCCCGGGCTCAACCTGGGAATTGCACTCAAAACTGCGTGGCTAGAGTGTGGGAGAGGAAGGTAGAATTCCAGGTGTAGCGGTGAAATGCGTAGATATCTGGAGGAATACCGATGGCGAAGGCAGCCTTCTGGCCTAACACTGACGCTGAGGTGCGAAAGCATGGGGAGCAAAC</t>
  </si>
  <si>
    <t>Bacteria;"Proteobacteria";"Gammaproteobacteria";"Pseudomonadales";"Moraxellaceae";"Perlucidibaca";NA</t>
  </si>
  <si>
    <t>Perlucidibaca</t>
  </si>
  <si>
    <t>TGGGGAATCTTAGACAATGGGCGCAAGCCTGATCTAGCCATGCCGCGTGAGCGATGAAGGCCTTAGGGTTGTAAAGCTCTTTCAGGGGGGAAGATAATGACTGTACCCCCAGAAGAAGCCCCGGCTAACTCCGTGCCAGCAGCCGCGGTAATACGGAGGGGGCTAGCGTTGTTCGGAATTACTGGGCGTAAAGCGCACGTAGGCGGACGGAGAAGTCAGAGGTGAAATCCCAGGGCTCAACCTTGGAACTGCCTTTGAAACTTTCTGTCTTGAGGTCGAGAGAGGTGAGTGGAATTCCGAGTGTAGAGGTGAAATTCGTAGATATTCGGAGGAACACCAGTGGCGAAGGCGGCTCACTGGCTCGATACTGACGCTGAGGTGCGAAAGCGTGGGGAGCAAAC</t>
  </si>
  <si>
    <t>TAGGGAATATTGGGCAATGGATGCAAGTCTGACCCAGCCATGCCGCGTGCCGGAAGAAGGCCCTCAGGGTTGTAAACGGCTTTTATTCGGGAAGAAGAGCAGGGATGCGTCCTTGTGTGACGGTACCGAATGAATAAGCACCGGCTAACTCCGTGCCAGCAGCCGCGGTAATACGGAGGGTGCGAGCGTTGTCCGGATTTATTGGGTTTAAAGGGTGCGTAGGTGGCTTTATAAGTCAGTGGTGAAATACAGCCGCTCAACGGTTGAGGTGCCATTGATACTGTAGAGCTTGAAACAATTGGAGGCTGCCGGAATGGATGGTGTAGCGGTGAAATGCATAGATATCATCCAGAACACCGATTGCGAAGGCAGGTGGCTACGTTTGATTTGACACTGAGGCACGAAAGCATGGGGAGCAAAC</t>
  </si>
  <si>
    <t>Bacteria;"Bacteroidetes";"Cytophagia";"Cytophagales";"Cytophagaceae";"Dyadobacter";NA</t>
  </si>
  <si>
    <t>Cytophagia</t>
  </si>
  <si>
    <t>Cytophagales</t>
  </si>
  <si>
    <t>Cytophagaceae</t>
  </si>
  <si>
    <t>Dyadobacter</t>
  </si>
  <si>
    <t>Bacteria;"Proteobacteria";"Alphaproteobacteria";"Rhizobiales";"Rhizobiales_Incertae_Sedis";"Phreatobacter";NA</t>
  </si>
  <si>
    <t>Rhizobiales_Incertae_Sedis</t>
  </si>
  <si>
    <t>Phreatobacter</t>
  </si>
  <si>
    <t>TGGGGAATATTGGACAATGGGCGCAAGCCTGATCCAGCCATGCCGCGTGTGTGAAGAAGGCCTTAGGGTTGTAAAGCACTTTCAGTGGGGAGAAAGGTAATTCGCTTAATACGTGAGTTAATTGATGTTACCCACAGAAGAAGCACCGGCTAACTCCGTGCCAGCAGCCGCGGTAATACGGAGGGTGCAAGCGTTAATCGGAATTACTGGGCGTAAAGCGCACGTAGGTGGTTTGTTAAGCCAGATGTGAAATCCCCGGGCTCAACCTGGGCACTGCAGTTGGAACTGGCAAGCTAGAGTAGGGTAGAGGGGGGTGGAATTCCAGGTGTAGCGGTGAAATGCGTAGATATATGGAGGAACATCAGTGGCGAAGGCGACACCCTGGACTCATACTGACACTGAGGTGCGAAAGCGTGGGGAGCAAAC</t>
  </si>
  <si>
    <t>TGGGGAATATTGCACAATGGGCGCAAGCCTGATGCAGCCATGCCGCGTGTATGAAGAAGGCCTTCGGGTTGTAAAGTACTTTCAGCGGGGAGGAAGGCAACAGCGTAAACAGCGTTGTT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</si>
  <si>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TTTGGACAATGGGCGAAAGCCTGATCCAGCAATGCCGCGTGCAGGATGAAGGCCTTCGGGTTGTAAACTGCTTTTGTACGGAACGAAAAAGCTCCTTCTAATACAAGGGGCCCA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</si>
  <si>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GGGGAATATTGGACAATGGGCGAAAGCCTGATCCAGCCATGCCGCGTGTGTGAAGAAGGTCTTCGGATTGTAAAGCACTTTAAGTTGGGATGAATGGCAGTAAGCGAATACCTTGCTTTTTTGACGTTACCGACAGAATAAGCACCGGCTAACTCTGTGCCAGCAGCCGCGGTAATACAGAGGGTGCAAGCGTTAATCGGAATTACTGGGCGTAAAGCGCGCGTAGGGGGTTAGTTAAGTTGGATGTGAAATCCCCGGGCTCAACCTGGGAACTGCATCCAAAACTGGAGAGCTAGAGTAGGGCAGAGGGTGGTGGAATTTCCTGTGTAGCGGTGAAATGCGTAGATATAGGAAGGAACACCAGTGGCGAAGGCGACCACCTGGGCTCATACTGACACTGAGGTGCGAAAGCGTGGGGAGCAAAC</t>
  </si>
  <si>
    <t>TGGGGAATATTGGACAATGGGCGCAAGCCTGATCCAGCCATGCCGCGTGAGTGATGAAGGCCCTAGGGTTGTAAAGCTCTTTCACCGGTGAAGATAATGACGGTAACCGGAGAAGAAGCCCCGGCTAACTTCGTGCCAGCAGCCGCGGTAATACGAAGGGGGCTAGCGTTGTTCGGAATTACTGGGCGTAAAGCGCACGTAGGCGGATTGTTAAGTTAGGGGTGAAATCCCAGGGCTCAACCCTGGAACTGCCTCTAATACTGGCAATCTCGAGTTCGAGAGAGGTGAGTGGAATTCCGAGTGTAGAGGTGAAATTCGTAGATATTCGGAGGAACACCAGTGGCGAAGGCGGCTCACTGGCTCGATACTGACGCTGAGGTGCGAAAGCGTGGGGAGCAAAC</t>
  </si>
  <si>
    <t>Bacteria;"Proteobacteria";"Alphaproteobacteria";"Rhizobiales";"Phyllobacteriaceae";NA;NA</t>
  </si>
  <si>
    <t>Bacteria;"Proteobacteria";"Gammaproteobacteria";"Enterobacteriales";"Enterobacteriaceae";"Xenorhabdus";"poinarii"</t>
  </si>
  <si>
    <t>poinarii</t>
  </si>
  <si>
    <t>TGGGGAATTTTGGACAATGGGCGAAAGCCTGATCCAGCCATGCCGCGTGCAGGATGAAGGCCTTCGGGTTGTAAACTGCTTTTGTACGGCACGAAAAGACTCTTTCTAATAAAGAGGGTCCCTGACGGTACCGTAAGAATAAGCACCGGCTAACTACGTGCCAGCAGCCGCGGTAATACGTAGGGTGCAAGCGTTAATCGGAATTACTGGGCGTAAAGCGTGCGCAGGCGGTTATGTAAGACAGATGTGAAATCCCCGGGCTCAACCTGGGAACTGCATTTGTGACTGCATAGCTAGAGTACGGTAGAGGGGGATGGAATTCCGCGTGTAGCAGTGAAATGCGTAGATATGCGGAGGAACACCGATGGCGAAGGCAAGCCCCTGGACATGTACTGACGCTCATGCACGAAAGCGTGGGGAGCAAAC</t>
  </si>
  <si>
    <t>TGGGGAATATTGGACAATGGGCGCAAGCCTGATCCAGCCATCCCGCGTGTGTGAAGAAGGCCTTCGGGTTGTAAAGCCCTTTTGTTGGGCAAGAAATCCAGCTGGTTAATACCCGGTTTGGCTGACGGTACCCAAAGAATAAGCACCGGCTAACTTCGTGCCAGCAGCCGCGGTAATACGAAGGGTGCAAGCGTTACTCGGAATTACTGGGCGTAAAGCGTGCGTAGGGGGTCGTTTAAGTCTGTTGTGAAAGCCCTGGGCTCAACCTGGGAACTGCAGTGGAAACTGGAAGACTAGAGTGTGGTAGAGGGTAGCGGAATTCCTGGTGTAGCAGTGAAATGCGTAGAGATAAGGAGGAACAGCCATGGCGAAGGCAGCTACCTGGACAAACACTGACACTGAGGCACGAAAGCGTGGGGAGCAAAC</t>
  </si>
  <si>
    <t>TGGGGAATATTGGACAATGGGCGAAAGCCTGATCCAGCAATGCCGCGTGAGTGATGAAGGCCTTAGGGTTGTAAAGCTCTTTTACCCGGGATGATAATGACAGTACCGGGAGAATAAGCTCCGGCTAACTCCGTGCCAGCAGCCGCGGTAATACGGAGGGAGCTAGCGTTGTTCGGAATTACTGGGCGTAAAGCGCGCGTAGGCGGTCTTTTAAGTCAGAGGTGAAAGCCCGGGGCTCAACCCCGGAATAGCCTTTGAAACTGGAAGACTTGAATCTTGGAGAGGTCAGTGGAATTCCGAGTGTAGAGGTGAAATTCGTAGATATTCGGAAGAACACCAGTGGCGAAGGCGACTGACTGGACAAGTATTGACGCTGAGGTGCGAAAGCGTGGGGAGCAAAC</t>
  </si>
  <si>
    <t>TGGGGAATATTGGACAATGGGCGCAAGCCTGATCCAGCCATACCGCGTGGGTGAAGAAGGCCTTCGGGTTGTAAAGCCCTTTTGTTGGGAAAGAAATCCAGCCGGCTAATACCTGGTTGGGATGACGGTACCCAA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</si>
  <si>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ACGTT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</si>
  <si>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Eukaryota;NA;NA;NA;NA;NA;NA</t>
  </si>
  <si>
    <t>Eukaryota</t>
  </si>
  <si>
    <t>TGGGGAATATTGGACAATGGGCGCAAGCCTGATCCAGCCATACCGCGTGGGTGAAGAAGGCCTTCGGGTTGTAAAGCCCTTTTGTTGGGAAAGAAATCCAGCCGGCTAATACCTGGTTGGGATGACGGTACCCAAAGAAT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</si>
  <si>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Bacteria;"Proteobacteria";NA;NA;NA;NA;NA</t>
  </si>
  <si>
    <t>Bacteria;"Firmicutes";"Bacilli";"Bacillales";"Bacillaceae";"Fictibacillus";NA</t>
  </si>
  <si>
    <t>Bacillaceae</t>
  </si>
  <si>
    <t>Fictibacillus</t>
  </si>
  <si>
    <t>TGGGGAATATTGGACAATGGGCGCAAGCCTGATCCAGCCATGCCGCGTGTGTGATGAAGGCCTTAGGGTTGTAAAGCACTTTCACCGGAGAAGATAATGACGGTATCCGGAGAAGAAGCCCCGGCTAACTTCGTGCCAGCAGCCGCGGTAATACGAAGGGGGCTAGCGTTGTTCGGAATTACTGGGCGTAAAGCGCACGTAGGCGGATCGATCAGTCAGGGGTGAAATCCCAGAGCTCAACTCTGGAACTGCCTTTGATACTGTCGGTCTAGAGTATGGAAGAGGTGAGTGGAATTCCGAGTGTAGAGGTGAAATTCGTAGATATTCGGAGGAACACCAGTGGCGAAGGCGGCTCACTGGTCCATTACTGACGCTGAGGTGCGAAAGCGTGGGGAGCAAAC</t>
  </si>
  <si>
    <t>TGGGGAATTTTGGACAATGGGCGAAAGCCTGATCCAGCAATGCCGCGTGCAGGATGAAGGCCTTCGGGTTGTAAACTGCTTTTGTACGGAACGAAAAGCTTTGGGTTAATACCCTGGAGTCATGACGGTACCGTAAGAATAAGCACCGGCTAACTACGTGCCAGCAGCCGCGGTAATACGTAGGGTGCAAGCGTTAATCGGAATTACTGGGCGTAAAGCGTGCGCAGGCGGTTTTGTAAGACAGAGGTGAAATCCCCGGGCTCAACCTGGGAACTGCCTTTGTGACTGCAAGGCTAGAGTACGGCAGAGGGGGGTGGAATTCCGCGTGTAGCAGTGAAATGCGTAGATATGCGGAGGAACACCGATGGCGAAGGCAACCCCCTGGGCCTGTACTGACGCTCATGCACGAAAGCGTGGGGAGCAAAC</t>
  </si>
  <si>
    <t>Bacteria;"Proteobacteria";"Betaproteobacteria";"Burkholderiales";"Comamonadaceae";"Comamonas";"jiangduensis"</t>
  </si>
  <si>
    <t>Comamonas</t>
  </si>
  <si>
    <t>jiangduensis</t>
  </si>
  <si>
    <t>TGGGGAATATTGGACAATGGGCGAAAGCCTGATCCAGCCATGCCGCGTGTGTGAAGAAGGTCTTCGGATTGTAAAGCACTTTAAGTTGGGAGGAATGGCAGTAAGCGAATACCGTGCTT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GCAAAC</t>
  </si>
  <si>
    <t>TGGGGAATATTGGACAATGGGCGAAAGCCTGATCCAGCAATGCCGCGTGTGTGAAGAAGGCCTTCGGGTTGTAAAGCACTTTAGGCTGGAAAGAAAAAGCTTTGGCTAATATCCAAAGCCTTGACGGTACCAGCAGAATAAGCACCGGCTAACTCTGTGCCAGCAGCCGCGGTAATACAGAGGGTGCGAGCGTTAATCGGATTTACTGGGCGTAAAGCGTGCGTAGGCGGCTATTTAAGTCGGATGTGAAAGCCCTGGGCTTAACCTGGGAACTGCATTCGATACTGGGTAGCTGGAGATCGGTAGAGGGCGGCGGAATTCCGGGTGTAGCGGTGAAATGCGTAGATATCCGGAGGAACACCGATGGCGAAGGCAACCGCCTGGGCCTGATCTGACGCTGAGGCACGAAAGCGTGGGGAGCAAAC</t>
  </si>
  <si>
    <t>Bacteria;"Proteobacteria";"Gammaproteobacteria";"Xanthomonadales";"Nevskiaceae";"Hydrocarboniphaga";NA</t>
  </si>
  <si>
    <t>Nevskiaceae</t>
  </si>
  <si>
    <t>Hydrocarboniphaga</t>
  </si>
  <si>
    <t>TGGGGAATATTGCACAATGGGCGCAAGCCTGATGCAGCCATGCCGCGTGTATGAAGAAGGCCTTCGGGTTGTAAAGTACTTTCAGCGGGGAGGAATGGTTTCGCCTGAATAGGGCTGGACTTTGACGTTACCCGC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</si>
  <si>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TAAGGAATATTGGTCAATGGAGGGAACTCTGAACCAGCCATGCCGCGTGCAGGATGACGGCCCTCTGGGTTGTAAACTGCTTTTATTCGGGAATAAACCTACTTACGTGTAAGTAGCTGAATGTACCGAAGGAATAAGGATCGGCTAACTCCGTGCCAGCAGCCGCGGTAATACGGAGGATCCAAGCGTTATCCGGATTTATTGGGTTTAAAGGGTGCGTAGGCGGCTTTTTAAGTCAGGGGTGAAAGACGGTAGCTCAACTATCGCAGTGCCCTTGATACTGAAGAGCTTGAATGAACTAGAGGTAGGCGGAATGTGACAAGTAGCGGTGAAATGCATAGATATGTCACAGAACACCGATTGCGAAGGCAGCTTACTATGGTTTAATTGACGCTGAGGCACGAAAGCGTGGGGATCAAAC</t>
  </si>
  <si>
    <t>Bacteria;"Bacteroidetes";"Sphingobacteriia";"Sphingobacteriales";"Sphingobacteriaceae";"Pedobacter";"antarcticus"</t>
  </si>
  <si>
    <t>antarcticus</t>
  </si>
  <si>
    <t>TAAGGAATATTGGTCAATGGAGGGAACTCTGAACCAGCCATGCCGCGTGCAGGATGACTGCCCTATGGGTTGTAAACTGCTTTTGTCAGGGAATAAACCTTTCCACGTGTGGGAAGCTGAATGTACCTGAAGAATAAGGATCGGCTAACTCCGTGCCAGCAGCCGCGGTAATACGGAGGATCCAAGCGTTATCCGGATTTATTGGGTTTAAAGGGTGCGTAGGCGGTCCTATAAGTCAGTGGTGAAAGACGGCAGCTTAACTGTCGCAGTGCCTTTGATACTGTAGGACTTGAATCTATTTGAAGTGGGCGGAATAAGACAAGTAGCGGTGAAATGCATAGATATGTCTTAGAACGCCGATTGCGAAGGCAGCTCACTAAGTTAGTATTGACGCTGATGCACGAAAGCGTGGGGAGCAAAC</t>
  </si>
  <si>
    <t>TGGGGAATATTGGACAATGGGCGCAAGCCTGATCCAGCCATCCCGCGTGTGTGAAGAAGGCCTTCGGGTTGTAAAGCCCTTTTGTTGGGAAAGAAATCCAGCTGGTTAATACCCGGTTGGGCTGACGGTACCCAAAGAATAAGCACCGGCTAACTTCGTGCCAGCAGCCGCGGTAATACGAAGGGTGCAAGCGTTACTCGGAATTACTGGGCGTAAAGCGTGCGTAGGTGGTTGTTTAAGTCTGTTGTGAAAGCCCTGGGCTCAACCTGGGAACTGCAGTGGAAACTGGAAGACTAGAGTGTGGTAGAGGGTAGCGGAATTCCTGGTGTAGCAGTGAAATGCGTAGAGATCAGGAGGAACATCCATGGCGAAGGCAGCTACCTGGACAAACACTGACACTGAGGCACGAAAGCGTGGGGAGCAAAC</t>
  </si>
  <si>
    <t>GACGCTCTTCCGATCTACGGGAGGCAGCGGTGGAGTTCAGGACGGTGCTGTTCAGCACGGGGTGAAGCGGGTAGCTGTAGCCGTATCGAGGTCCCTGAGAGAAGCCAGGGTGACGAGGAGGCGATGGGAGAGAACTGGCAGGCGGTCCACGAACGCATCCGTTCCTATAAAACAAAGATGACTTAGAAAAGGGCTCTTAGAATTACGGTACTTACTGGTTACGGATTAGATACCCTGGTAAGATCGGAAGAGCACA</t>
  </si>
  <si>
    <t>NA;NA;NA;NA;NA;NA;NA</t>
  </si>
  <si>
    <t>TGGGGAATATTGGACAATGGGCGAAAGCCTGATCCAGCCATGCCGCGTGTGTGAAGAAGGTCTTCGGATTGTAAAGCACTTTAAGTTGGGAGGAAGGGTTGTAGATTAATACTCTGCAATTTTGACGTTACCGACAGAATAAGCACCGGCTAACTCTGTGCCAGCAGCCGCGGTAATACAGAGGGTGCAAGCGTTAATCGGAATTACTGGGCGTAAAGCGCGCGTAGGTGGTTAGTTAAGTTGGATGTGAAATCCCCGGGCTCAACCTGGGAACTGCATTCAAAACTGACTGACTAGAGTATGGTAGAGGGTGGTGGAATTTCCTGTGTAGCGGTGAAATGCGTAGATATAGGAAGGAACACCAGTGGCGAAGGCGACCACCTGGACTGATACTGACACTGAGGTGCGAAAGCGTGGGGAGCAAAC</t>
  </si>
  <si>
    <t>TGGGGAATTTTGGACAATGGGCGCAAGCCTGATCCAGCAATGCCGCGTGCAGGAAGAAGGCCTTCGGGTTGTAAACTGCTTTTGTACGGAACGAAAAGGCTCTGGTTAATACCTAGGGCACATGACGGTACCGTAAGAATAAGCACCGGCTAACTACGTGCCAGCAGCCGCGGTAATACGTAGGGTGCAAGCGTTAATCGGAATTACTGGGCGTAAAGCGTGCGCAGGCGGTTTTGTAAGACAGGCGTGAAATCCCCGGGCTCAACCTGGGAATTGCGCTTGTGACTGCAAGGCTGGAGTGCGGCAGAGGGGGATGGAATTCCGCGTGTAGCAGTGAAATGCGTAGATATGCGGAGGAACACCGATGGCGAAGGCAATCCCCTGGGCCTGCACTGACGCTCATGCACGAAAGCGTGGGGAGCAAAC</t>
  </si>
  <si>
    <t>Bacteria;"Proteobacteria";"Betaproteobacteria";"Burkholderiales";"Comamonadaceae";"Hydrogenophaga";NA</t>
  </si>
  <si>
    <t>Hydrogenophaga</t>
  </si>
  <si>
    <t>TAAGGAATATTGGTCAATGGGCGGAAGCCTGAACCAGCCATGCCGCGTGCAGGAC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</si>
  <si>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AGGGAATATTGCGCAATGGAGGAAACTCTGACGCAGCGACGCCGCGTGAGTGATGAAGGCTTTCGGGTTGTAAAGCTCTGTTCTCAGGGAAAAAGAAAGTGATGGTACCTGAGAAGAAAGGACCGGCTAACTTCGTGCCAGCAGCCGCGGTAAGACGGGGGGTCCAAGCGTTGCTCGGAATCATTGGGCGTAAAGGGGGCGTAGGTGGCTTTGTAAGTCAGAAGTGAAAGCCCTGGGCTCAACCCGGGAAGTGCTTTTGATACTGCGAAGCTTGAATGTGGTAGAGGATAGTAGAATTCCTAGTGTAGTGGTGAAATACGTAGATATTAGGAGGAATACCTGTGGCGAAGGCGGCTATCTGGACCAACATTGACACTGAGGCCCGAAAGCGTGGGGATCAAAC</t>
  </si>
  <si>
    <t>TGGGGAATCTTAGACAATGGGGGAAACCCTGATCTAGCCATGCCGCGTGAGTGATGAAGGCCTTAGGGTTGTAAAGCTCTTTCAGCTGGGAAGATAATGACGGTACCAGCAGAAGAAGCCCCGGCTAACTCCGTGCCAGCAGCCGCGGTAATACGGAGGGGGCTAGCGTTGTTCGGAATTACTGGGCGTAAAGCGCACGTAGGCGGATTGGAAAGTTGGGGGTGAAATCCCGGGGCTCAACCTCGGAACTGCCCTCAAAACTATCAGTCTGGAGTTCGAGAGAGGTGAGTGGAATTCCGAGTGTAGAGGTGAAATTCGTAGATATTCGGAGGAACACCAGTGGCGAAGGCGGCTCACTGGCTCGATACTGACGCTGAGGTGCGAAAGCGTGGGGAGCAAAC</t>
  </si>
  <si>
    <t>Bacteria;"Proteobacteria";"Alphaproteobacteria";"Rhodobacterales";"Rhodobacteraceae";NA;NA</t>
  </si>
  <si>
    <t>Bacteria;"Proteobacteria";"Gammaproteobacteria";"Pseudomonadales";"Moraxellaceae";"Acinetobacter";NA</t>
  </si>
  <si>
    <t>TGGGGAATTTTGGACAATGGGCGCAAGCCTGATCCAGCCATGCCGCGTGCAGGATGAAGGCCTTCGGGTTGTAAACTGCTTTTGTACGGAACGAAACGGCCTTTTCTAATAAAGAGGGCTAATGACGGTACCGTAAGAATAAGCACCGGCTAACTACGTGCCAGCAGCCGCGGTAATACGTAGGGTGCAAGCGTTAATCGGAATTACTGGGCGTAAAGCGTGCGCAGGCGGTGATGTAAGACAGTTGTGAAATCCCCGGGCTCAACCTGGGAACTGCATCTGTGACTGCATCGCTGGAGTACGGCAGAGGGGGATGGAATTCCGCGTGTAGCAGTGAAATGCGTAGATATGCGGAGGAACACCGATGGCGAAGGCAATCCCCTGGGCCTGTACTGACGCTCATGCACGAAAGCGTGGGGAGCAAAC</t>
  </si>
  <si>
    <t>TGCGGAATATTGGACAATGGGCGCAAGCCTGATCCAGCCATGCCGCGTGCAGGATGACGGTCCTATGGATTGTAAACTGCTTTTATACGAGAAGAAACACTACTTCGTGAAGTAGCTTGCCGGTATCGTAATAATAAGGATCGGCTAACTCCGTGCCAGCAGCCGCGGTAATACGGAGGATCCAAGCGTTATCCGGAATCATTGGGTTTAAAGGGTCCGTAGGCGGTTTAATAAGTCAGTGGTGAAAGCCCATCGCTCAACGGTGGAACGGCCATTGATACTGTTAGACTTGAATTATTAGGAAGTAACTAGAATATGTAGTGTAGCGGTGAAATGCTTAGAGATTACATGGAATACCAATTGCGAAGGCAGGTTACTACGAATTGATTGACGCTGATGGACGAAAGCGTGGGTAGCGAAC</t>
  </si>
  <si>
    <t>TGGGGAATCTTGCGCAATGGGCGAAAGCCTGACGCAGCAACGCCGCGTGGGGGATGAAGGCTCTCGGGTTGTAAACCCCTTTCAGCAGGGACGAATCAAGACGGTACCTGCAGAAGAAGCCCCGGCTAACTACGTGCCAGCAGCCGCGGTAACACGTAGGGGGCAAGCGTTGTCCGGATTTATTGGGCGTAAAGAGCTCGTAGGTGGCTGAGTAAGTCGGATGTTAAATCCCCAGGCTCAACCTGGGACACCACCCGATACTGCTCTGGCTAGAGTCCGGTAGGGGAGCGTGGAATTCCTGGTGTAGCGGTGAAATGCGCAGATATCAGGAGGAACACCAGCGGCGAAGGCGGCGCTCTGGGCCGGTACTGACACTGAGGAGCGAAAGCGTGGGTAGCAAAC</t>
  </si>
  <si>
    <t>Bacteria;"Actinobacteria";"Acidimicrobiia";"Acidimicrobiales";"Iamiaceae";"Iamia";NA</t>
  </si>
  <si>
    <t>Acidimicrobiia</t>
  </si>
  <si>
    <t>Acidimicrobiales</t>
  </si>
  <si>
    <t>Iamiaceae</t>
  </si>
  <si>
    <t>Iamia</t>
  </si>
  <si>
    <t>TGGGGAATATTGGACAATGGGCGAAAGCCTGATCCAGCCATGCCGCGTGTGTGAAGAAGGTCTTCGGATTGTAAAGCACTTTAAGTTGGGATGAATGGCAGTAGGCGAATACCGTGCTTTTTTGACGTTACCGACAGAATAAGCACCGGCTAACTCTGTGCCAGCAGCCGCGGTAATACAGAGGGTGCAAGCGTTAATCGGAATTACTGGGCGTAAAGCGCGCGTAGGGGGTTAGTTAAGTTGGATGTGAAATCCCCGGGCTCAACCTGGGAACTGCATCCAAAACTGGAGAGCTAGAGTAGGGCAGAGGGTGGTGGAATTTCCTGTGTAGCGGTGAAATGCGTAGATATAGGGAGGAACACCAGTGGCGAAGGCGACCACCTGGGCTCATACTGACGCTGAGGTGCGAAAGCGTGGGGAGCAAAC</t>
  </si>
  <si>
    <t>Bacteria;"Proteobacteria";"Gammaproteobacteria";"Pseudomonadales";"Pseudomonadaceae";NA;NA</t>
  </si>
  <si>
    <t>TAGGGAATCTTCCGCAATGGACGAAAGTCTGACGGAGCAACGCCGCGTGAGTGAAGAAGGTTTTCGGATCGTAAAACTCTGTTGTTAAAGAAGAACAAGGATGAGAGTAACTGCTCATCCCCTGACGGTATTTAACCAGAAAGCCACGGCTAACTACGTGCCAGCAGCCGCGGTAATACGTAGGTGGCAAGCGTTGTCCGGATTTATTGGGCGTAAAGCGAGCGCAGGCGGTTCTTTAAGTCTGATGTGAAAGCCCCCGGCTCAACCGGGGAGGGTCATTGGAAACTGGAGAACTTGAGTGCAGAAGAGGAGAGTGGAATTCCACGTGTAGCGGTGAAATGCGTAGATATGTGGAGGAACACCAGTGGCGAAGGCGACTCTCTGGTCTGTAACTGACGCTGAGGCTCGAAAGCGTGGGGAGCAAAC</t>
  </si>
  <si>
    <t>Bacteria;"Firmicutes";"Bacilli";"Lactobacillales";"Carnobacteriaceae";"Carnobacterium";"maltaromaticum"</t>
  </si>
  <si>
    <t>Carnobacteriaceae</t>
  </si>
  <si>
    <t>Carnobacterium</t>
  </si>
  <si>
    <t>maltaromaticum</t>
  </si>
  <si>
    <t>TGAGGAATATTGGTCAATGGTCGCAAGACTGAACCAGCCATGCCGCGTGCAGGATGACGGTCCTATGGATTGTAAACTGCTTTTGTACGGGAAGAAACACTCCTACGTGTAGGGGCTTGCCGGTACCGTAAT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</si>
  <si>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AAGGAATATTGGTCAATGGGCGCAAGCCTGAACCAGCCATGCCGCGTGCAGGATGACTGCCCTATGGGTTGTAAACTGCTTTTGTCGGGGAATAAACCCACCTACGAGTAGGTGGCTGAACGTACCCGAAGAATAAGGATCGGCTAACTCCGTGCCAGCAGCCGCGGTAATACGGAGGATCCAAGCGTTATCCGGATTTATTGGGTTTAAAGGGTGCGTAGGCGGTCTTTTAAGTCAGGGGTGAAATACGGCAGCTCAACTGTCGCAGTGCCCTTGATACTGAAGGACTTGAATATGGTTGAGGTATGCGGAATGAGACAAGTAGCGGTGAAATGCATAGATATGTCTCAGAACACCGATTGCGAAGGCAGCATCCCAAGCCATCATTGACGCTGATGCACGAAAGCGTGGGGATCGAAC</t>
  </si>
  <si>
    <t>Bacteria;"Bacteroidetes";"Sphingobacteriia";"Sphingobacteriales";"Sphingobacteriaceae";NA;NA</t>
  </si>
  <si>
    <t>TGGGGAATATTGGACAATGGGCGCAAGCCTGATCCAGCCATCCCGCGTGTGTGAAGAAGGCCTTCGGGTTGTAAAGCCCTTTTGTTGGGAAAGAAAAGCAGTCGGTTAATACCCGATTGTTCTGACGGTACCCAAAGAATAAGCACCGGCTAACTTCGTGCCAGCAGCCGCGGTAATACGAAGGGTGCAAGCGTTACTCGGAATTACTGGGCGTAAAGCGTGCGTAGGTGGTTGTTTAAGTCTGTCGTGAAAGCCCTGGGCTCAACCTGGGAATTGCGATGGAAACTGGGAAACTAGAGTGTGGCAGAGGATAGTGGAATTCCTGGTGTAGCAGTGAAATGCGTAGAGATAAGGAGGAACATCCGTGGCGAAGGCGACTGTCTGGGCAAACACTGACACTGAGGCACGAAAGCGTGGGGAGCAAAC</t>
  </si>
  <si>
    <t>TGGGGAATCTTGGACAATGGGGGAAACCCTGATCCAGCCATGCCGCGTGAATGAAGAAGGCCTTAGGGTTGTAAAGTTCTTTTAGTGGGGAAGATAATGACGGTACCCACAGAAAAAGCCCCGGCTAACTCCGTGCCAGCAGCCGCGGTAATACGGAGGGGGCTAGCGTTGTTCGGAATTACTGGGCGTAAAGCGCACGTAGGCGGCTTGAAAAGTTGGGGGTGAAAGCCCGGAGCTCAACTCCGGAATTGCCTTCAAAACTCTTAAGCTAGAGTTCGGAAGAGGAGAGTGGAATTCCCAGTGTAGAGGTGAAATTCGTAGATATTGGGAAGAACACCAGTGGCGAAGGCGGCTCTCTGGTCCGATACTGACGCTGAGGTGCGAAAGCGTGGGGAGCAAAC</t>
  </si>
  <si>
    <t>Bacteria;"Proteobacteria";"Alphaproteobacteria";"4-Org1-14";NA;NA;NA</t>
  </si>
  <si>
    <t>4-Org1-14</t>
  </si>
  <si>
    <t>GAACACCCTCTGGTGAGGTGCTACAGAAAGATTCCACCCTCGAAGATACTGAATCCGAACAATCACTGTGTGCCAAACCAGTAATCCATTTCTGCATGTGCACACATAGATTGTGCATGTGTGAGCAGGAAATTCCGCTCATCACTCCGCTCATCAAGAACAAAAGGCGCTCCTCTGCGACTGAAACTGAAGCTCTCAAAAAGCGGAGGCTAAGCGCCGCCAAAAGAGCGAAGGCGCTTTGGAAAACTACAAAAACCCTGGACAAA</t>
  </si>
  <si>
    <t>TAAGGAATATTGGTCAATGGGCGGAAGCCTGAACCAGCCATGCCGCGTGCAGGATGACTGCCCTATGGGTTGTAAACTGCTTTTGTCCAGGAATAAACCTCTTTACGAGTAGAG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</si>
  <si>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AGGGAATCTTAGGCAATGGTCGAAAGGCTGACCGAGCAACGCCGCGTGAGTGAAGAAGGTTTTCGGATCGTAAAACTCTGTTGTTAGAGAAGAAC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GCTGGGCTGGAACTGACGCTGAGGCTCGAAAGCGTGGGGAGCAAAC</t>
  </si>
  <si>
    <t>TAGGGAATCTTACGCAATGGGCGAAAGCCTGACGGAGCAACGCCGCGTGAGTGATGAAGGTTTTCGGATCGTAAAGCTCTGTTGCCAGGGAAGAACGTCCGGTAGAGTAACTGCTACCTGCGTGACGGTACCTGATAAGAAAGCCCCGGCTAACTACGTGCCAGCAGCCGCGGTAATACGTAGGGGGCAAGCGTTGTCCGGAATTATTGGGCGTAAAGCGCGCGCAGGCGGCTATTTAAGTCTGGTGTGTAAACCTTGGGCTCAACCTGAGGTCGCACTGGAAACTGGGTGGCTTGAGTACAGAAGAGGAAAGTGGAATTCCACGTGTAGCGGTGAAATGCGTAGAGATGTGGAGGAACACCAGTGGCGAAGGCGACTTGCTGGGCTGGAACTGACGCTGAGGCGCGAAAGCGTGGGGAGCAAAC</t>
  </si>
  <si>
    <t>TGAGGAATATTGGACAATGGGCGCAAGCCTGATCCAGCCATGCCGCGTGCAGGATGACGGTCCTATGGATTGTAAACTGCTTTTGTACGAGAAGAAACAACATTACGTGTAATGTCTTGACGGTATCGTAAGAATAAGGATCGGCTAACTCCGTGCCAGCAGCCGCGGTAATACGGAGGATCCAAGCGTTATCCGGAATCATTGGGTTTAAAGGGTCCGTAGGCGGTTTAGTAAGTCAGTGGTGAAAGCCCATCGCTCAACGGTGGAACGGCCATTGATACTGCTGAACTTGAATTATTAGGAAGTAACTAGAATATGTAGTGTAGCGGTGAAATGCTTAGAGATTACATGGAATACCAATTGCGAAGGCAGGTTACTACTAATGGATTGACGCTGATGGACGAAAGCGTGGGTAGCGAAC</t>
  </si>
  <si>
    <t>TGGGGAATTTTGGACAATGGGGGAAACCCTGATCCAGCCATCCCGCGTGTATGATGAAGGCCTTCGGGTTGTAAAGTACTTTTGGCAGAGAAGAAAAGGTACCTCCTAATACGAGGTACTGCTGACGGTATCTGCAGAATAAGCACCGGCTAACTACGTGCCAGCAGCCGCGGTAATACGTAGGGGGCGAGCGTTGTCCGGAATTATTGGGCGTAAAGCGCGCGTAGGCGGCCGGTTAAGTCCTGTGTGAAAGACCACGGCTCAACCGTGGGGGTGCATGGGAAACTGGCCGGCTTGAGTGCAGGAGAGGGGAGCGGAATTCCCGGTGTAGCGGTGGAATGCGTAGAGATCGGGAGGAACACCAGTGGCGAAGGCGGCTCTCTGGCCTGTAACTGACGCTGAGGCGCGAAAGCGTGGGGAGCGAAC</t>
  </si>
  <si>
    <t>Bacteria;"Firmicutes";"Bacilli";"Bacillales";"Thermoactinomycetaceae";"Planifilum";NA</t>
  </si>
  <si>
    <t>Thermoactinomycetaceae</t>
  </si>
  <si>
    <t>Planifilum</t>
  </si>
  <si>
    <t>TGGGGAATATTGGACAATGGGCGCAAGCCTGATCCAGCCATGCCGCGTGAGTGATGAAGGCCCTAGGGTTGTAAAGCTCTTTCACCGGTGAAGATAATGACGGTCACCGTAGAAGAAGCCCCGGCTAAGTTCGTGCCAGCAGCCGCTGTAATACGAAGGGGGCTAGCGTTGTTCGGATTTACTGGGCGTAAAGCGCACGTAGGCGGACTTTTAAGTCAGGGGTGAAATCCCGGGGCTCAACCCCGGAACTGCCTTTGATACTGGAAGGCTTGAGTATGGTAGAGGTGAGTGGAATTCCGAGTGTAGAGGTGAAATTCGTAGATATTAGGAGGAACACCAGTGGCGAAGGCGGCTCACTGGACAAGTACTGACGCTGAGGTGCGAAAGCGTGGGGAGCAAAC</t>
  </si>
  <si>
    <t>TGGGGAATTTTGGACAATGGGCGAAAGCCTGATCCAGCCATTCCGCGTGCAGGATGAAGGCCCTCGGGTTGTAAACTGCTTTTGTACGGAACGAAAAGGCTTTTTCTAATACAGGAAGCTCATGACGGTACCGTAAGAATAAGCACCGGCTAACTACGTGCCAGCAGCCGCGGTAATACGTAGGGTGCAAGCGTTAATCGGAATTACTGGGCGTAAAGCGTGCGCAGGCGGTGATGTAAGACAGTTGTGAAATCCCCGGGCTCAACCTGGGAACTGCATCTGTGACTGCATCGCTGGAGTGCGGCAGAGGGGGGTGGAATTCCGCGTGTAGCAGTGAAATGCGTAGATATGCGGAGGAACACCGATGGCGAAGGCAACCCCCTGGGCCTGCACTGACGCTCATGCACGAAAGCGTGGGGAGCAAAC</t>
  </si>
  <si>
    <t>TAGGGAATATTGGGCAATGGATGCAAGTCTGACCCAGCCATGCCGCGTGCCGGATGAAGGCCCTCAGGGTTGTAAACGGCTTTTATTCGGGAAGAAGAGCACGGATGCGTCTGTGTGTGACGGTACCGAATGAATAAGCACCGGCTAACTCCGTGCCAGCAGCCGCGGTAATACGGAGGGTGCGAGCGTTGTCCGGATTTATTGGGTTTAAAGGGTGCGTAGGTGGCTTTTTAAGTCAGTGGTGAAATACAGCCGCTCAACGGTTGAGGTGCCATTGATACTGAAAAGCTTGAAACAAGTGGAGGCTGCCGGAATGGATGGTGTAGCGGTGAAATGCATAGATATCATCCAGAACACCGATTGCGAAGGCAGGTGGCTACGTTTGATTTGACACTGAGGCACGAAAGCATGGGGAGCAAAC</t>
  </si>
  <si>
    <t>TGGGGAATTTTGGACAATGGGGGAAACCCTGATCCAGCCATCCCGCGTGTGCGATGAAGGCCTTCGGGTTGTAAAGCACTTTTGGCAGGAAAGAAACGTCATGGGT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</si>
  <si>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GGGGAATCTTGCGCAATGGGCGAAAGCCTGACGCAGCCATGCCGCGTGAATGATGAAGGTCTTAGGATTGTAAAATTCTTTCAGTAGGGACGATAATGACGGTACCTACAGAAGAAGCCCCGGCTAACTTCGTGCCAGCAGCCGCGGTAATACGAAGGGGGCTAGCGTTGCTCGGAATTACTGGGCGTAAAGGGAGCGTAGGCGGACATTTAAGTCAGGGGTGAAATCCCGGGGCTCAACCTCGGAATTGCCTTTGATACTGGGTGTCTTGAGTGTGAGAGAGGTAGGTGGAACTCCGAGTGTAGAGGTGAAATTCGTAGATATTCGGAAGAACACCAGTGGCGAAGGCGACATACTGGCTAATTACTGACGCTGAGGCTCGAAAGCGTGGGGAGCAAAC</t>
  </si>
  <si>
    <t>TAAGGAATATTGGTCAATGGAGGCAACTCTGAACCAGCCATGCCGCGTGCAGGATGACTGCCCTATGGGTTGTAAACTGCTTTTGTCAGGGAATAAACCTTTCTACGTGTAGGAAGCTGAATGTACCTGAAGAATAAGGATCGGCTAACTCCGTGCCAGCAGCCGCGGTAATACGGAGGATCCAAGCGTTATCCGGATTTATTGGGTTTAAAGGGTGCGTAGGCGGTCCTATAAGTCAGTGGTGAAAGACGGCAGCTTAACTGTCGCAGTGCCTTTGATACTGTAGGACTTGAATCTATTTGAAGTGGGCGGAATAAGACAAGTAGCGGTGAAATGCATAGATATGTCTTAGAACGCCGATTGCGAAGGCAGCTCACTAAGTTAGTATTGACGCTGATGCACGAAAGCGTGGGGAGCAAAC</t>
  </si>
  <si>
    <t>TGGGGAATATTGGACAATGGGCGCAAGCCTGATCCAGCCATGCCGCGTGAGTGATGAAGGCCTTAGGGTTGTAAAGCTCTTTCACCGATGAAGATAATGACGGTAGTCGGAGAAGAAGCCCCGGCTAACTTCGTGCCAGCAGCCGCGGTAATACGAAGGGGGCTAGCGTTGTTCGGATTTACTGGGCGTAAAGCGCACGTAGGCGGTTTGTTAAGTCAGAGGTGAAATCCCGGAGCTCAACTCCGGAACTGCCTTTGATACTGGCAAGCTAGAGTCCGGAAGAGGTAAGTGGAACTCCTAGTGTAGAGGTGGAATTCGTAGATATTAGGAAGAACACCAGTGGCGAAGGCGGCTTACTGGTCCGGAACTGACGCTGAGGTGCGAAAGCGTGGGGAGCAAAC</t>
  </si>
  <si>
    <t>Bacteria;"Proteobacteria";"Alphaproteobacteria";"Rhizobiales";"Hyphomicrobiaceae";"Devosia";"riboflavina"</t>
  </si>
  <si>
    <t>riboflavina</t>
  </si>
  <si>
    <t>TGGGGAATATTGGACAATGGGCGCAAGCCTGATCCAGCCATGCCGCGTGAGTGATGAAGGCCTTAGGGTTGTAAAGCTCTTTCACCGGAGAAGATAATGACGGTATCCGGAGAAGAAGCCCCGGCTAACTTCGTGCCAGCAGCCGCGGTAATACGAAGGGGGCTAGCGTTGTTCGGAATTACTGGGCGTAAAGCGCACGTAGGCGGATATTTAAGTCAGGGGTGAAATCCCAGAGCTCAACTCTGGAACTGCCTTTGATACTGGGTATCTTGAGTATGGAAGAGGTAAGTGGAATTCCGAGTGTAGAGGTGAAATTCGTAGATATTCGGAGGAACACCAGTGGCGAAGGCGGCTTACTGGGCAATTACTGACGCTGAGGTGCGAAAGCGTGGGGAGCAAAC</t>
  </si>
  <si>
    <t>Bacteria;"Proteobacteria";"Alphaproteobacteria";"Rhizobiales";"Rhizobiaceae";NA;NA</t>
  </si>
  <si>
    <t>TGGGGAATATTGGACAATGGGCGAAAGCCTGATCCAGCCATGCCGCGTGTGTGAAGAAGGTCTTCGGATTGTAAAGCACTTTAAGTTGGGAGGAAGGGCAGTAAGCGAATAC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</t>
  </si>
  <si>
    <t>Bacteria;"Proteobacteria";"Gammaproteobacteria";"Pseudomonadales";"Pseudomonadaceae";"Pseudomonas";"plecoglossicida"</t>
  </si>
  <si>
    <t>plecoglossicida</t>
  </si>
  <si>
    <t>TAAGGAATATTGGTCAATGGAGGCAACTCTGAACCAGCCATGCCGCGTGCAGGATGACTGCCCTATGGGTTGTAAACTGCTTTTGTCAGGGAATAAACCTTTCTACGTGTAGAAAGCTGAATGTACCTGAAGAATAAGGATCGGCTAACTCCGTGCCAGCAGCCGCGGTAATACGGAGGATCCAAGCGTTATCCGGATTTATTGGGTTTAAAGGGTGCGTAGGCGGTCCTATAAGTCAGTGGTGAAAGACGGCAGCTTAACTGTCGCAGTGCCTTTGATACTGTAGGACTTGAATCTATTTGAAGTGGGCGGAATAAGACAAGTAGCGGTGAAATGCATAGATATGTCTTAGAACGCCGATTGCGAAGGCAGCTCACTAAGTTAGTATTGACGCTGATGCACGAAAGCGTGGGGAGCAAAC</t>
  </si>
  <si>
    <t>TGGGGAATATTGCACAATGGGCGAAAGCCTGATGCAGCAACGCCGCGTGAGGGATGACGGCCTTCGGGTTGTAAACCTCTTTTAGTAGGGAAGAAGCGCAAGTGACGGTACCTGCAGAAAAAGCACCGGCTAACTACGTGCCAGCAGCCGCGGTAATACGTAGGGTGCAAGCGTTGTCCGGAATTATTGGGCGTAAAGAGCTCGTAGGCGGCTTGTCGCGTCTGCTGTGAAAACCCGAGGCTCAACCTCGGGCCTGCAGTGGGTACGGGCAAGCTAGAGTGCGGTAGGGGAGATTGGAATTCCTGGTGTAGCGGTGGAATGCGCAGATATCAGGAGGAACACCGATGGCGAAGGCAGATCTCTGGGCCGTAACTGACGCTGAGGAGCGAAAGCATGGGGAGCGAAC</t>
  </si>
  <si>
    <t>TGGGGAATATTGGACAATGGGGGCAACCCTGATCCAGCCATGCCGCGTGAGTGATGAAGGCCTTCGGGTTGTAAAGCTCTTTTGGCGGGGACGATGATGACGGTACCCGCAGAATAAGCCCCGGCTAACTTCGTGCCAGCAGCCGCGGTAAGACGAAGGGGGCTAGCGTTGTTCGGAATTACTGGGCGTAAAGCGAGTGTAGGTGGTTTTCCAAGTTGGATGTGAAAGCCTTGAGCTCAACTCAAGAAATGCATTCAGGACTGGAGGACTAGAGGACCGGAGAGGATAGTGGAATTCCCAGTGTAGTGGTGAAATACGTAGAGATTGGGAAGAACACCAGTGGCGAAGGCGGCTATCTGGACGGTTTCTGACACTAAGACTCGAAAGCGTGGGGAGCAAAC</t>
  </si>
  <si>
    <t>Bacteria;"Proteobacteria";"Alphaproteobacteria";"Rhodospirillales";"Rhodospirillales_Incertae_Sedis";"Reyranella";NA</t>
  </si>
  <si>
    <t>Rhodospirillales_Incertae_Sedis</t>
  </si>
  <si>
    <t>Reyranella</t>
  </si>
  <si>
    <t>TGGGGAATATTGCACAATGGGCGCAAGCCTGATGCAGCCATGCCGCGTGTGTGAAGAAGGCCTTCGGGTTGTAAAGCACTTTCAGCGAGGAGGAAGGGTTCCGTGTTAATAGCACTGTTCCTTGACGTTACTCGCAGAAGAAGCACCGGCTAACTCCGTGCCAGCAGCCGCGGTAATACGGAGGGTGCAAGCGTTAATCGGAATTACTGGGCGTAAAGCGCACGCAGGCGGTTTGTTAAGTCAGATGTGAAATCCCCGCGCTTAACGTGGGAACTGCATTTGAAACTGGCAAGCTAGAGTCTTGTAGAGGGGGGTAGAATTCCAGGTGTAGCGGTGAAATGCGTAGAGATATGGAGGAATACCGGTGGCGAAGGCGGCCCCCTGGACAAAGACTGACGCTCAGGTGCGAAAGCGTGGGGAGCAAAC</t>
  </si>
  <si>
    <t>TGGGGAATCTTGCGCAATGGGCGAAAGCCTGACGCAGCCATGCCGCGTGAATGATGAAGGTCTTAGGATTGTAAAATTCTTTCACCGGGGACGATAATGACGGTACCCGGAGAAGAAGCCCCGGCTAACTTCGTGCCAGCAGCCGCGGTAATACGAAGGGGGCTAGCGTTGCTCGGAATTACTGGGCGTAAAGGGCGCGTAGGCGGACATTTAAGTCAGGGGTGAAATCCCAGAGCTCAACGCTGGAACTGCCTTTGATACTGGATGGCTTGAGTGTGAGAGAGGTAGGTGGAAATCCGAGTGTAGAGGTGAAATTCGTAGATATTAGGAAGAACACCAGTGGCGAAGGCGACATACTGGATAAGTACTGACGCTGAGGCGCGAAAGCGTGGGGAGCAAAC</t>
  </si>
  <si>
    <t>TGGGGAATTTTGGACAATGGGCGCAAGCCTGATCCAGCCATGCCGCGTGCGGGAAGAAGGCCTTCGGGTTGTAAACCGCTTTTGTCAGGGAAGAAAAGGTTCTGGCTAATACCTGGGACTCCTGACGGTACCTGAAGAATAAGCACCGGCTAACTACGTGCCAGCAGCCGCGGTAATACGTAGGGTGCAAGCGTTAATCGGAATTACTGGGCGTAAAGCGTGCGCAGGCGGTTATGCAAGACAGAGGTGAAATCCCCGGGCTCAACCTGGGAACTGCCTTTGTGACTGCATAGCTAGAGTGCGGCAGAGGGGGATGGAATTCCGCGTGTAGCAGTGAAATGCGTAGATATGCGGAGGAACACCGATGGCGAAGGCAAGCCCCTGGGCATGCACTGACGCTAATGCACGAAAGCGTGGGGAGCAAAC</t>
  </si>
  <si>
    <t>TGGGGAATATTGGACAATGGGCGCAAGCCTGATCCAGCCATGCCGCGTGAGTGATGAAGGCCTTAGGGTTGTAAAGCTCTTTCAGTGGGGAAGATAATGACGGTACCCACAGAAGAAGCCCCGGCTAACTTCGTGCCAGCAGCCGCGGTAATACGAAGGGGGCTAGCGTTGTTCGGATTTACTGGGCGTAAAGCGCACGTAGGCGGATTGGTCAGTTAGGGGTGAAATCCTGGAGCTCAACTCCAGAACTGCCTTTAATACTGCCAGTCTCGAGTCCGGAAGAGGTAAGTGGAACTCCTAGTGTAGAGGTGGAATTCGTAGATATTAGGAAGAACACCAGTGGCGAAGGCGGCTTACTGGTCCGGTACTGACGCTGAGGTGCGAAAGCGTGGGGAGCAAAC</t>
  </si>
  <si>
    <t>Bacteria;"Proteobacteria";"Alphaproteobacteria";"Rhizobiales";"Hyphomicrobiaceae";"Devosia";"limi"</t>
  </si>
  <si>
    <t>limi</t>
  </si>
  <si>
    <t>TGGGGAATATTGCGCAATGGGGGAAACCCTGACGCAGCGACACCGCGTGGAGGATGAAGGTTTTAGGATCGTAAACTCCTGTTAAGTGGGAAGAAAGAACAGTATCTAATACATACTGGAGATGACGGTACCACTAGAGAAAGCACCGGCTAACTTCGTGCCAGCAGCCGCGGTAATACGAAGGGTGCAAGCGTTATTCGGAATCACTGGGCGTAAAGAGCGCGTAGGCGGCTTATTAAGTTGGTTGTTAAATACCTTGGCTCAACCAAGGAACTGCAGTCAAAACTGATTTGCTAGAGGATAAGAGAGAGAAGTGGAATTCTCGGAGTAGCGGTAAAATGCGTAGATCTCGAGAGGAACACCGGTTGCGAAGGCGGCTTCTTGGCTTATTCCTGACGCTGAGGTGCGAAAGCGTGGGGAGCAAAC</t>
  </si>
  <si>
    <t>TGGGGAATATTGGACAATGGGCGCAAGCCTGATCCAGCCATGCCGCGTGAGTGATGAAGGCCCTAGGGTTGTAAAGCTCTTTCACCGGTGAAGATAATGACGGTAACCGGAGAAGAAGCCCCGGCTAACTTCGTGCCAGCAGCCGCGGTAATACGAAGGGGGCTAGCGTTGTTCGGAATTACTGGGCGTAAAGCGCACGTAGGCGGGTATTTAAGTCAGGGGTGAAATCCCGGAGCTCAACTCCGGAACTGCCTTTGATACTGGGTACCTAGAGTATGGAAGAGGTAAGTGGAATTCCGAGTGTAGAGGTGAAATTCGTAGATATTCGGAGGAACACCAGTGGCGAAGGCGGCTTACTGGTCCATTACTGACGCTGAGGTGCGAAAGCGTGGGGAGCAAAC</t>
  </si>
  <si>
    <t>TGGGGAATATTGCACAATGGGCGCAAGCCTGATGCAGCCATGCCGCGTGTATGAAGAAGGCCTTCGGGTTGTAAAGTACTTTCAGCGGGGAGGAAGGTGTTGTGGTTAATAACCA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</si>
  <si>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CTTGCGCAATGGGCGAAAGCCTGACGCAGCCATGCCGCGTGAATGATGAAGGTCTTAGGATTGTAAAATTCTTTCAGTAGGGACGATAATGACGGTACCTAC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GCAAAC</t>
  </si>
  <si>
    <t>TGACGTACATCCGACCCATTATGGCCGTATCTGCCCGATTGAAACACCGGAAGGTCCGAATATCGGTCTGATCAACTCGCTGGCAACTTTTGCCCGCGTTAACAAATATGGTTTCATTGAAAGCCCGTACCGTAAAATTATCGACGGTAAGATCACCAATGAAGTCGTTTATCTTTCCGCTATGGAAGAAGCCAAGCACTATGTTGCTCAGGCCAATGCTGAAGTGGGCGAAAATGGCGAATTCGTTGAAGAATTCGTAATTTCCCGTCACTCCGGTGAAGTTCTGATGGCGCCGCGTGAAAACGTGGATCTGATGGACGTTTCGCCGAAGCAGCTGGTCTCTGTTGCTGCTGCGCTTATTCCGTTCCTGGAAAACGACGACGCCAACCGCGCTCTGATGG</t>
  </si>
  <si>
    <t>TGGGGAATTTTGGACAATGGGCGCAAGCCTGATCCAGCCATGCCGCGTGCAGGATGAAGGCCTTCGGGTTGTAAACTGCTTTTGTACGGAACGAAAAGACTCTTTCTAATAAAGAGGGTCCATGACGGTACCGTAAGAATAAGCACCGGCTAACTACGTGCCAGCAGCCGCGGTAATACGTAGGGTGCAAGCGTTAATCGGAATTACTGGGCGTAAAGCGTGCGCAGGCGGTTATGTAAGACAGATGTGAAATCCCCGGGCTCAACCTGGGAACTGCATTTGTGACTGCATAGCTAGAGTACGGCAGAGGGGGATGGAATTCCGCGTGTAGCAGTGAAATGCGTAGATATGCGGAGGAACACCGATGGCGAAGGCAAGCCCCTGGGCATGTACTGACGCTCATGCACGAAAGCGTGGGGAGCAAAC</t>
  </si>
  <si>
    <t>TGGGGAATATTGCACAATGGGCGCAAGCCTGATGCAGCCATGCCGCGTGTATGAAGAAGGCCTTCGGGTTGTAAAGTACTTTCAGCGGGGAGGAAGGCGTGAACCTGAATAAGGTTGGCGTTTGACGTTACCCGCAGAAGAAGCACCGGCTAACTCCGTGCCAGCAGCCGCGGTAATACGGAGGGTGCAAGCGTTAATCGGAATTACTGGGCGTAAAGCGCACGCAGGCGGTCAATTAAGTTAGATGTGAAATCCCCGGGCTTAACCTGGGAACGGCATCTAAGACTGGTTGGCTAGAGTCTCGTAGAGGGGGGTAGAATTCCACGTGTAGCGGTGAAATGCGTAGAGATGTGGAGGAATACCGGTGGCGAAGGCGGCCCCCTGGACGAAGACTGACGCTCAGGTGCGAAAGCGTGGGGAGCAAAC</t>
  </si>
  <si>
    <t>TGGGGAATTTTGGACAATGGGGGAAACCCTGATCCAGCCATCCCGCGTGTGCGATGAAGGCCTTCGGGTTGTAAAGCACTTTTGGCAGGAAAGAAACGTCGCGGGTTAATACCTCGCGGAACTGACGGTACCTGCAGAAT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</si>
  <si>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TGGGGAATATTGCACAATGGGCGCAAGCCTGATGCAGCCATGCCGCGTGTATGAAGAAGGCCTTCGGGTTGTAAAGTACTTTCAGCGAGGAGGAAGGCATTGTGGTTAATAACCGCAGT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</si>
  <si>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TTTGGACAATGGGCGCAAGCCTGATCCAGCCATGCCGCGTGCAGGATGAAGGCCTTCGGGTTGTAAACTGCTTTTGTACGGAACGAAACGGCCTTTTCTAATAAAGAGGGCTAATGACGGTACCGTAAGAATAAGCACCGGCTAACTACGTGCCAGCAGCCGCGGTAATACGTAGGGTGCAAGCGTTAATCGGAATTACTGGGCGTAAAGCGTGCGCAGGCGGTTATGTAAGACAGTTGTGAAATCCCCGGGCTCAACCTGGGAACTGCATCTGTGACTGCATAGCTAGAGTACGGTAGAGGGGGATGGAATTCCGCGTGTAGCAGTGAAATGCGTAGATATGCGGAGGAACACCGATGGCGAAGGCAATCCCCTGGACCTGTACTGACGCTCATGCACGAAAGCGTGGGGAGCAAAC</t>
  </si>
  <si>
    <t>Bacteria;"Proteobacteria";"Betaproteobacteria";"Burkholderiales";"Comamonadaceae";"Variovorax";"paradoxus"</t>
  </si>
  <si>
    <t>paradoxus</t>
  </si>
  <si>
    <t>TAAGGAATATTGGTCAATGGACGCAAGTCTGAACCAGCCATGCCGCGTGGAGGATGAAGGCCCTCTGGGTTGTAAACTTCTTTTATAGGGGACGAAAAAGGGTCTTTCTAGACCAACTGACGGTACCCTAGGAATAAGCACCGGCTAACTCCGTGCCAGCAGCCGCGGTAATACGGAGGGTGCAAGCGTTATCCGGATTCACTGGGTTTAAAGGGTGCGTAGGTGGGTTAGTAAGTCAGTGGTGAAATCTTCGAGCTTAACTCGGAAACTGCCATTGATACTATTAGTCTTGAATATTGTGGAGGTTAGCGGAATATGTCATGTAGCGGTGAAATGCTTAGATATGACATAGAACACCAATTGCGAAGGCAGCTGGCTACACATATATTGACACTGAGGCACGAAAGCGTGGGGATCAAAC</t>
  </si>
  <si>
    <t>TGGGGAATATTGGACAATGGGGGAAACCCTGATCCAGCAATGCCGCGTGAATGAAGAAGGCCTTAGGGTTGTAAAGTTCTTTCACCTGTGAAGATAATGACGGTAGCAGGAGAAGAAGCTCCGGCTAACTCCGTGCCAGCAGCCGCGGTAAGACGGAGGGAGCTAGCGTTGTTCGGAATGACTGGGCGTAAAGGGCGCGTAGGCGGTTTTTTAAGTGAGGCGTGAAAGCCCTGGGCTTAACCCAGGAGGTGCGTTTCATACTGGAAGACTTGAGTGCGAGAGAGGAAAGTGGAATTCCTAGTGTAGAGGTGAAATTCGTAGATATTAGGAAGAACACCTGTGGCGAAGGCGGCTTTCTGGCTCGCAACTGACGCTGAGGCGCGAAAGCGTGGGGAGCAAAC</t>
  </si>
  <si>
    <t>Bacteria;"Proteobacteria";"Alphaproteobacteria";"Rickettsiales";"Holosporaceae";NA;NA</t>
  </si>
  <si>
    <t>Holosporaceae</t>
  </si>
  <si>
    <t>TGGGGAATTTTGGACAATGGGCGCAAGCCTGATCCAGCCATGCCGCGTGCGGGAAGAAGGCCTTCGGGTTGTAAACCGCTTTTGTCAGGGAAGAAACGGTTTGGGCTAATACCCCGAACTAATGACGGTACCTGAAGAATAAGCACCGGCTAACTACGTGCCAGCAGCCGCGGTAATACGTAGGGTGCAAGCGTTAATCGGAATTACTGGGCGTAAAGCGTGCGCAGGCGGCTTTGCAAGACAGATGTGAAATCCCCGGGCTCAACCTGGGAACTGCATTTGTGACTGCAAGGCTGGAGTGCGGCAGAGGGGGATGGAATTCCGCGTGTAGCAGTGAAATGCGTAGATATGCGGAGGAACACCGATGGCGAAGGCAATCCCCTGGGCCTGCACTGACGCTCATGCACGAAAGCGTGGGGAGCAAAC</t>
  </si>
  <si>
    <t>Bacteria;"Proteobacteria";"Betaproteobacteria";"Burkholderiales";"Comamonadaceae";"Methylibium";"petroleiphilum"</t>
  </si>
  <si>
    <t>petroleiphilum</t>
  </si>
  <si>
    <t>TGGGGAATATTGGACAATGGGCGCAAGCCTGATCCAGCCATACCGCGTGGGTGAAGAAGGCCTTCGGGTTGTAAAGCCCTTTTGTTGGGAAAGAAAAGCAGCTGGTTAATACCCGGTTGTTCTGACGGTACCCAAAGAATAAGCACCGGCTAACTTCGTGCCAGCAGCCGCGGTAATACGAAGGGTGCAAGCGTTACTCGGAATTACTGGGCGTAAAGCGTGCGTAGGTGGTTGTTTAAGTCTGTCGTGAAAGCCCCGGGCTCAACCTGGGAATTGCGATGGAAACTGGGCGACTAGAGTGTGGCAGAGGATAGTGGAATTCCTGGTGTAGCAGTGAAATGCGTAGAGATCAGGAGGAACATCCGTGGCGAAGGCGACTGTCTGGGCCAACACTGACACTGAGGCACGAAAGCGTGGGGAGCAAAC</t>
  </si>
  <si>
    <t>TGGGGAATATTGGACAATGGGCGCAAGCCTGATCCAGCCATACCGCGTGGGTGAAGAAGGCCTTCGGGTTGTAAAGCCCTTTTGTTGGGAAAGAAATCCAGCTGGCTAATACCCGGTTGGGATGACGGTACCCAAAGAAT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</si>
  <si>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TGGGGAATTTTGGACAATGGGCGAAAGCCTGATCCAGCCATGCCGCGTGCAGGATGAAGGCCTTCGGGTTGTAAACTGCTTTTGTACGGAACGAAAAGACTCCTTCTAATAAAGGGGGTCCATGACGGTACCGT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</si>
  <si>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GACAATGGGGGCAACCCTGATCCAGCCATGCCGCGTGAGTGATGACGGCCTTAGGGTTGTAAAGCTCTTTTCTCCGGGACGATAATGACGGTACCGGAGGAATAAGCCCCGGCTAACTTCGTGCCAGCAGCCGCGGTAATACGAAGGGGGCTAGCGTTGCTCGGAATCACTGGGCGTAAAGGGCGCGTAGGCGGCTGATTTAGTCGAGGGTGAAAGCCCGTGGCTCAACCACGGAATGGCCTTCGATACTGGTTGGCTTGAGACCGGAAGAGGAAAGCGGAACTGCGAGTGTAGAGGTGAAATTCGTAGATATTCGCAAGAACACCAGTGGCGAAGGCGGCTGTCTGGGCAGGTTCTGACGCTGAGGCGCGAAAGCGTGGGGAGCAAAC</t>
  </si>
  <si>
    <t>Bacteria;"Proteobacteria";"Gammaproteobacteria";"Enterobacteriales";"Enterobacteriaceae";"Escherichia/Shigella";NA</t>
  </si>
  <si>
    <t>Escherichia/Shigella</t>
  </si>
  <si>
    <t>TGGGGAATATTGGACAATGGGCGCAAGCCTGATCCAGCCATCCCGCGTGTGTGAAGAAGGCCTTCGGGTTGTAAAGCCCTTTTGTTGGGAAAGAAAAGCAGTCGATTAATACTCGGTTGTTCTGACGGTACCCAAAGAATAAGCACCGGCTAACTTCGTGCCAGCAGCCGCGGTAATACGAAGGGTGCAAGCGTTACTCGGAATTACTGGGCGTAAAGCGTGCGTAGGTGGTTGTTTAAGTCTGTTGTGAAAGCCCTGGGCTCAACCTGGGAATTGCAGTGGATACTGGGAGACTAGAGTGTGGTAGAGGGTAGTGGAATTCCCGGTGTAGCAGTGAAATGCGTAGAGATAGGGAGGAACATCCATGGCGAAGGCAGCTACCTGGACAAACACTGACACTGAGGCACGAAAGCGTGGGGAGCAAAC</t>
  </si>
  <si>
    <t>TAGGGAATCTTCCGCAATGGACGAAAGTCTGACGGAGCAACGCCGCGTGAGTGATGAAGGTTTTCGGATCGTAAAGCTCTGTTGCCAGGGAAGAACGCTTGGGAGAGTAACTGCTCTCAAGGTGACGGTACCTGAGAAGAAAGCCCCGGCTAACTACGTGCCAGCAGCCGCGGTAATACGTAGGGGGCAAGCGTTGTCCGGAATTATTGGGCGTAAAGCGCGCGCAGGCGGTCAATTAAGTCTGGTGTTTAAGGCTGGGGCTCAACCCCAGTTCGCACTGGAAACTGGTTGACTTGAGTGCAGAAGAGGAAAGTGGAATTCCACGTGTAGCGGTGAAATGCGTAGAGATGTGGAGGAACACCAGTGGCGAAGGCGACTTTCTGGGCTGTAACTGACGCTGAGGCGCGAAAGCGTGGGGAGCAAAC</t>
  </si>
  <si>
    <t>Bacteria;"Firmicutes";"Bacilli";"Bacillales";"Paenibacillaceae";"Paenibacillus";"nanensis"</t>
  </si>
  <si>
    <t>nanensis</t>
  </si>
  <si>
    <t>TGAGGAATATTGGTCAATGGAGGCAACTCTGAACCAGCCATGCCGCGTGCAGGATGACGGTCCTATGGATTGTAAACTGCTTTTATACGGGAAGAAAAAGAGTTACGTGTAACTTATTGACGGTACCGTAAGAATAAGGATCGGCTAACTCCGTGCCAGCAGCCGCGGTAATACGGAGGATCCAAGCGTTATCCGGAATCATTGGGTTTAAAGGGTCCGTAGGCGGTCTTATAAGTCAGTGGTGAAAGTTTTTAGCTTAACTAAAAAATTGCCATTGATACTGTTAGACTTGAATTACTTGGAAGTAACTAGAATATGTAGTGTAGCGGTGAAATGCTTAGATATTACATGGAATACCAATTGCGAAGGCAGGTTACTAGGAGTTAATTGACGCTGATGGACGAAAGCGTGGGTAGCGAAC</t>
  </si>
  <si>
    <t>TAAGGAATATTGGTCAATGGGCGGAAGCCTGAACCAGCCATGCCGCGTGCAGGATGACTGCCCTATGGGTTGTAAACTGCTTTTGTCCAGGAATAAACCTATCTACGTGTAGA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</si>
  <si>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CTCTTTTTTTTTTTAATGATACGGCGACCACCGAGATCTACACTCTTTCCCTACACGACGCTCTTCCGATCTACGGGAGGCAGCGGAGGACTTTCTTTTCCACCCACTCAAGGATCAGATGGAGTGTGCTGGAGTCGATCGACGGAAGGGGGATGGGATCTATGACATCGGAGAAGTCGTGCATTAGCATCGGTGAGAAGTGGAACGACTCCACTTGGACTAGGATTAGATACCCTGGTAAGATCGGAAGAGCACACGTCTGAACTCCAGTCACGCCCACATCTCGTATGCCGTCTTCTGCTTGAAAAAAAA</t>
  </si>
  <si>
    <t>TGGGGAATATTGCACAATGGGCGCAAGCCTGATGCAGCAACGCCGCGTGAGGGACGACGGCCTTCGGGTTGTAAACCTCTTTTAGTAGGGAAGAAGCGAAAGTGACGGTACCTGCAGAAAAAGCACCGGCTAACTACGTGCCAGCAGCCGCGGTAATACGTAGGGTGCAAGCGTTATCCGGAATTATTGGGCGTAAAGAGCTCGTAGGCGGTTTGTCGCGTCTGCTGTGAAAACTGGAGGCTCAACCTCCAGCCTGCAGTGGGTACGGGCAGACTAGAGTGCGGTAGGGGAGATTGGAATTCCTGGTGTAGCGGTGGAATGCGCAGATATCAGGAGGAACACCGATGGCGAAGGCAGATCTCTGGGCCGTAACTGACGCTGAGGAGCGAAAGCATGGGGAGCGAAC</t>
  </si>
  <si>
    <t>TGGGGAATTTTGGACAATGGGGGCAACCCTGATCCAGCAATGCCGCGTGTGTGAAGAAGGCCTTCGGGTTGTAAAGCACTTTTGTCCGGGAAGAAATCGCCCTTCCTAATATGAGGTGTGGCTGACGGTACCGGAAGAATAAGGACCGGCTAACTACGTGCCAGCAGCCGCGGTAATACGTAGGGTCCAAGCGTTAATCGGAATTACTGGGCGTAAAGCGTGCGCAGGCGGTTGTGCAAGACCGATGTGAAATCCCCGGGCTTAACCTGGGAATTGCATTGGTGACTGCAAGGCTAGAGTGTGTCAGAGGGGGGTAGAATTCCACGTGTAGCAGTGAAATGCGTAGAGATGTGGAGGAATACCGATGGCGAAGGCAGCCCCCTGGGATAACACTGACGCTCATGCACGAAAGCGTGGGGAGCAAAC</t>
  </si>
  <si>
    <t>TAAGGAATATTGGTCAATGGACGCAAGTCTGAACCAGCCATGCCGCGTGAAGGATTAAGGTCCTCTGGATTGTAAACTTCTTTTATCTGGGACGAAAAAAGGCGATTCTTCGTCACTTGACGGTACCAGATGAATAAGCACCGGCTAACTCCGTGCCAGCAGCCGCGGTAATACGGAGGGTGCAAGCGTTATCCGGATTCACTGGGTTTAAAGGGTGCGTAGGCGGGCAGGTAAGTCAGTGGTGAAATCCTGGAGCTTAACTCCAGAACTGCCATTGATACTATCTGTCTTGAATATTGTGGAGGTAAGCGGAATATGTCATGTAGCGGTGAAATGCTTAGATATGACATAGAACACCTATTGCGAAGGCAGCTTACTACGCATATATTGACGCTGAGGCACGAAAGCGTGGGGATCAAAC</t>
  </si>
  <si>
    <t>Bacteria;"Bacteroidetes";"Sphingobacteriia";"Sphingobacteriales";"Chitinophagaceae";"Sediminibacterium";"goheungense"</t>
  </si>
  <si>
    <t>goheungense</t>
  </si>
  <si>
    <t>TGGGGAATTTTGGACAATGGGGGCAACCCTGATCCAGCAATGCCGCGTGAGTGAAGAAGGCCTTCGGGTTGTAAAGCTCTTTTGTCAGGGAAGAAACGGTGAGGGCTAATATCCTTTGCTAATGACGGTACCTGAAGAATAAGCACCGGCTAACTACGTGCCAGCAGCCGCGGTAATACGTAGGGTGCAAGCGTTAATCGGAATTACTGGGCGTAAAGCGTGCGCAGGCGGTTATGTAAGTCAGATGTGAAATCCCCGGGCTCAACCTGGGAATGGCATTTGAGACTGCATGGCTAGAGTGTGTCAGAGGGGGGTAGAATTCCACGTGTAGCAGTGAAATGCGTAGAGATGTGGAGGAATACCGATGGCGAAGGCAGCCCCCTGGGATAACACTGACGCTCATGCACGAAAGCGTGGGGAGCAAAC</t>
  </si>
  <si>
    <t>Bacteria;"Proteobacteria";"Betaproteobacteria";"Burkholderiales";"Oxalobacteraceae";"Herminiimonas";NA</t>
  </si>
  <si>
    <t>Herminiimonas</t>
  </si>
  <si>
    <t>TGGGGAATTTTGGACAATGGGGGAAACCCTGATCCAGCCATCCCGCGTGTGCGATGAAGGCCTTCGGGTTGTAAAGCACTTTTGGCAGGAAAGAAACGTCGCGGGCTAATACCCCGCGGAACTGACGGTACCTGCAGAAT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</si>
  <si>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TGGGGAATATTGCACAATGGGCGCAAGCCTGATGCAGCCATGCCGCGTGTATGAAGAAGGCCTTCGGGTTGTAAAGTACTTTCAGCGAGGAGGAAGGCGTTGTGGTTAATAACCGCAA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</t>
  </si>
  <si>
    <t>TGGGGAATCTTGCGCAATGGGCGAAAGCCTGACGCAGCCATGCCGCGTGAATGATGAAGGTCTTAGGATTGTAAAATTCTTTCACCGGGGACGATAATGACGGTACCCGGAGAAGAAGCCCCGGCTAACTTCGTGCCAGCAGCCGCGGTAATACGAAGGGGGCTAGCGTTGCTCGGAATTACTGGGCGTAAAGGGCGCGTAGGCGGATCGTTAAGTCAGAGGTGAAATCCCGGAGCTCAACTTCGGAACTGCCTTTGATACTGGCGATCTTGAGTGTGAGAGAGGTATGTGGAACTCCGAGTGTAGAGGTGAAATTCGTAGATATTCGGAAGAACACCAGTGGCGAAGGCGACATACTGGCTCATTACTGACGCTGAGGCGCGAAAGCGTGGGGAGCAAAC</t>
  </si>
  <si>
    <t>TGGGGAATATTGGACAATGGGCGCAAGCCTGATCCAGCCATCCCGCGTGTGTGAAGAAGGCCTTCGGGTTGTAAAGCCCTTTTGTTGGGAAAGAAATCCAGCCGGCTAATACCTGGTTGGGCTGACGGTACCCAAAGAATAAGCACCGGCTAACTTCGTGCCAGCAGCCGCGGTAATACGAAGGGTGCAAGCGTTACTCGGAATTACTGGGCGTAAAGCGTGCGTAGGTGGTCGTTTAAGTCTGTTGTGAAAGCCCTGGGCTCAACCTGGGAACTGCAGTGGAAACTGGAAGACTAGAGTGTGGTAGAGGGTAGCGGAATTCCTGGTGTAGCAGTGAAATGCGTAGAGATAAGGAGGAACATCCATGGCGAAGGCAGCTACCTGGACAAACACTGACACTGAGGCACGAAAGCGTGGGGAGCAAAC</t>
  </si>
  <si>
    <t>TAAGGAATATTGGTCAATGGAGGCAACTCTGAACCAGCCATGCCGCGTGCAGGAAGACAGCCCTCTGGGTCGTAAACTGCTTTTATTCGGGAATAAACCTTATTACGTGTAATAAGCTGAATGTACCGAAGGAATAAGGATCGGCTAACTCCGTGCCAGCAGCCGCGGTAATACGGAGGATCCAAGCGTTATCCGGATTTATTGGGTTTAAAGGGTGCGTAGGCGGCTTATTAAGTCAGGGGTGAAAGACGGTGGCTCAACCATCGCAGTGCCCTTGATACTGATGAGCTTGAATACACTAGAGGTAGGCGGAATGTGACAAGTAGCGGTGAAATGCATAGATATGTCACAGAACACCGATTGCGAAGGCAGCTTACTATGGTGTCATTGACGCTGAGGCACGAAAGCGTGGGGATCAAAC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</si>
  <si>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TCTTGAGTATGGAAGAGGTAAGTGGAATTGCGAGTGTAGAGGTGAAATTCGTAGATATTCGCAGGAACACCAGTGGCGAAGGCGGCTTACTGGGCAAGTACTGACGCTGAGGTGCGAAAGCGTGGGGAGCAAAC</t>
  </si>
  <si>
    <t>Bacteria;"Actinobacteria";"Actinobacteria";"Micrococcales";"Microbacteriaceae";"Leucobacter";"aridicollis"</t>
  </si>
  <si>
    <t>aridicollis</t>
  </si>
  <si>
    <t>TAAGGAATATTGGTCAATGGAGGCAACTCTGAACCAGCCATGCCGCGTGCAGGAAGACAGCCCTCTGGGTCGTAAACTGCTTTTATTCGGGAATAAACCTATTTACGTGTAAATAGCTGAATGTACCGAAGGAATAAGGATCGGCTAACTCCGTGCCAGCAGCCGCGGTAATACGGAGGATCCAAGCGTTATCCGGATTTATTGGGTTTAAAGGGTGCGTAGGCGGCTTATTAAGTCAGGGGTGAAAGACGGTGGCTCAACCATCGCAGTGCCCTTGATACTGATGAGCTTGAATACACTAGAGGTAGGCGGAATGTGACAAGTAGCGGTGAAATGCATAGATATGTCACAGAACACCGATTGCGAAGGCAGCTTACTATGGTGTGATTGACGCTGAGGCACGAAAGCGTGGGGATCAAAC</t>
  </si>
  <si>
    <t>TGGGGAATCTTGCGCAATGGGCGGAAGCCTGACGCAGCAACGCCGCGTGTGGGAAGACGGCTTTCGGGTTGTAAACCACTTTCAGGGGGGACGAAGCTTCCGAGGTTAATAGCCTACGGGGTGACGGTACCCCCAGAAGAAGCCCCGGCTAACTACGTGCCAGCAGCCGCGGTAATACGTAGGGGGCGAGCGTTGTCCGGAATCATTGGGCGTAAAGCGCGTGTAGGCGGCTTGGTAAGTCTGGTGTGAAATCTTGGGGCTTAACCCCAAGCCTGCACTGGATACTGCCAAGCTTGAGTCCGGGAGGGGAGAGCGGAATTCCTAGTGTAGCGGTGAAATGCGCAGATATTAGGAAGAACACCGGTGGCGAAGGCGGCTCTCTGGAACGGTACTGACGCTGAGACGCGAAAGCGTGGGGAGCGAAC</t>
  </si>
  <si>
    <t>Bacteria;"Actinobacteria";"Thermoleophilia";"Gaiellales";NA;NA;NA</t>
  </si>
  <si>
    <t>Thermoleophilia</t>
  </si>
  <si>
    <t>Gaiellales</t>
  </si>
  <si>
    <t>TGGGGAATATTGCACAATGGGCGCAAGCCTGATGCAGCCATGCCGCGTGTGTGAAGAAGGCCTTCGGGTTGTAAAGGACTTTCAGCGGGGATGAATGCGTCCGTCTGAACAGGGA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</si>
  <si>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GGCAACCCTGATCCAGCAATGCCGCGTGTGTGAAGAAGGCCTTCGGGTTGTAAAGCACTTTCAGTAGGGAGGAAAAGCTTGATGCTAATACCATTGAGTCTTGACGTTACTTACAGAAGAAGCACCGGCTAACTCTGTGCCAGCAGCCGCGGTAATACAGAGGGTGCAAGCGTTAATCGGAATTACTGGGCGTAAAGGGCGCGTAGGTTGTTTGGTAAGTTGGATGTGAAATCCCCGGGCTCAACCTGGGAATGGCATTCAATACTGCCTCACTAGAGTATGGTAGAGGGAAGCGGAATTCCACATGTAGCGGTGAAATGCGTAGATATGTGGAGGAACATCAATGGCGAAGGCAGCTTCCTGGACCAATACTGACACTGAGGCGCGAAAGCGTGGGTAGCAAAC</t>
  </si>
  <si>
    <t>TGGGGAATTTTGGACAATGGGCGAAAGCCTGATCCAGCCATGCCGCGTGCAGGATGAAGGCCTTCGGGTTGTAAACTGCTTTTGTACGGAACGAAACGGCCTTTTCTAATACAGAAGGCTAATGACGGTACCGT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</si>
  <si>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GAGGAATATTGGACAATGGGTGAGAGCCTGATCCAGCCATCCCGCGTGCAGGAAGACGGCCCTATGGGTTGTAAACTGCTTTTCTACGAGAATAAACCACCTTACGTGTAGGGTGTTGAAGGTACCGTAGGAATAAGCACCGGCTAACTCCGTGCCAGCAGCCGCGGTAATACGGAGGGTGCAAGCGTTATCCGGATTTATTGGGTTTAAAGGGTCCGCAGGCGGACTTGTAAGTCAGAGGTGAAAGCCGGCAGCTCAACTGTCGAACTGCCTTTGAAACTGCAAGTCTTGAGTGAGGTTGAAGTAGCTAGAATGAGTAGTGTAGCGGTGAAATGCTTAGATATTACTCAGAATACCAATTGCGAAGGCAGGTTACTAAGTCTTAACTGACGCTGAGGGACGAAAGCGTGGGGAGCGAAC</t>
  </si>
  <si>
    <t>Bacteria;"Bacteroidetes";"Flavobacteriia";"Flavobacteriales";"Flavobacteriaceae";"Moheibacter";NA</t>
  </si>
  <si>
    <t>Moheibacter</t>
  </si>
  <si>
    <t>TGCGGAATATTGGTCAATGGTCGCAAGACTGAACCAGCCATGCCGCGTGCAGGATGACGGTCCTATGGATTGTAAACTGCTTTTGTACGGGAAGAAACCCTCCTACGTGTAGGAGCTTGCCGGTACCGTAATAATAAGGATCGGCTAACTC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</si>
  <si>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TGGGGAATATTGGACAATGGGCGCAAGCCTGATCCAGCCATGCCGCGTGAGTGATGAAGGCCTTAGGGTTGTAAAGCTCTTTTGTCCGGGAAGATAATGACTGTACCGGAAGAATAAGCCCCGGCTAACTTCGTGCCAGCAGCCGCGGTAATACGAAGGGGGCTAGCGTTGTTCGGAATCACTGGGCGTAAAGCGCACGTAGGCGGATTATTAAGTCAGGGGTGAAAGCCTGGAGCTCAACTCCAGAACTGCCTTTGATACTGATAGTCTCGAGTTCGGAAGAGGTTGGTGGAACTGCGAGTGTAGAGGTGAAATTCGTAGATATTCGCAAGAACACCAGTGGCGAAGGCGGCCAACTGGTCCGATACTGACGCTGAGGTGCGAAAGCGTGGGGAGCAAAC</t>
  </si>
  <si>
    <t>TGGGGAATATTGGACAATGGGCGAAAGCCTGATCCAGCAATTCCGCGTGTGTGAAGAAGGCCTTCGGGTTGTAAAGCACTTTAGGTTGGGAAGAAAAAACTTCTCCTAATACGAGAAGCGTTGACGGTACCAACAGAATAAGCACCGGCTAACTCTGTGCCAGCAGCCGCGGTAATACAGAGGGTGCAAGCGTTAATCGGATTTACTGGGCGTAAAGCGTGCGTAGGTGGTTTCGTAAGTCGGATGTGAAAGCCCCGGGCTCAACCTGGGAACTGCATTCGATACTGCGAGACTCGAGTTTGGTAGAGGGTGGCGGAATTCCCGGTGTAGCGGTGAAATGCGTAGATATCGGGAGGAACATCAATGGCGAAGGCAGCCACCTGGGCCTGAACTGACACTGAGGCACGAAAGCGTGGGTAGCAAAC</t>
  </si>
  <si>
    <t>TAAGGAATATTGGTCAATGGGGGCAACCCTGAACCAGCCATGCCGCGTGCAGGAAGACGGCCCTCTGGGTTGTAAACTGCTTTTATTCGGGAATAAACCTGCTTACGTGTAGGCAGCTGAATGTACCGAAGGAATAAGGATCGGCTAACTCCGTGCCAGCAGCCGCGGTAATACGGAGGATCCAAGCGTTATCCGGATTTATTGGGTTTAAAGGGTGCGTAGGCGGCCTGTTAAGTCAGGGGTGAAAGACGGTAGCTCAACTATCGCAGTGCCCTTGATACTGATGGGCTTGAATGGACTAGAGGTAGGCGGAATGTGACAAGTAGCGGTGAAATGCATAGATATGTCACAGAACACCGATTGCGAAGGCAGCTTACTATGGTCTTATTGACGCTGAGGCACGAAAGCGTGGGGATCAAAC</t>
  </si>
  <si>
    <t>TAGGGAATCTTGGGCAATGGGCGAAAGCCTGACCGAGCAACGCCGCGTGAGTGAAGAAGGTTTTCGGATCGTAAAACTCTGTTGTTAGAGAAGAATAAGGGTGAGAGTAACTGTTCACCCCTTGACGGTATCTAACCAGAAAGCCACGGCTAACTACGTGCCAGCAGCCGCGGTAATACGTAGGTGGCAAGCGTTGTCCGGATTTATTGGGCGTAAAGCGAGCGCAGGCGGTTTCTTAAGTCTGATGTGAAAGCCCCCGGCTCAACCGGGGAGGGTCATTGGAAACTGGGAGACTTGAGTGCAGAAGAGGAGAGTGGAATTCCATGTGTAGCGGTGAAATGCGTAGATATATGGAGGAACACCAGTGGCGAAGGCGGCTCGCTGGGCTGGAACTGACGCTGAGGCTCGAAAGCGTGGGGAGCAAAC</t>
  </si>
  <si>
    <t>TAAGGAATATTGGTCAATGGGCGCAAGCCTGAACCAGCCATGCCGCGTGCAGGAAGACGGCCCTCCGGGTTGTAAACTGCTTTTGTACGGGAATAAACCTTTCTTCGTGAAGAAAGCTGAATGTACCGTAAGAATAAGGATCGGCTAACTCCGTGCCAGCAGCCGCGGTAATACGGAGGATCCAAGCGTTATCCGGATTTATTGGGTTTAAAGGGTGCGTAGGCGGCCTGTTAAGTCAGGGGTGAAAGACGGTGGCTCAACCATCGCAGTGCCCTTGATACTGATGGGCTTGAATGGACTAGAGGTAGGCGGAATGTGACAAGTAGCGGTGAAATGCATAGATATGTCACAGAACACCGATTGCGAAGGCAGCTTACTATGGTCTTATTGACGCTGAGGCACGAAAGCGTGGGGATCG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</si>
  <si>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GTGAGAGAGGTATGTGGAACTCCGAGTGTAGAGGTGAAATTCGTAGATATTCGGAAGAACACCAGTGGCGAAGGCGACATACTGGCTCATTACTGACGCTGAGGCTCGAAAGCGTGGGGAGCAAAC</t>
  </si>
  <si>
    <t>TGGGGAATTTTGGACAATGGGGGAAACCCTGATCCAGCCATCCCGCGTGTATGATGAAGGCCTTCGGGTTGTAAAGTACTTTTGGCAGAGAAGAAAAGGTACCTCCTAATACGAGGTACTGCTGACGGTATCT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</si>
  <si>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TTTTTTTTTTTTTAATGATACGGCGACCACCGAGATCTACACTCTTTCCCTACACGACGCTCTTCCGATCTACGGGAGGCAGCGGAGGACTTTCTTTTCCACCCACTCAAGGATCAGATGGAGTGTGCTGGAGTCGATCGACGGAAGGGGGATGGGATCTATGACATCGGAGAAGTCGTGCATTAGCATCGGTGAGAAGTGGAACGACTCCACTTGGACTAGGATTAGATACCCTGGTAAGATCGGAAGAGCACACGTCTGAACTCCAGTCACTAGTACATCTCGTATGCCGTCTTCTGCTTGAAAAAAAA</t>
  </si>
  <si>
    <t>TAGGGAATCTTCCACAATGGGCGAAAGCCTGATGGAGCAACGCCGCGTGAGTGAAGAAGGTTTTCGGATCGTAAAACTCTGTTGTAAGGGAAGAACAAGTACAGTAGTAACTGGCTGTACCTTGACGGTACCTTATTAGAAAGCCACGGCTAACTACGTGCCAGCAGCCGCGGTAATACGTAGGTGGCAAGCGTTGTCCGGAATTATTGGGCGTAAAGCGCGCGCAGGCGGTCCTTTAAGTCTGATGTGAAAGCCCACGGCTCAACCGTGGAGGGTCATTGGAAACTGGGGGACTTGAGTGCAGAAGAGGAAAGTGGAATTCCAAGTGTAGCGGTGAAATGCGTAGAGATTTGGAGGAACACCAGTGGCGAAGGCGACTTTCTGGTCTGTAACTGACGCTGAGGCGCGAAAGCGTGGGGAGCAAAC</t>
  </si>
  <si>
    <t>Bacteria;"Firmicutes";"Bacilli";"Bacillales";"Planococcaceae";"Lysinibacillus";NA</t>
  </si>
  <si>
    <t>Planococcaceae</t>
  </si>
  <si>
    <t>Lysinibacillus</t>
  </si>
  <si>
    <t>CGACGTACATCAAACTCACTATGGTCGTGTATGTCCAATTGAAACACCTGAAGGACCAAACATTGGTTTGATCAACTCGCTTTCTGTTTATGCAAAAGCGAACAACTTCGGTTTCTTGGAAACACCATACCGTCGCGTTGTTGATGGTCGTGTAACAGATGATGTTGAATATTTATCTGCAATTGAAGAAGTAGGTACTGTTATTGCACAGGCCGATTCTGCATTGGATAAAGATGGACATTTAACAGAAGACTTCGTTTCAGTACGTCACCAAGGTGATTTTGTTCGTATGCCACCTGAAAAAGTGACGCATATGGATGTATCTGCTCAACAGGTTGTATCTGTCGCTGCATCACTTATTCCATTCCTTGAACACGATGATGCCAACCGTGCATTGATGG</t>
  </si>
  <si>
    <t>TGGGGAATATTGGACAATGGGCGAAAGCCTGATCCAGCAATGCCGCGTGAGTGATGAAGGCCTTAGGGTTGTAAAGCTCTTTTACCAGGGATGATAATGACAGTACCTGGAGAATAAGCTCCGGCTAACTCCGTGCCAGCAGCCGCGGTAATACGGAGGGAGCTAGCGTTGTTCGGAATTACTGGGCGTAAAGCGTGCGTAGGCGGTTATTCAAGTCAGAGGTGAAAGCCTGGAGCTCAACTCCAGAACTGCCTTTGAAACTAGATAACTAGAATCTTGGAGAGGTGAGTGGAATTCCGAGTGTAGAGGTGAAATTCGTAGATATTCGGAAGAACACCAGTGGCGAAGGCGACTCACTGGACAAGTATTGACGCTGAGGCACGAAAGCGTGGGGAGCAAAC</t>
  </si>
  <si>
    <t>Bacteria;"Proteobacteria";"Alphaproteobacteria";"Sphingomonadales";"Sphingomonadaceae";NA;NA</t>
  </si>
  <si>
    <t>TGGGGAATATTGCACAATGGGCGCAAGCCTGATGCAGCAACGCCGCGTGAGGGATGACGGCCTTCGGGTTGTAAACCTCTTTTAGTAGGGAAGAAGCGAAAGTGACGGTACCTGCAGAAAAAGCACCGGCTAACTACGTGCCAGCAGCCGCGGTAATACGTAGGGTGCAAGCGTTGTCCGGAATTATTGGGCGTAAAGAGCTCGTAGGCGGCTTGTCGCGTCTGCTGTGAAAACCCGAGGCTCAACCTCGGGCCTGCAGTGGGTACGGGCAGGCTAGAGTGCGGTAGGGGAGATTGGAATTCCTGGTGTAGCGGTGGAATGCGCAGATATCAGGAGGAACACCGATGGCGAAGGCAGATCTCTGGGCCGTAACTGACGCTGAGGAGCGAAAGCATGGGGAGCGAAC</t>
  </si>
  <si>
    <t>Bacteria;"Actinobacteria";"Actinobacteria";"Micrococcales";"Microbacteriaceae";"Leucobacter";"chromiireducens"</t>
  </si>
  <si>
    <t>chromiireducens</t>
  </si>
  <si>
    <t>TAAGGAATATTGGTCAATGGGCGGAAGCCTGAACCAGCCATGCCGCGTGCAGGATGACTGCCCTATGGGTTGTAAACTGCTTTTGTCCAGGAATAAACCCAGATACGTGTATCTG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</si>
  <si>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CGACGTACA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TGATGGACGTCAGCCCCAAGCAGCTCGTCTCGGTCGCGGCATCGCTCATTCCGTTCCTGGAAAACGATGACGCCAACCGCGCGCTGATGG</t>
  </si>
  <si>
    <t>TGGGGAATTTTGGACAATGGGGGAAACCCTGATCCAGCCATCCCGCGTGTGCGATGAAGGCCTTCGGGTTGTAAAGCACTTTTGGCAGGAAAGAAACGTCATGGGCTAATACCCCGTGAAACTGACGGTACCTGC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</si>
  <si>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AGGAATATTGGACAATGGGCGCAAGCCTGATCCAGCCATGCCGCGTGCAGGATGACGGTCCTATGGATTGTAAACTGCTTTTATACAGGAAGAAACCCTTGCTCGTGATCAAGATTGCCGGTACTGTAGT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</si>
  <si>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TGGGGAATATTGGACAATGGGCGCAAGCCTGATCCAGCCATCCCGCGTGTGTGAAGAAGGCCTTCGGGTTGTAAAGCCCTTTTGTTGGGCAAGAAATCCAGCTGGCTAATACCCGGTTTGGCTGACGGTACCCAAAGAATAAGCACCGGCTAACTTCGTGCCAGCAGCCGCGGTAATACGAAGGGTGCAAGCGTTACTCGGAATTACTGGGCGTAAAGCGTGCGTAGGGGGTCGTTTAAGTCCGTTGTGAAAGCCCTGGGCTCAACCTGGGAACTGCAGTGGATACTGGGAGACTAGAGTGTGGTAGAGGGTAGCGGAATTCCTGGTGTAGCAGTGAAATGCGTAGAGATAAGGAGGAACAGCCATGGCGAAGGCAGCTACCTGGACAAACACTGACGCTGAGGCACGAAAGCGTGGGGAGCAAAC</t>
  </si>
  <si>
    <t>TGGGGAATATTGCACAATGGGCGCAAGCCTGATGCAGCCATGCCGCGTGTATGAAGAAGGCCTTCGGGTTGTAAAGTACTTTCAGCGAGGAGGAAGGCATTAAGGTTAATAACCTTAGT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</si>
  <si>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GGAGAGGTGGGTGGAACTCCGAGTGTAGAGGTGAAATTCGTAGATATTCGGAAGAACACCAGTGGCGAAGGCGACACACTGGCTAAGTACTGACGCTGAGGCTCGAAAGCGTGGGGAGCAAAC</t>
  </si>
  <si>
    <t>TGGGGAATTTTGGACAATGGGGGAAACCCTGATCCAGCCATCCCGCGTGTATGATGAAGGCCTTCGGGTTGTAAAGTACTTTTGGCAGAGAAGAAAAGGTACCTCCTAATACGAGGTACTGCTGACGGTATCTGCAGAATAAGCACCGGCTAACTA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</si>
  <si>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Bacteria;"Firmicutes";"Bacilli";NA;NA;NA;NA</t>
  </si>
  <si>
    <t>TAAGGAATATTGGTCAATGGGCGCAAGCCTGAACCAGCCATGCCGCGTGCAGGAAGACGGCCCTCTGGGTTGTAAACTGCTTTTGTACGGGAATAAACCTTTCTTCGTGAAGGAAGCTGAATGTACCGTAAGAATAAGGATCGGCTAACTCCGTGCCAGCAGCCGCGGTAATACGGAGGATCCAAGCGTTATCCGGATTTATTGGGTTTAAAGGGTGCGTAGGCGGCCTGTTAAGTCAGGGGTGAAAGACGGTGGCTCAACCATCGCAGTGCCCTTGATACTGATGGGCTTGAATGGACTAGAGGTAGGCGGAATGTGACAAGTAGCGGTGAAATGCATAGATATGTCACAGAACACCGATTGCGAAGGCAGCTTACTATGGTCCTATTGACGCTGAGGCACGAAAGCGTGGGGATCGAAC</t>
  </si>
  <si>
    <t>TGGGGAATATTGGACAATGGGCGAAAGCCTGATCCAGCCATGCCGCGTGTGTGAAGAAGGTCTTCGGATTGTAAAGCACTTTAAGTTGGGAGGAAGGGCAGTAAGCTAATACCTTGCTGTTTTGACGTTACCGACAGAATAAGCACCGGCTAACTTCGTGCCAGCAGCCGCGGTAATACGAAGGGTGCAAGCGTTAATCGGAATTACTGGGCGTAAAGCGCGCGTAGGTGGTTCGTTAAGTTGGATGTGAAAGCCCCGGGCTCAACCTGGGAACTGCATCCAAAACTGGCGAGCTAGAGTACGGTAGAGGGTGGTGGAATTTCCTGTGTAGCGGTGAAATGCGTAGATATAGGAAGGAACACCAGTGGCGAAGGCGACCACCTGGACTGATACTGACACTGAGGTGCGAAAGCGTGGGGAGCAAAC</t>
  </si>
  <si>
    <t>TGGGGAATATTGGACAATGGGCGAAAGCCTGATCCAGCCATGCCGCGTGTGTGAAGAAGGTCTTCGGATTGTAAAGCACTTTAAGTTGGGAGGAAGGGCAGTAAGCGAATACCTTGCTGTTTTGACGTTACCGACAGAATAAGCACCGGCTAACTCTGTGCCAGCAGCCGCGGTAATACAGAGGGTGCAAGCGTTAATCGGAATTACTGGGCGTAAAGCGCGCGTAGGTGGTTTGTTAAGTTGAATGTGAAAGCCCCGGGCTCAACCTGGGAACTGCATCCAAAACTGGCAAGCTAGAGTACGGTAGAGGGTGGTGGAATTTCCTGTGTAGCGGTGAAATGCGTAGATATAGGAAGGAACACCAGTGGCGAAGGCGACCACCTGGACTGATACTGACACTGAGGTGCGAAAGCGTGGGGAGCAAAC</t>
  </si>
  <si>
    <t>TGGGGAATATTGGACAATGGGCGCAAGCCTGATCCAGCCATGCCGCGTGTGTGAAGAAGGCCTTCGGGTTGTAAAGCCCTTTTGTTGGGGAAGAAATCCAGCTGGTTAATACCCGGTTTGGCTGACGGTACCCAAAGAATAAGCACCGGCTAACTTCGTGCCAGCAGCCGCGGTAATACGAAGGGTGCAAGCGTTACTCGGAATTACTGGGCGTAAAGCGTGCGTAGGGGGTCGTTTAAGTCTGTTGTGAAAGCCCTGGGCTCAACCTGGGAACTGCAGTGGAAACTGGAAGACTAGAGTGTGGTAGAGGGTAGCGGAATTCCTGGTGTAGCAGTGAAATGCGTAGAGATAAGGAGGAACAGCCATGGCGAAGGCAGCTACCTGGACAAACACTGACACTGAGGCACGAAAGCGTGGGGAGCAAAC</t>
  </si>
  <si>
    <t>TGACGTA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</si>
  <si>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AGACGTA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GATGG</t>
  </si>
  <si>
    <t>TGGGGAATTTTGGACAATGGGGGAAACCCTGATCCAGCCATTCCGCGTGTGCGATGAAGGCCTTCGGGTTGTAAAGCACTTTTGGCAGGAAAGAAAAGTTGTGGGTTAATACCTCGCAACGATGACGGTACCTGCAGAATAAGCACCGGCTAACTACGTGCCAGCAGCCGCGGTAATACGTAGGGTGCAAGCGTTAATCGGAATTACTGGGCGTAAAGCGTGCGCAGGCGGTTCGGAAAGAAAGATGTGAAATCCCAGGGCTCAACCTTGGAACTGCATTTTTAACTCCCGAACTAGAGTATGTCAGAGGGAGGTGGAATTCCGCGTGTAGCAGTGAAATGCGTAGATATGCGGAGGAACACCGATGGCGAAGGCAGCCTCCTGGGATAATACTGACGCTCAGGCACGAAAGCGTGGGGAGCAAAC</t>
  </si>
  <si>
    <t>Bacteria;"Proteobacteria";"Betaproteobacteria";"Burkholderiales";"Alcaligenaceae";"Verticia";NA</t>
  </si>
  <si>
    <t>Verticia</t>
  </si>
  <si>
    <t>TAGGGAATATTGGGCAATGGACGCAAGTCTGACCCAGCCATGCCGCGTGAAGGATGAAGGCCCTATGGGTTGTAAACTTCTTTTGTACGGGAAGAAACCCCTCTACGTGTAGGGGGCTGACGGTACCGTAAGAATAAGGATCGGCTAACTCCGTGCCAGCAGCCGCGGTAATACGGAGGATCCAAGCGTTGTCCGGATTTATTGGGTTTAAAGGGTGCGTAGGCGGATTATTAAGTCAGAGGTGAAAGTTTGCAGCTTAACTGTAAAATTGCCTTTGAAACTGGTAGTCTTGAGTATAGTTGAGGTGGGCGGAATGTGTCATGTAGCGGTGAAATGCTTAGATATGATACAGAACACCGATTGCGAAGGCAGCTCACTAAACTGTAACTGACGCTGAGGCACGAAAGCGTGGGGAGCAAAC</t>
  </si>
  <si>
    <t>Bacteria;"Bacteroidetes";"Sphingobacteriia";"Sphingobacteriales";"NS11-12_marine_group";NA;NA</t>
  </si>
  <si>
    <t>NS11-12_marine_group</t>
  </si>
  <si>
    <t>TAAGGAATATTGGTCAATGGGCGGAAGCCTGAACCAGCCATGCCGCGTGCAGGATGACTGCCCTATGGGTTGTAAACTGCTTTTGTCCAGGAATAAACCTAGATACGAGTATC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</si>
  <si>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GGGAATATTGGACAATGGGCGCAAGCCTGATCCAGCCATGCCGCGTGAGTGATGAAGGCCCTAGGGTTGTAAAGCTCTTTTGTGCGGGAAGATAATGACGGTACCGCAAGAATAAGCCCCGGCTAACTTCGTGCCAGCAGCCGCGGTAATACGAAGGGGGCTAGCGTTGCTCGGAATCACTGGGCGTAAAGGGTGCGTAGGCGGGTCTTTAAGTCAGGGGTGAAATCCTGGAGCTCAACTCCAGAACTGCCTTTGATACTGAGGATCTTGAGTTCGGGAGAGGTGAGTGGAACTGCGAGTGTAGAGGTGAAATTCGTAGATATTCGCAAGAACACCAGTGGCGAAGGCGGCTCACTGGCCAGATACTGACGCTGAGGCACGAAAGCGTGGGGAGCAAAC</t>
  </si>
  <si>
    <t>TGAGGAATATTGGACAATGGGCGCAAGCCTGATCCAGCCATGCCGCGTGCAGGATGACGGTCCTATGGATTGTAAACTGCTTTTGTACGAGAAGAAACACTGATTCGTGAATCAGCTTGACGGTAT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</si>
  <si>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TTTGGACAATGGGCGAAAGCCTGATCCAGCAATGCCGCGTGAGTGAAGAAGGCCTTCGGGTTGTAAAGCTCTTTTGTCAGGGAAGAAACGGTGAGAGCTAATATCTCTTGCTAATGACGGTACCTGAAGAATAAGCACCGGCTAACTACGTGCCAGCAGCCGCGGTAATACGTAGGGTGCAAGCGTTAATCGGAATTACTGGGCGTAAAGCGTGCGCAGGCGGTTTTGTAAGTCTGATGTGAAATCCCCGGGCTCAACCTGGGAATTGCATTGGAGACTGCAAGGCTAGAATCTGGCAGAGGGGGGTAGAATTCCACGTGTAGCAGTGAAATGCGTAGATATGTGGAGGAACACCGATGGCGAAGGCAGCCCCCTGGGTAAAGATTGACGCTCATGCACGAAAGCGTGGGGAGCAAAC</t>
  </si>
  <si>
    <t>GACGCTCTTCCGATCTACGGGAGGCAGCGGTGGAGTTCAGGACGGTGCTGTTCAGCACGGGGTGAAGCGGGTAGCTGTAGCCGTATCGAGGTCCCTGAGAGAAGCCAGGGTGACGAGGAGGCGATGGGAGAGAACTGGCAGGCGGTCCACGAACGCACCCGTTCCTATAAAACAAAGATGACTTAGAAAAGGGCTCTTAGAATTACGGTACTTACTGGTTACGGATTAGATACCCTGGTAAGATCGGAAGAGCACA</t>
  </si>
  <si>
    <t>TGGGGAATATTGGACAATGGGCGGAAGCCTGATCCAGCCATGCCGCGTGTGTGAAGAAGGCCTTTTGGTTGTAAAGCACTTTAAGCGAGGAGGAGGCTCTCCTAGTTAATACCTAGGAAGAGTGGACGTTACTCGCAGAATAAGCACCGGCTAACTCTGTGCCAGCAGCCGCGGTAATACGTAGGGGGCAAGCGTTGTCCGGAATTATTGGGCGTAAAGCGCGCGCAGGCGGTTCTTTAAGTCTGGTGTTTAAACCCGAGGCTCAACTTCGGGTCGCACTGGAAACTGGGGGACTTGAGTGCAGAAGAGGAGAGTGGAATTCCACGTGTAGCGGTGAAATGCGTAGATATGTGGAGGAACACCAGTGGCGAAGGCGACTCTCTGGGCTGTAACTGACGCTGAGGCGCGAAAGCGTGGGGAGCAAAC</t>
  </si>
  <si>
    <t>TAGGGAATCTTCCGCAATGGGCGAAAGCCTGACGGAGCAACGCCGCGTGAGTGATGAAGGTTTTCGGATCGTAAAGCTCTGTTGCCAGGGAAGAACGTCCGGTAGAGTAACTGCTACCTGAGTGACGGTACCTGATAAGAAAGCCCCGGCTAACTACGTGCCAGCAGCCGCGGTAATACGTAGGGGGCAAGCGTTGTCCGGAATTATTGGGCGTAAAGCGCGCGCAGGCGGCTATTTAAGTCTGGTGTGTAAACCTTGGGCTCAACCTGAGGTCGCACTGGAAACTGGGTGGCTTGAGTACAGAAGAGGAAAGTGGAATTCCACGTGTAGCGGTGAAATGCGTAGAGATGTGGAGGAACACCAGTGGCGAAGGCGACTTTCTGGGCTGTAACTGACGCTGAGGCGCGAAAGCGTGGGGAGCAAAC</t>
  </si>
  <si>
    <t>TGGGGAATATTGGACAATGGGGGAAACCCTGATCCAGCAATGCCGCGTGAATGAAGAAGGCCTTAGGGTTGTAAAGTTCTTTCACCTGTGAAGATAATGACGGTAGCAGGAAAAGAAGCCCCGGCTAACTCCGTGCCAGCAGCCGCGGTAAGACGGAGGGGGCTAGCGTTGTTCGGAATGACTGGGCGTAAAGGGCGCGTAGGCGGTTTTTTAAGTGAGGCGTGAAAGCCCTGGGCTTAACCCAGGAGGTGCGTTTCATACTGGAAAGCTTGAGTACGAGAGAGGAAAGTGGAATTCCTAGTGTAGAGGTGAAATTCGTAGATATTAGGAAGAACACCAGTGGCGAAGGCGGCTTTCTGGCTCGTAACTGACGCTGAGGCGCGAAAGCGTGGGGAGCAAAC</t>
  </si>
  <si>
    <t>TGGGGAATATTGGACAATGGGCGCAAGCCTGATCCAGCCATGCCGCGTGTGTGAAGAAGGCCTTAGGGTTGTAAAGCACTTTCAGTGGGGAGAAAGGTCATTCACCTAATACGTGAGTGAATTGATGTTACCCACAGAAGAAGCACCGGCTAACTCCGTGCCAGCAGCCGCGGTAATACGGAGGGTGCAAGCGTTAATCGGAATTACTGGGCGTAAAGCGCACGTAGGTGGTTTGTTAAGCTAGATGTGAAATCCCCGGGCTCAACCTGGGCACTGCAGTTAGAACTGGCAAGCTAGAGTAGGGTAGAGGGGGGTGGAATTCCAGGTGTAGCGGTGAAATGCGTAGATATATGGAGGAACATCAGTGGCGAAGGCGACACCCTGGACTCATACTGACACTGAGGTGCGAAAGCGTGGGGAGCAAAC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</si>
  <si>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CCAAAACTGGCAAGCTAGAGTATGGTAGAGGGTGGTGGAATTTCCTGTGTAGCGGTGAAATGCGTAGATATAGGAAGGAACACCAGTGGCGAAGGCGACCACCTGGACTGATACTGACACTGAGGTGCGAAAGCGTGGGGAGCAAAC</t>
  </si>
  <si>
    <t>TAAGGAATATTGGTCAATGGGCGGAAGCCTGAACCAGCCATGCCGCGTGCAGGATGACTGCCCTATGGGTTGTAAACTGCTTTTGTCCGGGAATAAACCTCTCTACGTGTAGAGAGCTGAATGTACC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</si>
  <si>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AAGGAATATTGGTCAATGGACGCAAGTCTGAACCAGCCATGCCGCGTGGAGGATGAAGGCCCTCTGGGTTGTAAACTTCTTTTATAGGGGACGAAAAAGGGTCTTTCTAGATCAACTGACGGTACCCTAGGAATAAGCACCGGCTAACTCCGTGCCAGCAGCCGCGGTAATACGGAGGGTGCAAGCGTTATCCGGATTCACTGGGTTTAAAGGGTGCGTAGGTGGGTTAGTAAGTCAGTGGTGAAATCTTCGAGCTTAACTCGGAAACTGCCATTGATACTATTAGTCTTGAATATTGTGGAGGTTAGCGGAATATGTCATGTAGCGGTGAAATGCTTAGATATGACATAGAACACCAATTGCGAAGGCAGCTGGCTACACATATATTGACACTGAGGCACGAAAGCGTGGGGATCAAAC</t>
  </si>
  <si>
    <t>TAGGGAATCTTCCGCAATGGGCGAAAGCCTGACGGAGCAATGCCGCGTGAGTGATGAAGGTTTTCGGATCGTAAAGCTCTGTTGCCAGGGAAGAACGCTTGGGAGAGTAACTGCTCTCAAGGTGACGGTACCTGAGAAGAAAGCCCCGGCTAACTACGTGCCAGCAGCCGCGGTAATACGTAGGGGGCAAGCGTTGTCCGGAATTATTGGGCGTAAAGCGCGCGCAGGCGGTCATTTAAGTCTGGTGTGTAATCCCGGGGCTCAACCCCGGATCGCACTGGAAACTGGGTGACTTGAGTGCAGAAGAGGAGAGTGGAATTCCACGTGTAGCGGTGAAATGCGTAGATATGTGGAGGAACACCAGTGGCGAAGGCGACTCTCTGGGCTGTAACTGACGCTGAGGCGCGAAAGCGTGGGGAGCAAAC</t>
  </si>
  <si>
    <t>TGACGTT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</si>
  <si>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TGACGTTCATCAAACTCACTATGGTCGTGTATGTCCAATTGAAACACCTGAAGGACCAAACATTGGTTTGATCAACTCGCTTTCTGTTTATGCAAAAGCGAACAACTTCGGTTTCTTGGAAACACCATACCGTCGCGTTGTTGATGGTCGTGTAACAGATGATGTTGAATATTTATCTGCAATTGAAGAAGTAGGTACTGTTATTGCACAGGCCGATTCTGCATTGGATAAAGATGGACATTTAACAGAAGACTTCGTTTCAGTACGTCACCAAGGTGATTTTGTTCGTATGCCACCTGAAAAAGTGACGCATATGGATGTATCTGCTCAACAGGTTGTATCTGTCGCTGCATCACTTATTCCATTCCTTGAACACGATGATGCCAACCGTGCATTGATGG</t>
  </si>
  <si>
    <t>TAGGGAATATTGGTCAATGGATGCAAGTCTGAACCAGCCATGCCGCGTGCAGGAAGAAGGCCTTCTGGGTTGTAAACTGCTTTTGCCAGGGGATAAAATTTCCTTGCGAGGAAAATTGAAGGTACCTGGTGAATAAGCCACGGCTAACTACGTGCCAGCAGCCGCGGTAATACGTAGGTGGCAAGCGTTGTCCGGATTTATTGGGTTTAAAGGGTGCGTAGGCGGCTTTGTAAGTCAGTGGTGAAATATGTCAGCTTAACTGAGAGGGTGCCATTGATACTGCAGAGCTTGAGTACAGATGAGGTAGGCGGAATTGACGGTGTAGCGGTGAAATGCTTAGATATCGTCAAGAACACCTATAGCGAAGGCAGCTTACTAGGCTGTAACTGACGCTGAGGCACGAAAGTGTGGGGATCAAAC</t>
  </si>
  <si>
    <t>Bacteria;"Bacteroidetes";"Cytophagia";"Cytophagales";"Cytophagaceae";"Chryseolinea";NA</t>
  </si>
  <si>
    <t>Chryseolinea</t>
  </si>
  <si>
    <t>TGGGGAATATTGCACAATGGGCGCAAGCCTGATGCAGCCATGCCGCGTGTATGAAGAAGGCCTTCGGGTTGTAAAGTACTTTCAGCGGGGAGGAAGGCGATGCGGTTAATAACCGCGT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</t>
  </si>
  <si>
    <t>Bacteria;"Proteobacteria";"Gammaproteobacteria";"Enterobacteriales";"Enterobacteriaceae";"Pantoea";NA</t>
  </si>
  <si>
    <t>Pantoea</t>
  </si>
  <si>
    <t>TGGGGAATATTGGACAATGGGCGCAAGCCTGATCCAGCCATGCCGCGTGTGTGATGAAGGCCTTAGGGTTGTAAAGCACTTTCGCCGATGAAGATAATGACTGTAGTCGGAGAAGAAGCCCCGGCTAACTTCGTGCCAGCAGCCGCGGTAATACGAAGGGGGCTAGCGTTGTTCGGAATTACTGGGCGTAAAGCGTACGTAGGCGGATCGTTAAGTTAGGGGTGAAATCCCGAGGCTCAACCTCGGAACTGCCTCTGATACTGGCGATCTTGAGTCCGGGAGAGGTGAGTGGAACTCCTAGTGTAGAGGTGAAATTCGTAGATATTAGGAAGAACACCAGTGGCGAAGGCGGCTCACTGGCCCGGAACTGACGCTGAGGTACGAAAGCGTGGGGAGCAAAC</t>
  </si>
  <si>
    <t>Bacteria;"Proteobacteria";"Alphaproteobacteria";"Rhizobiales";"Rhizobiaceae";"Kaistia";"granuli"</t>
  </si>
  <si>
    <t>granuli</t>
  </si>
  <si>
    <t>TGGGGAATATTGGACAATGGGCGAAAGCCTGATCCAGCCATGCCGCGTGTGTGAAGAAGGTCTTCGGATTGTAAAGCACTTTAAGTTGGGAGGAAGGGCAGTAAGTTAATACCTTGCTGTTTTGACGTTACCGACAGAATAAGCACCGGCTAACTCTGTGCCAGCAGCCGCGGTAATACAGAGGGTGCGAGCGTTAATCGGATTTACTGGGCGTAAAGCGTGCGTAGGCGGCTGATTAAGTCGGATGTGAAATCCCTGAGCTTAACTTAGGAATTGCATTCGATACTGGTAAGCTAGAGTATGGGAGAGGATGGTAGAATTCCAGGTGTAGCGGTGAAATGCGTAGAGATATGGAGGAATACCGATGGCGAAGGCAGCCATCTGGCCTAATACTGACGCTGAGGTACGAAAGCATGGGGAGCAAAC</t>
  </si>
  <si>
    <t>TGGGGAATATTGGACAATGGGCGAAAGCCTGATCCAGCAATGCCGCGTGAGTGATGAAGGCCCTAGGGTTGTAAAGCTCTTTTACCCGGGATGATAATGACAGTACCGGGAGAATAAGCTCCGGCTAACTCCGTGCCAGCAGCCGCGGTAATACGGAGGGAGCTAGCGTTGTTCGGAATTACTGGGCGTAAAGCGCGCGTAGGCGGTTTTTTAAGTCAGAGGTGAAAGCCCGGGGCTCAACCCCGGAATTGCCTTTGAAACTGGAAAACTAGAATCTTGGAGAGGTCAGTGGAATTCCGAGTGTAGAGGTGAAATTCGTAGATATTCGGAAGAACACCAGTGGCGAAGGCGACTGACTGGACAAGTATTGACGCTG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</si>
  <si>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GCTTGAGTATGAGAGAGGTGGGTGGAAATCCGAGTGTAGAGGTGAAATTCGTAGATATTAGGAAGAACACCAGTGGCGAAGGCGACACACTGGATAAGTACTGACGCTGAGGCTCGAAAGCGTGGGGAGCAAAC</t>
  </si>
  <si>
    <t>TGGGGAATATTGCACAATGGGCGCAAGCCTGATGCAGCAACGCCGCGTGAGGGATGACGGCCTTCGGGTTGTAAACCTCTTTTAGTAGGGAAGAAGCGAAAGTGACGGTACCTGCAGAAAAAGCACCGGCTAACTACGTGCCAGCAGCCGCGGTAATACGTAGGGTGCAAGCGTTGTCCGGAATTATTGGGCGTAAAGAGCTCGTAGGCGGCTTGTCGCGTCTGCTGTGAAAACCCGAGGCTCAACCTCGGGCCTGCAGTGGGTACGGGCAGGCTAGAGTGCGGTAGGGGAGATTGGAATTCCTGGTGTAGCGGTGGAATGCGCAGATATCAGGAGGAACACCGATGGCGAAGGCAGATCTCTGGGCCGCTACTGACGCTGAGGAGCGAAAGCATGGGGAGCGAAC</t>
  </si>
  <si>
    <t>TGACGTG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</si>
  <si>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TAAGGAATATTGGTCAATGGAGGGAACTCTGAACCAGCCATGCCGCGTGCAGGATGACTGCCCTATGGGTTGTAAACTGCTTTTGTCAGGGAATAAACCTTTCTACGTGTAGGAAGCTGAATGTACCTGAAGAATAAGGATCGGCTAACTCCGTGCCAGCAGCCGCGGTAATACGGAGGATCCGAGCGTTATCCGGATTTATTGGGTTTAAAGGGTGCGTAGGCGGTCCTATAAGTCAGTGGTGAAAGACGGCAGCTTAACTGTCGCAGTGCCTTTGATACTGTAGGACTTGAATCTATTTGAAGTGGGCGGAATAAGACAAGTAGCGGTGAAATGCATAGATATGTCTTAGAACTCCGATTGCGAAGGCAGCTCACTAAGTTAGTATTGACGCTGATGCACGAAAGCGTGGGGATCAAAC</t>
  </si>
  <si>
    <t>TGGGGAATTTTGGACAATGGGCGAAAGCCTGATCCAGCCATTCCGCGTGAGTGAAGAAGGCCTTCGGGTTGTAAAGCTCTTTCGCAAGGGAAGAAAACTTACTTTCTAATAAAGAGTGAGGCTGACGGTACCTTGATAAGAAGCACCGGCTAACTACGTGCCAGCAGCCGCGGTAATACGTAGGGTGCGAGCGTTAATCGGAATTACTGGGCGTAAAGCGTGCGCAGGCGGTTTGGCAAGTCAGATGTGAAATCCCCGAGCTCAACTTGGGAACTGCGTTTGAAACTGCCAGACTAGAATATGTCAGAGGGGGGTAGAATTCCACGTGTAGCAGTGAAATGCGTAGAGATGTGGAGGAATACCAATGGCGAAGGCAGCCCCCTGGGATAATATTGACGCTCATGCACGAAAGCGTGGGGAGCAAAC</t>
  </si>
  <si>
    <t>Bacteria;"Proteobacteria";"Betaproteobacteria";"Methylophilales";"Methylophilaceae";"Methylophilus";"flavus"</t>
  </si>
  <si>
    <t>Methylophilales</t>
  </si>
  <si>
    <t>Methylophilaceae</t>
  </si>
  <si>
    <t>Methylophilus</t>
  </si>
  <si>
    <t>flavus</t>
  </si>
  <si>
    <t>TGACGTA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</si>
  <si>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TAAGGAATATTGGTCAATGGGCGGAAGCCTGAACCAGCCATGCCGCGTGCAGGATGACTGCCCTATGGGTTGTAAACTGCTTTTGTCCAGGAATAAACCTGTCTACGTGTAGA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</si>
  <si>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CGACGTACACCACTCCCACTATGGACGGATGTGCCCCATCGAGACGCCGGAGGGTCCCAACATCGGGTTGATCAACTCCCTTTCCACCTATGCGAGGGTCAACGAATACGGGTTCATCGAGACGCCCTACCGGAAGGTGGATCCGGATACCCACCGGGTGACGGACGAGATCGTCTACCTGACCGCCGACGAGGAGGACAACTACTACATCGCTCAGGCCAACGCGCCGCTGGATGAAGAGGGGTATTTCGTCAACGAACAGGTGGTTGTCCGCTATCAGGATGAAACGATCTCGGTGCCCCGGGAACGGGTCGATTTCATGGACGTGTCGCCCAAGCAGGTGGTCTCCGTGGCGACCGCATGCATTCCGTTCCTGGAAAACGACGACTCCAACCGCGCCCTGATGG</t>
  </si>
  <si>
    <t>TGGGGAATATTGCACAATGGGCGCAAGCCTGATGCAGCCATGCCGCGTGTATGAAGAAGGCCTTCGGGTTGTAAAGTACTTTCAGCGGGGAGGAAGGCGACGCGGTTAATAACCGCGT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</t>
  </si>
  <si>
    <t>TGGGGAATATTGGACAATGGGCGCAAGCCTGATCCAGCCATACCGCGTGGGTGAAGAAGGCCTTCGGGTTGTAAAGCCCTTTTGTTGGGAAAGAAATCCAGCTGGTTAATACCCGGTTGGGATGACGGTACCCA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</si>
  <si>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TTTGGACAATGGGCGAAAGCCTGATCCAGCAATGCCGCGTGAGTGAAGAAGGCCTTCGGGTTGTAAAGCTCTTTTGTCAGGGAAGAAACGGTGAGGGTTAATATCTCTTGCTAATGACGGTACCTGA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</si>
  <si>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CTCTTTTTTTTTTTAATGATACGGCGACCACCGAGATCTACACTCTTTCCCTACACGACGCTCTTCCGATCTACGGGAGGCAGCGGAGGACTTTCTTTTCCACCCACTCAAGGATCAGATGGAGTGTGCTGGAGTCGATCGACGGAAGGGGGATGGGATCTATGACATCGGAGAAGTCGTGCATTAGCATCGGTGAGAAGTGGAACGACTCCACTTGGACTAGGATTAGATACCCTGGTAAGATCGGAAGAGCACACGTCTGAACTCCAGTCACGGGGGAATCTCGTATGCCGTCTTCTGCTTGAAAAAAAA</t>
  </si>
  <si>
    <t>TGGGGAATATTGCACAATGGGCGCAAGCCTGATGCAGCCATGCCGCGTGTATGAAGAAGGCCTTCGGGTTGTAAAGTACTTTCAGCGGGGAGGAAGGCGTAAGTCTGAACAGGGCTTACGATTGACGTTACCCGCAGAAG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</si>
  <si>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TGGGGAATATTGGACAATGGGGGCAACCCTGATCCAGCAATGCCGCGTGAGTGATGAAGGCCTTCGGGTTGTAAAGCTCTTTTGCCAGGGACGATGATGACGGTACCTGGAGAATAAGCCCCGGCTAACTTCGTGCCAGCAGCCGCGGTAATACGAAGGGGGCAAGCGTTGTTCGGAATTACTGGGCGTAAAGGGCGCGTAGGCGGCTTATCAAGTCAGGCGTGAAATTCCCGGGCTCAACCTGGGGGCTGCGCTTGATACTGCTGAGCTTGAATGCGGGAGAGGATAGTGGAATTCCCAGTGTAGAGGTGAAATTCGTAGATATTGGGAAGAACACCGGTGGCGAAGGCGGCTATCTGGCCCGTGATTGACGCTGAGGCGCGAAAGCGTGGGGAGCAAAC</t>
  </si>
  <si>
    <t>Bacteria;"Proteobacteria";"Alphaproteobacteria";"Rhodospirillales";"Rhodospirillaceae";NA;NA</t>
  </si>
  <si>
    <t>Rhodospirillaceae</t>
  </si>
  <si>
    <t>TGGGGAATTTTGGACAATGGGGGCAACCCTGATCCAGCCATTCCGCGTGAGTGAAGAAGGCCTTCGGGTTGTAAAGCTCTTTCGGCAGGAACGAAACGGTGAGCTCTAACATAGCTTGCTAATGACGGTACCTGAAGAAGAAGCACCGGCTAACTACGTGCCAGCAGCCGCGGTAATACGTAGGGTGCGAGCGTTAATCGGAATTACTGGGCGTAAAGCGTGCGCAGGCGGTTGTGTAAGACAGGTGTGAAATCCCCGGGCTTAACCTGGGAACTGCGCTTGTGACTGCACAGCTAGAGTATGGCAGAGGGGGGTGGAATTCCACGTGTAGCAGTGAAATGCGTAGAGATGTGGAGGAACACCGATGGCGAAGGCAGCCCCCTGGGCCAATACTGACGCTCATGCACGAAAGCGTGGGGAGCAAAC</t>
  </si>
  <si>
    <t>Bacteria;"Proteobacteria";"Betaproteobacteria";"Rhodocyclales";"Rhodocyclaceae";"Methyloversatilis";"universalis"</t>
  </si>
  <si>
    <t>Rhodocyclales</t>
  </si>
  <si>
    <t>Rhodocyclaceae</t>
  </si>
  <si>
    <t>Methyloversatilis</t>
  </si>
  <si>
    <t>universalis</t>
  </si>
  <si>
    <t>ACACGACGCTCTTCCGATCTACGGGAGGCAGCAGGCTGGGAGCAATGGTTTCACCGCAAAGCGAGGTAATTCCGTCCAGAGATTATCTTGAAAACAATCTAAAGGAACTTGAGAAACAATTTGAAGGCAAGGAGATTCCAAGACCTGATCATTGGGGAGGCTATATTGTTAAGCCTGTAGAGGTAGAATTTTGGCAAGGACGACCTAATCGCCTTCATGACAGGATTAGATACCCTGGTAAGATCGGAAGAGCACACGTC</t>
  </si>
  <si>
    <t>TGGGGAATTTTGGACAATGGGGGAAACCCTGATCCAGCCATCCCGCGTGTATGATGAAGGCCTTCGGGTTGTAAAGTACTTTTGGCAGAGAAGAAAAGGTACCTCCTAATACGAGGTACTGCTGACGGTATCTGCAGAATAAGCACCGGCTAACTACGTGCCAGCAGCCGCGGTAATACGTAGGGGGCGAGCGTTGTCCGGAATTATTGGGCGTAAAGCGCGCGTAGGCGGCCGGTTAAGTCCTGTGTGAAAGACCACGGCTCAACCGTGGGGGTGCACGGGAAACTGGCCGGCTTGAGTGCAGGAGAGGGGAGCGGAATTCCCGGTGTAGCGGTGGAATGCGTAGAGATCGGGAGGAACACCAGTGGCGAAGGCGGCTCTCTGGCCTGTAACTGACGCTGAGGCGCGAAAGCGTGGGGAGCGAAC</t>
  </si>
  <si>
    <t>TGGGGAATATTGGACAATGGGCGCAAGCCTGATCCAGCCATGCCGCGTGAGTGATGACGGCCTTAGGGTTGTAAAGCTCTTTTACCTGGGAAGATAATGACGGTACCAGGAGAATAAGCCCCGGCTAACTTCGTGCCAGCAGCCGCGGTAATACGAAGGGGGCTAGCGTTGTTCGGAATCACTGGGCGTAAAGCGCACGTAGGCGGATCTTTAAGTCAGGGGTGAAATCCCAGAGCTCAACTCTGGAACTGCCTTTGATACTGGGGATCTTGAGTCCGGAAGAGGTAAGTGGAACTGCGAGTGTAGAGGTGAAATTCGTAGATATTCGCAAGAACACCAGTGGCGAAGGCGGCTTACTGGTCCGGAACTGACGCTGAGGTGCGAAAGCGTGGGGAGCAAAC</t>
  </si>
  <si>
    <t>Bacteria;"Proteobacteria";"Alphaproteobacteria";"Rhizobiales";"Beijerinckiaceae";NA;NA</t>
  </si>
  <si>
    <t>Beijerinckiaceae</t>
  </si>
  <si>
    <t>TGGGGAATATTGGACAATGGGCGCAAGCCTGATCCAGCCATGCCGCGTGAGTGATGAAGGCCTTAGGGTTGTAAAGCTCTTTCAGTGGGGAAGATAATGACGGTACCCACAGAAGAAGCCCCGGCTAACTTCGTGCCAGCAGCCGCGGTAATACGAAGGGGGCTAGCGTTGTTCGGATTTACTGGGCGTAAAGCGCACGTAGGCGGATTGTTAAGTCAGAGGTGAAATCCTGGAGCTCAACTCCAGAACTGCCTTTGATACTGGCAATCTAGAGTCCGGAAGAGGTAAGTGGAACTCCTAGTGTAGAGGTGGAATTCGTAGATATTAGGAAGAACACCAGTGGCGAAGGCGGCTTACTGGGCAGGTACTGACGCTGAGGTGCGAAAGCGTGGGGAGCAAAC</t>
  </si>
  <si>
    <t>TGGGGAATATTGGACAATGGGCGCAAGCCTGATCCAGCCATACCGCGTGGGTGAAGAAGGCCTTCGGGTTGTAAAGCCCTTTTGTTGGGAAAGAAATCCAGCTGGTTAATACCCGGTTGGGA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GCAAAC</t>
  </si>
  <si>
    <t>TGGGGAATATTGGACAATGGGCGCAAGCCTGATCCAGCCATACCGCGTGGGTGAAGAAGGCCTTCGGGTTGTAAAGCCCTTTTGTTGGGAAAGAAATCCAGCTGGTTAATACCCGGTTGGGATGACGGTACCCAAAGAAT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</si>
  <si>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TAGGGAATCTTCCGCAATGGACGAAAGTCTGACGGAGCAACGCCGCGTGAGTGATGAAGGTTTTCGGATCGTAAAGCTCTGTTGCCAGGGAAGAACGTCCGGTAGAGTAACTGCTACCGGAGTGACGGTACCTGAGAAGAAAGCCCCGGCTAACTACGTGCCAGCAGCCGCGGTAATACGTAGGGGGCAAGCGTTGTCCGGAATTATTGGGCGTAAAGCGCGCGCAGGCGGTCATTTAAGTCTGGTGTTTAAACCTTGGGCTCAACCTGAGGTCGCACTGGAAACTGGGTGACTTGAGTACAGAAGAGGAAAGTGGAATTCCACGTGTAGCGGTGAAATGCGTAGATATGTGGAGGAACACCAGTGGCGAAGGCGACTTTCTGGGCTGTAACTGACGCTGAGGCGCGAAAGCGTGGGGAGCAAAC</t>
  </si>
  <si>
    <t>Bacteria;"Firmicutes";"Bacilli";"Bacillales";"Paenibacillaceae";"Paenibacillus";"odorifer"</t>
  </si>
  <si>
    <t>odorifer</t>
  </si>
  <si>
    <t>TGGGGAATATTGGACAATGGGCGCAAGCCTGATCCAGCCATCCCGCGTGTGTGAAGAAGGCCTTCGGGTTGTAAAGCCCTTTTGTTGGGCAAGAAAAGCAGTCGGTTAATACCCGATTTTTCTGACGGTACCCAAAGAATAAGCACCGGCTAACTTCGTGCCAGCAGCCGCGGTAATACGAAGGGTGCAAGCGTTACTCGGAATTACTGGGCGTAAAGCGTGCGTAGGTGGTTGTTTAAGTCTGTCGTGAAAGCCCTGGGCTCAACCTGGGAATTGCGATGGAAACTGGGAAACTAGAGTGTGGCAGAGGATAGTGGAATTCCTGGTGTAGCAGTGAAATGCGTAGAGATAAGGAGGAACATCCGTGGCGAAGGCGACTGTCTGGGCAAACACTGACACTGAGGCACGAAAGCGTGGGGAGCAAAC</t>
  </si>
  <si>
    <t>AGACGTT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</si>
  <si>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TGGGGAATATTGGACAATGGGCGAAAGCCTGATCCAGCCATGCCGCGTGTGTGAAGAAGGTCTTCGGATTGTAAAGCACTTTAAGTTGGGATGAATGGCAGTACGCGAATACCGTGCTTTTTTGACGTTACCGACAGAATAAGCACCGGCTAACTCTGTGCCAGCAGCCGCGGTAATACAGAGGGTGCAAGCGTTAATCGGAATTACTGGGCGTAAAGCGCGCGTAGGGGGTTAGTTAAGTTGGATGTGAAATCCCCGGGCTCAACCTGGGAACTGCATCCAAAACTGGAGAGCTAGAGTAGGGCAGAGGGTGGTGGAATTTCCTGTGTAGCGGTGAAATGCGTAGATATAGGGAGGAACACCAGTGGCGAAGGCGACCACCTGGGCTCATACTGACGCTGAGGTGCGAAAGCGTGGGGAGCAAAC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</si>
  <si>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TCTTGAGTATGGAAGAGGTGAGTGGAATTGCGAGTGTAGAGGTGAAATTCGTAGATATTCGCAGGAACACCAGTGGCGAAGGCGGCTCACTGGGCAAGTACTGACGCTGAGGTGCGAAAGCGTGGGGAGCAAAC</t>
  </si>
  <si>
    <t>TAAGGAATATTGGTCAATGGAGGGAACTCTGAACCAGCCATGCCGCGTGCAGGATGACTGCCCTATGGGTTGTAAACTGCTTTTGTCAGGGAATAAACCTTTCTACGTGTAGG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</si>
  <si>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TGGGGAATATTGGACAATGGGCGAAAGCCTGATCCAGCAATGCCGCGTGAGTGATGAAGGCCTTAGGGTTGTAAAGCTCTTTTACCCGGGATGATAATGACAGTACCGGGAGAATAAGCTCCGGCTAACTTCGTGCCAGCAGCCGCGGTAATACGAGGGGAGCTAGCGTTATTCGGAATTACTGGGCGTAAAGCGCACGTAGGCGGCTTTGTAAGTTAGAGGTGAAAGCCTGGAGCTCAACTCCAGAATTGCCTTTAAGACTGCATCGCTTGAATCCAGGAGAGGTGAGTGGAATTCCGAGTGTAGAGGTGAAATTCGTAGATATTCGGAAGAACACCAGTGGCGAAGGCGGCTCACTGGACTGGTATTGACGCTGAGGTGCGAAAGCGTGGGGAGCAAAC</t>
  </si>
  <si>
    <t>TGGGGAATATTGGACAATGGGCGCAAGCCTGATCCAGCCATCCCGCGTGTGTGAAGAAGGCCTTCGGGTTGTAAAGCCCTTTTGTTGGGCAAGAAATCCAGCCGGCTAATACCTGGTTTGGCTGACGGTACCCAAAGAATAAGCACCGGCTAACTTCGTGCCAGCAGCCGCGGTAATACGAAGGGTGCAAGCGTTACTCGGAATTACTGGGCGTAAAGCGTGCGTAGGTGGTCGTTTAAGTCTGTTGTGAAAGCCCTGGGCTCAACCTGGGAACTGCAGTGGAAACTGGAAGACTAGAGTGTGGTAGAGGGTAGCGGAATTCCTGGTGTAGCAGTGAAATGCGTAGAGATAAGGAGGAACATCCATGGCGAAGGCAGCTACCTGGACAAACACTGACACTGAGGCACGAAAGCGTGGGGAGCAAAC</t>
  </si>
  <si>
    <t>TGGGGAATATTGGACAATGGGCGCAAGCCTGATCCAGCCATGCCGCGTGAGTGATGAAGGTCTTAGGATTGTAAAGCTCTTTCACCGGTGAAGATAATGACGGTAACCGGAGAAGAAGCCCCGGCTAACTTCGTGCCAGCAGCCGCGGTAATACGAAGGGGGCTAGCGTTGTTCGGATTTACTGGGCGTAAAGCGCACGTAGGCGGACTTTTAAGTCAGGGGTGAAATCCCGGGGCTCAACCCCGGAACTGCCTTTGATACTGGAAGGCTTGAGTATGGTAGAGGTGAGTGGAATTCCGAGTGTAGAGGTGAAATTCGTAGATATTAGGAGGAACACCAGTGGCGAAGGCGGCTCACTGGACAAGTACTGACGCTGAGGTGCGAAAGCGTGGGGAGCAAAC</t>
  </si>
  <si>
    <t>TAAGGAATATTGGTCAATGGGCGGAAGCCTGAACCAGCCATGCCGCGTGCAGGATGACTGCCCTATGGGTTGTAAACTGCTTTTGTCCAGGAATAAACCTAGATACGTGTATCTAGCTGAATGTACTGGAAGAATAAGGATCGGCTAACTCCGTGCCAGCAGCCGCGGTAATACGGAGGATCCGAGCGTTATCCGGATTTATTGGGTTTAAAGGGTGCGTAGGCGGCCTATTAAGTCAGGGGTGAAATACGGTGGCTCAACCATCGCAGTGCCTTTGATACTGATAGGCTTGAATCCATTTGAAGTGGGCGGAATAAGACAAGTAGCGGTGAAATGCATAGATATGTCTTAGAACTCCGATTGCGAAGGCAGCTCACTAAGCTGGTATTGACGCTGATGCACGAAAGCGTGGGGATCGAAC</t>
  </si>
  <si>
    <t>TGACGTGCA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ACGATGACGCCAACCGTGCATTGATGG</t>
  </si>
  <si>
    <t>TAAGGAATATTGGTCAATGGACGAAAGTCTGAACCAGCCATGCCGCGTGGAGGATGAAGGCCCTCTGGGTTGTAAACTTCTTTTATTTGGGACGAAACACTCTTTTTCTAAA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TCAAAC</t>
  </si>
  <si>
    <t>Bacteria;"Bacteroidetes";"Sphingobacteriia";"Sphingobacteriales";"Chitinophagaceae";"Chitinophaga";NA</t>
  </si>
  <si>
    <t>Chitinophaga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</si>
  <si>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CAACCTGGGAACTGCATTTGTGACTGCATGGCTAGAGTACGGTAGAGGGGGATGGAATTCCGCGTGTAGCAGTGAAATGCGTAGATATGCGGAGGAACACCGATGGCGAAGGCAAGCCCCTGGACATGTACTGACGCTAATGCACGAAAGCGTGGGGAGCAAAC</t>
  </si>
  <si>
    <t>TGGGGAATATTGCACAATGGGCGCAAGCCTGATGCAGCCATGCCGCGTGTATGAAGAAGGCCTTCGGGTTGTAAAGTACTTTCAGCGGGGAGGAAGGCGTAAGTCTGAACAGGGCTTACGATTGACGTTACCCGCAGAAGAAGCACCGGCTAACTC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</si>
  <si>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TTTGGACAATGGGCGAAAGCCTGATCCAGCAATGCCGCGTGCAGGATGAAGGCCTTCGGGTTGTAAACTGCTTTTGTACGGAACGAAAAAGCTTCTCCTAATACGAGAGGCCCATGACGGTACCGT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</si>
  <si>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ACGTTCA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ACGATGACGCCAACCGTGCATTGATGG</t>
  </si>
  <si>
    <t>TGGGGAATATTGGACAATGGGCGCAAGCCTGATCCAGCCATCCCGCGTGTGTGAAGAAGGCCTTCGGGTTGTAAAGCCCTTTTGTTGGGAAAGAAATCCAGCTGGTTAATACCCGGTTGGGCTGACGGTACCCAAAGAATAAGCACCGGCTAACTTCGTGCCAGCAGCCGCGGTAATACGAAGGGTGCAAGCGTTACTCGGAATTACTGGGCGTAAAGCGTGCGTAGGTGGTCGTTTAAGTCCGTTGTGAAAGCCCTGGGCTCAACCTGGGAACTGCAGTGGATACTGGGAGACTAGAATGTGGTAGAGGGTAGCGGAATTCCTGGTGTAGCAGTGAAATGCGTAGAGATCAGGAGGAACATCCATGGCGAAGGCAGCTACCTGGACAAACATTGACACTGAGGCACGAAAGCGTGGGGAGCAAAC</t>
  </si>
  <si>
    <t>TGGGGAATATTGGACAATGGGGGCAACCCTGATCCAGCAATGCCGCGTGAGTGATGAAGGCCTTCGGGTTGTAAAGCTCTTTTGCCAGGGACGATGATGACGGTACCTGGAGAATAAGCCCCGGCTAACTTCGTGCCAGCAGCCGCGGTAATACGAAGGGGGCAAGCGTTGTTCGGAATTACTGGGCGTAAAGGGCGCGTAGGCGGCTTATCAAGTCAGGCGTGAAATTCCCGGGCTCAACCTGGGGGCTGCGCTTGATACTGGTAGGCTTGAATGCGGGAGAGGATAGTGGAATTCCCAGTGTAGAGGTGAAATTCGTAGATATTGGGAAGAACACCGGTGGCGAAGGCGGCTATCTGGCCCGTAATTGACGCTGAGGCGCGAAAGCGTGGGGAGCAAAC</t>
  </si>
  <si>
    <t>TGGGGAATATTGGACAATGGGGGCAACCCTGATCCAGCAATGCCGCGTGTGTGAAGAAGGCCTGCGGGTTGTAAAGCACTTTTAGCGATGAGGAAGGTTGTGGTGTTAATAGCGCCATGATTTGACGTTAGTCGCAGAAAAAGCACCGGCTAACTCTGTGCCAGCAGCCGCGGTAATACAGAGGGTGCAAGCGTTAATCGGAATGACTGGGCGTAAAGGGTGCGTAGGTGGCTATGTAAGTCAGTTGTGAAATCCCCGGGCTTAACCTGGGAACTGCAATTGATACTGCGTAGCTAGAGTTTGGGAGAGGGCAGTGGAATTTCCGGTGTAGCGGTGAAATGCGTAGATATCGGAAGGAACACCAGTGGCGAAGGCGACTGCCTGGCCTTTAACTGACACTGAGGCACGAAAGCGTGGGTAGCGAAC</t>
  </si>
  <si>
    <t>Bacteria;"Proteobacteria";"Gammaproteobacteria";"Thiotrichales";"Thiotrichaceae";"Beggiatoa";NA</t>
  </si>
  <si>
    <t>Thiotrichales</t>
  </si>
  <si>
    <t>Thiotrichaceae</t>
  </si>
  <si>
    <t>Beggiatoa</t>
  </si>
  <si>
    <t>TGGGGAATATTGGACAATGGGCGAAAGCCTGATCCAGCCATGCCGCGTGTGTGAAGAAGGTCTTCGGATTGTAAAGCACTTTAAGTTGGGATGAATGGCAGTAACTTAATACTTTGCTTTTTTGACGTTACCGACAGAATAAGCACCGGCTAACTCTGTGCCAGCAGCCGCGGTAATACAGAGGGTGCAAGCGTTAATCGGAATTACTGGGCGTAAAGCGCGCGTAGGGGGTTTGTTAAGTTGGATGTGAAATCCCCGGGCTCAACCTGGGAACTGCATCCAAAACTGGAAAGCTAGAGTATGGTAGAGGGTGGTGGAATTTCCTGTGTAGCGGTGAAATGCGTAGATATAGGGAGGAACACCAGTGGCGAAGGCGACCACCTGGACTGATACTGACGCTGAGGTGCGAAAGCGTGGGGAGCAAAC</t>
  </si>
  <si>
    <t>TGGGGAATTTTGGACAATGGGGGCAACCCTGATCCAGCCATTCCGCGTGAGTGAAGAAGGCCTTCGGGTTGTAAAGCTCTTTCGGCAGGAACGAAACGGCGCGCTCTAACATAGCGCGTTAATGACGGTACCTGAAGAAGAAGCACCGGCTAACTACGTGCCAGCAGCCGCGGTAATACGTAGGGTGCGAGCGTTAATCGGAATTACTGGGCGTAAAGCGTGCGCAGGCGGTTGTGTAAGACAGGTGTGAAATCCCCGGGCTTAACCTGGGAACTGCGCTTGTGACTGCACGGCTAGAGTATGGCAGAGGGGGGTGGAATTCCACGTGTAGCAGTGAAATGCGTAGAGATGTGGAGGAACACCGATGGCGAAGGCAGCCCCCTGGGCCAATACTGACGCTCATGCACGAAAGCGTGGGGAGCAAAC</t>
  </si>
  <si>
    <t>Bacteria;"Proteobacteria";"Betaproteobacteria";"Rhodocyclales";"Rhodocyclaceae";"Methyloversatilis";NA</t>
  </si>
  <si>
    <t>Bacteria;"Firmicutes";"Bacilli";"Lactobacillales";"Streptococcaceae";"Streptococcus";NA</t>
  </si>
  <si>
    <t>CGACGTA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GATGG</t>
  </si>
  <si>
    <t>TGGGGAATATTGGACAATGGGCGCAAGCCTGATCCAGCCATACCGCGTGGGTGAAGAAGGCCTTCGGGTTGTAAAGCCCTTTTGTTGGGAAAGAAAAGCAGTCGATTAATACTCGGTTGTTCTGACGGTACCCAAAGAATAAGCACCGGCTAACTTCGTGCCAGCAGCCGCGGTAATACGAAGGGTGCAAGCGTTACTCGGAATTACTGGGCGTAAAGCGTGCGTAGGTGGTTGTTTAAGTCTGTTGTGAAAGCCCTGGGCTCAACCTGGGAATTGCAGTGGATACTGGGAGACTAGAGTGTGGTAGAGGGTAGTGGAATTCCCGGTGTAGCAGTGAAATGCGTAGAGATAGGGAGGAACATCCATGGCGAAGGCAGCTACCTGGACAAACACTGACACTGAGGCA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</si>
  <si>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</si>
  <si>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AAGGAATATTGGTCAATGGACGAAAGTCTGAACCAGCCATGCCGCGTGGAGGATGAAGGCCCTCTGGGTTGTAAACTTCTTTTATTTGGGACGAAACACTTCTTTTCTAAG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TCAAAC</t>
  </si>
  <si>
    <t>TGGGGAATATTGCACAATGGGCGCAAGCCTGATGCAGCCATGCCGCGTGTTTGAAGAAGGCCTTCGGGTTGTAAAGCACTTTCAGCGGGGATGAATGCGTCCGTCTGAACAGGGATTACGC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</si>
  <si>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CGCAAGCCTGATCCAGCCATGCCGCGTGTGTGAAGAAGGCCTTAGGGTTGTAAAGCACTTTCAGTGGGGAGAAAGGTAATTCGCTTAATACGTGAGTTCATTGATGTTACCCACAGAAGAAGCACCGGCTAACTCCGTGCCAGCAGCCGCGGTAATACGGAGGGTGCAAGCGTTAATCGGAATTACTGGGCGTAAAGCGCACGTAGGTGGTTTGTTAAGCCAGCTGTGAAATCCCCGGGCTCAACCTGGGCACTGCAGTTGGAACTGGCAAGCTAGAGTAGGGTAGAGGGGGGTGGAATTCCAGGTGTAGCGGTGAAATGCGTAGATATCTGGAGGAACATCAGTGGCGAAGGCGACACCCTGGACTCATACTGACACTGAGGTGCGAAAGCGTGGGGAGCAAAC</t>
  </si>
  <si>
    <t>TGGGGAATATTGGACAATGGGCGAAAGCCTGATCCAGCAATGCCGCGTGAGTGATGAAGGCCTTAGGGTTGTAAAGCTCTTTTACCCGGGATGATAATGACAGTACCGGGAGAATAAGCTCCGGCTAACTCCGTGCCAGCAGCCGCGGTAATACGGAGGGAGCTAGCGTTGTTCGGAATTACTGGGCGTAAAGCGCACGTAGGCGGCTTTGTAAGTTAGAGGTGAAAGCCCGGGGCTCAACTCCGGAATTGCCTTTAAGACTGCATCGCTTGAATCCAGGAGAGGTGAGTGGAATTCCGAGTGTAGAGGTGAAATTCGTAGATATTCGGAAGAACACCAGTGGCGAAGGCGGCTCACTGGACTGGTATTGACGCTGAGGTGCGAAAGCGTGGGGAGCAAAC</t>
  </si>
  <si>
    <t>Bacteria;"Proteobacteria";"Alphaproteobacteria";"Sphingomonadales";"JG34-KF-161";NA;NA</t>
  </si>
  <si>
    <t>JG34-KF-161</t>
  </si>
  <si>
    <t>TGGGGAATATTGGACAATGGGCGCAAGCCTGATCCAGCCATGCCGCGTGAGTGATGAAGGCCCTAGGGTTGTAAAGCTCTTTTGTGCGGGAAGATAATGACTGTACCGCAAGAATAAGCCCCGGCTAACTTCGTGCCAGCAGCCGCGGTAATACGAAGGGGGCTAGCGTTGCTCGGAATCACTGGGCGTAAAGCGCACGTAGGCGGACTCTTAAGTCGGTGGTGAAATCCTGGAGCTCAACTCCAGAACTGCCTTCGATACTGGGAGTCTCGAGTTCGGGAGAGGTGAGTGGAACTGCGAGTGTAGAGGTGAAATTCGTAGATATTCGCAAGAACACCAGTGGCGAAGGCGGCTCACTGGCCCGATACTGACGCTGAGGTGCGAAAGCGTGGGGAGCAAAC</t>
  </si>
  <si>
    <t>TGGGGAATATTGGACAATGGGCGCAAGCCTGATCCAGCCATGCCGCGTGAGTGATGAAGGCCTTAGGGTTGTAAAGCTCTTTCAGTGGGGAAGATAATGACGGTACCCACAGAAGAAGCCCCGGCTAACTTCGTGCCAGCAGCCGCGGTAATACGAAGGGGGCTAGCGTTGTTCGGATTTACTGGGCGTAAAGCGCACGTAGGCGGATTGGTCAGTTAGGGGTGAAATCCCAGAGCTCAACTCTGGAACTGCCTTTAATACTGCCAGTCTCGAGTCCGGAAGAGGTAAGTGGAACTCCTAGTGTAGAGGTGGAATTCGTAGATATTAGGAAGAACACCAGTGGCGAAGGCGGCTTACTGGTCCGGTACTGACGCTGAGGTGCGAAAGCGTGGGGAGCAAAC</t>
  </si>
  <si>
    <t>TGGGGAATTTTGGACAATGGGCGCAAGCCTGATCCAGCAATGCCGCGTGCAGGAAGAAGGCCTTCGGGTTGTAAACTGCTTTTGTCAGGGAAGAAATCTTCTGGGTTAATACCTCGGGAGGATGACGGTACCTGAAGAATAAGCACCGGCTAACTACGTGCCAGCAGCCGCGGTAATACGTAGGGTGCGAGCGTTAATCGGAATTACTGGGCGTAAAGCGTGCGCAGGCGGCTTTGCAAGACAGAGGTGAAATCCCCGGGCTCAACCTGGGAACTGCCTTTGTGACTGCAAGGCTAGAGTACGGCAGAGGGGGATGGAATTCCGCGTGTAGCAGTGAAATGCGTAGATATGCGGAGGAACACCAATGGCGAAGGCAATCCCCTGGGCCTGTACTGACGCTCATGCACGAAAGCGTGGGGAGCAAAC</t>
  </si>
  <si>
    <t>Bacteria;"Proteobacteria";"Betaproteobacteria";"Burkholderiales";"Comamonadaceae";"Aquabacterium";"parvum"</t>
  </si>
  <si>
    <t>parvum</t>
  </si>
  <si>
    <t>TAGGGAATCTTCGGCAATGGACGAAAGTCTGACCGAGCAACGCCGCGTGAGTGAAGAAGGTTTTCGGATCGTAAAACTCTGTTGTTAGAGAAGAACAAGTAGGAGAGTAACTGCTCTTGCCTTGACGGTATCTAACCAGAAAGCCACGGCTAACTACGTGCCAGCAGCCGCGGTAATACGTAGGTGGCAAGCGTTGTCCGGATTTATTGGGCGTAAAGCGAGCGCAGGCGGTTTCTTAAGTCTGATGTGAAAGCCCCCGGCTCAACCGGGGAGGGTCATTGGAAACTGGGAGACTTGAGTGCAGAAGAGGAGAGTGGAATTCCATGTGTAGCGGTGAAATGCGTAGATATATGGAGGAACACCAGTGGCGAAGGCGACTCTCTGGTCTGTAACTGACGCTGAGGCTCGAAAGCGTGGGGAGCAAAC</t>
  </si>
  <si>
    <t>TAAGGAATATTGGTCAATGGACGCAAGTCTGAACCAGCCATGCCGCGTGAAGGATTAAGGTCCTCTGGATTGTAAACTTCTTTTATAGGGGGCGAAAAAAGGCCTTTCTAGGTCACTTGACAGTACCCTATGAATAAGCACCGGCTAACTC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</si>
  <si>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Bacteria;"Bacteroidetes";"Sphingobacteriia";"Sphingobacteriales";"Chitinophagaceae";NA;NA</t>
  </si>
  <si>
    <t>TGGGGAATATTGGACAATGGGCGCAAGCCTGATCCAGCCATGCCGCGTGAGTGATGAAGGCCTTAGGGTTGTAAAGCTCTTTTGTCCGGGAAGATAATGACTGTACCGGAAGAATAAGCCCCGGCTAACTTCGTGCCAGCAGCCGCGGTAATACGAAGGGGGCTAGCGTTGCTCGGAATCACTGGGCGTAAAGGGCGCGTAGGCGGACTTTTAAGTCGGAGGTGAAAGCCCAGGGCTCAACCCTGGAATTGCCTTCGATACTGGGAGTCTTGAGTTCGGAAGAGGTTGGTGGAACTGCGAGTGTAGAGGTGAAATTCGTAGATATTCGCAAGAACACCGGTGGCGAAGGCGGCCAACTGGGCAGAAACTGACGCTGAGGCGCGAAAGCGTGGGGAGCAAAC</t>
  </si>
  <si>
    <t>TGGGGAATCTTGCGCAATGGGCGAAAGCCTGACGCAGCCATGCCGCGTGAATGATGAAGGTCTTAGGATTGTAAAATTCTTTCACCGGGGACGATAATGACGGTACCCGGAGAAGAAGCCCCGGCTAACTTCGTGCCAGCAGCCGCGGTAATACGAAGGGGGCTAGCGTTGCTCGGAATTACTGGGCGTAAAGGGCGCGTAGGCGGACATTTAAGTCAGGGGTGAAATCCCAGGGCTCAACGCTGGAACTGCCTTTGATACTGGATGGCTTGAGTGTGGGAGAGGTTGGTGGAAATCCGAGTGTAGAGGTGAAATTCGTAGATATTAGGAAGAACACCAGTGGCGAAGGCGACAAACTGGATAAGTACTGACGCTGAGGCGCGAAAGCGTGGGGAGCAAAC</t>
  </si>
  <si>
    <t>TGGGGAATATTGGACAATGGGCGCAAGCCTGATCCAGCCATGCCGCGTGAGTGACGAAGGCCTTAGGGTTGTAAAGCTCTTTTGGCGGGGAAGATAATGACGGTACCCGCAGAATAAGCTCCGGCTAACTTCGTGCCAGCAGCCGCGGTAATACGAAGGGAGCTAGCGTTGTTCGGAATCACTGGGCGTAAAGCGCACGTAGGCGGACTTGTCAGTCAGGGGTGAAATCCCGGAGCTCAACTTCGGAACTGCCTCTGATACAGCAAGTCTTGAGTCCGGAAGAGGTGGGTGGAATTCCTAGTGTAGAGGTGAAATTCGTAGATATTAGGAAGAACACCGGTGGCGAAGGCGGCCCACTGGTCCGGTACTGACGCTGAGGTGCGAAAGCGTGGGGAGCAAAC</t>
  </si>
  <si>
    <t>Bacteria;"Proteobacteria";"Alphaproteobacteria";"Rhizobiales";"Hyphomicrobiaceae";"Pedomicrobium";NA</t>
  </si>
  <si>
    <t>Pedomicrobium</t>
  </si>
  <si>
    <t>TGGGGAATATTGGACAATGGGCGAAAGCCTGATCCAGCAATGCCGCGTGAGTGATGAAGGCCTTAGGGTTGTAAAGCTCTTTTACCCGGGATGATAATGACCGTCCCGGTAGAATAAGCTCCGGCTAAGTCCGTGCCAGCAGCCGCT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</si>
  <si>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TAGGGAATCTTCCGCAATGGACGAAAGTCTGACGGAGCAACGCCGCGTGAGTGATGAAGGTTTTCGGATCGTAAAGCTCTGTTGCCAGGGAAGAACGTCCGGTAGAGTAACTGCTACCGGAGTGACGGTACCTGAGAAGAAAGCCCCGGCTAACTACGTGCCAGCAGCCGCGGTAATACGTAGGGGGCAAGCGTTGTCCGGAATTATTGGGCGTAAAGCGCGCGCAGGCGGTCATTTAAGTCTGGTGTTTAAACCTTGGGCTCAACCTAAGGTCGCACTGGAAACTGGGTGACTTGAGTACAGAAGAGGAAAGTGGAATTCCACGTGTAGCGGTGAAATGCGTAGATATGTGGAGGAACACCAGTGGCGAAGGCGACTTTCTGGGCTGTAACTGACGCTGAGGCGCGAAAGCGTGGGGAGCAAAC</t>
  </si>
  <si>
    <t>Bacteria;"Firmicutes";"Bacilli";"Bacillales";"Paenibacillaceae";"Paenibacillus";"etheri"</t>
  </si>
  <si>
    <t>etheri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</si>
  <si>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GCTTGAGTATGGGAGAGGTGGGTGGAAATCCGAGTGTAGAGGTGAAATTCGTAGATATTAGGAAGAACACCAGTGGCGAAGGCGACACACTGGATAAGTACTGACGCTGAGGCTCGAAAGCGTGGGGAGCAAAC</t>
  </si>
  <si>
    <t>TGGGGAATTTTGGACAATGGGCGCAAGCCTGATCCAGCCATGCCGCGTGCAGGATGAAGGCCTTCGGGTTGTAAACTGCTTTTGTACGGCACGAAAAGACTCTGGTTAATACCTGGGGTCCCTGACGGTACCGTAAGAATAAGCACCGGCTAACTACGTGCCAGCAGCCGCGGTAATACGTAGGGTGCGAGCGTTAATCGGAATTACTGGGCGTAAAGCGTGCGCAGGCGGTTATGTAAGACAGATGTGAAATCCCCGGGCTCAACCTGGGAACTGCATTTGTGACTGCATAGCTAGAGTACGGCAGAGGGGGATGGAATTCCGCGTGTAGCAGTGAAATGCGTAGATATGCGGAGGAACACCGATGGCGAAGGCAAGCCCCTGGGCATGTACTGACGCTAATGCACGAAAGCGTGGGGAGCAAAC</t>
  </si>
  <si>
    <t>CGACGTT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</si>
  <si>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TGGGGAATATTGGACAATGGGCGCAAGCCTGATCCAGCCATCCCGCGTGTGTGAAGAAGGCCTTCGGGTTGTAAAGCCCTTTTGTTGGGAAAGAAATCCAGCTGGCTAATACCCGGTTGGGCTGACGGTACCCAAAGAATAAGCACCGGCTAACTTCGTGCCAGCAGCCGCGGTAATACGAAGGGTGCAAGCGTTACTCGGAATTACTGGGCGTAAAGCGTGCGTAGGTGGTCGTTTAAGTCCGTTGTGAAAGCCCTGGGCTCAACCTGGGAACTGCAGTGGATACTGGGAGACTAGAATGTGGTAGAGGGTAGCGGAATTCCTGGTGTAGCAGTGAAATGCGTAGAGATAAGGAGGAACATCCATGGCGAAGGCAGCTACCTGGACAAACATTGACACTGAGGCACGAAAGCGTGGGGAGCAAAC</t>
  </si>
  <si>
    <t>TGGGGAATATTGCACAATGGGCGCAAGCCTGATGCAGCCATGCCGCGTGTATGAAGAAGGCCTTAGGGTTGTAAAGTACTTTCAGTCGGGAGGAAGGCGCTGATGCTAATATCATCAGCGATTGACGTTACCGACAGAAGAAGCACCGGCTAACTCCGTGCCAGCAGCCGCGGTAATACGGAGGGTGCAAGCGTTAATCGGAATTACTGGGCGTAAAGCGCACGCAGGCGGTTGATTAAGTTAGATGTGAAATCCCCGGGCTTAACCTGGGAATGGCATCTAAGACTGGTCAGCTAGAGTCTTGTAGAGGGGGGTAGAATTCCATGTGTAGCGGTGAAATGCGTAGAGATGTGGAGGAATACCGGTGGCGAAGGCGGCCCCCTGGACAAAGACTGACGCTCAGGTGCGAAAGCGTGGGGAGCAAAC</t>
  </si>
  <si>
    <t>Bacteria;"Proteobacteria";"Gammaproteobacteria";"Enterobacteriales";"Enterobacteriaceae";"Providencia";NA</t>
  </si>
  <si>
    <t>Providencia</t>
  </si>
  <si>
    <t>TGGGGAATTTTGGACAATGGGGGAAACCCTGATCCAGCCATCCCGCGTGTGCGATGAAGGCCTTCGGGTTGTAAAGCACTTTTGGCAGGAAAGAAACGTCATGGGCTAATACCCCGTGAAACTGACGGTACCTG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</si>
  <si>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TAAGGAATATTGGTCAATGGACGGAAGTCTGAACCAGCCATGCCGCGTGGAGGATGAAGGCCCTCTGGGTTGTAAACTTCTTTTATTTGGGACGAAACACTCTTTATCTAGA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TCAAAC</t>
  </si>
  <si>
    <t>TGGGGAATTTTGGACAATGGGCGCAAGCCTGATCCAGCCATGCCGCGTGAGTGAAGAAGGCCTTCGGGTTGTAAAGCTCTTTCGCAAGGAAAGAAAACTTACATGTGAATAATGTGTGAGGTTGACGGTACCTTGATAAGAAGCACCGGCTAACTACGTGCCAGCAGCCGCGGTAATACGTAGGGTGCAAGCGTTAATCGGAATTACTGGGCGTAAAGCGAGCGCAGGCGGTTTTGTAAGTCAGATGTGAAAGCCCCGGGCTCAACCTGGGAACTGCGTTTGAAACTACAAGGCTAGAGTATGGGAGAGGGGGGTAGAATTCCACGTGTAGCAGTGAAATGCGTAGAGATGTGGAGGAATACCAATGGCGAAGGCAGCCCCCTGGCCTAATACTGACGCTCAGGCTCGAAAGCGTGGGGAGCAAAC</t>
  </si>
  <si>
    <t>Bacteria;"Proteobacteria";"Betaproteobacteria";"Methylophilales";"Methylophilaceae";"Methylobacillus";NA</t>
  </si>
  <si>
    <t>Methylobacillus</t>
  </si>
  <si>
    <t>TGGGGAATATTGCACAATGGGCGCAAGCCTGATGCAGCCATGCCGCGTGTATGAAGAAGGCCTTCGGGTTGTAAAGTACTTTCAGCGGGGAGGAAGGCGTAAGTCTGAACAGGGCTTA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</si>
  <si>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AGGGAATATTGGACAATGGGTGAGAGCCTGATCCAGCCATGCCGCGTGCAGGATGACGGCCTTCTGGGTTGTAAACTGCTTTTATCTGGGGATAAAAAGGCCTTGCGAGGCAAACTGAAGGTACCAGATGAATAAGCCACGGCTAACTACGTGCCAGCAGCCGCGGTAATACGTAGGTGGCAAGCGTTGTCCGGATTTATTGGGTTTAAAGGGTGCGTAGGCGGTTTATTAAGTCAGTGGTGAAAGACGATAGCTTAACTATCGAGGTGCCATTGATACTGATGAACTTGAGTGCAGTCGAAGTAGGCGGAATGGACGGTGTAGCGGTGAAATGCATAGATATCGTCCAGAACACCGATAGTGAAGACAGCTTACTAGGCTGTAACTGACGCTGAGGCACGAAAGTGTGGGGATCAAAC</t>
  </si>
  <si>
    <t>Bacteria;"Bacteroidetes";"Cytophagia";"Cytophagales";"Cytophagaceae";NA;NA</t>
  </si>
  <si>
    <t>TGAGGAATATTGGACAATGGGCGCAAGCCTGATCCAGCCATGCCGCGTGCAGGATGACGGTCCTATGGATTGTAAACTGCTTTTATACGAGAAGAAACAACATTACGTGTAATGTCTTGACGGTATCGTAAGAATAAGGATCGGCTAACTCCGTGCCAGCAGCCGCGGTAATACGGAGGATCCAAGCGTTATCCGGAATCATTGGGTTTAAAGGGTCCGTAGGCGGTTTAGTAAGTCAGTGGTGAAAGCCCATCGCTCAACGGTGGAACGGCCATTGATACTGCTGAACTTGAATTATTAGGAAGTAACTAGAATATGTAGTGTAGCGGTGAAATGCTTAGAGATTACATGGAATACCAATTGCGAAGGCAGGTTACTACTAATGGATTGACGCTGATGGACGAAAGCGTGGGTAGCGAAC</t>
  </si>
  <si>
    <t>TGGGGAATTTTGGACAATGGGCGAAAGCCTGATCCAGCAATGCCGCGTGTAGGATGAAGGCCCTCGGGTTGTAAACTACTTTTGTACGGAACGAAAAGACTCTTTCTAATAAAGAGGGTCCATGACGGTACCGTAAGAATAAGCACCGGCTAACTACGTGCCAGCAGCCGCGGTAATACGTAGGGTGCAAGCGTTAATCGGAATTACTGGGCGTAAAGCGTGCGCAGGCGGTTATGTAAGACAGAGGTGAAATCCCCGGGCTCAACCTGGGAACGGCCTTTGTGACTGCATAGCTAGAGTACGGTAGAGGGGGATGGAATTCCGCGTGTAGCAGTGAAATGCGTAGATATGCGGAGGAACACCGATGGCGAAGGCAATCCCCTGGACCTGTACTGACGCTCATGCACGAAAGCGTGGGGAGCAAAC</t>
  </si>
  <si>
    <t>AGACGTACATCCGACCCATTATGGCCGTATCTGCCCGATTGAAACACCGGAAGGTCCGAATATCGGTCTGATCAACTCGCTGGCAACTTTTGCCCGCGTTAACAAATATGGTTTCATTGAAAGCCCGTACCGTAAAATTATCGACGGTAAGATCACCAATGAAGTCGTTTATCTTTCCGCTATGGAAGAAGCCAAGCACTATGTTGCTCAGGCCAATGCTGAAGTGGGCGAAAATGGCGAATTCGTTGAAGAATTCGTAATTTCCCGTCACTCCGGTGAAGTTCTGATGGCGCCGCGTGAAAACGTGGATCTGATGGACGTTTCGCCGAAGCAGCTGGTCTCTGTTGCTGCTGCGCTTATTCCGTTCCTGGAAAACGACGACGCCAACCGCGCTCTGATGG</t>
  </si>
  <si>
    <t>TGGGGAATATTGGACAATGGGCGCAAGCCTGATCCAGCCATGCCGCGTGAGTGATGAAGGCCCTAGGGTTGTAAAGCTCTTTCAACGGTGAAGATAATGACGGTAACCGTAGAAGAAGCCCCGGCTAACTTCGTGCCAGCAGCCGCGGTAATACGAAGGGGGCTAGCGTTGTTCGGAATTACTGGGCGTAAAGCGCACGTAGGCGGATATTTAAGTCAGGGGTGAAATCCCGGGGCTCAACCTCGGAACTGCCTTTGATACTGGGTATCTTGAGTATGGAAGAGGTAAGTGGAATTGCGAGTGTAGAGGTGAAATTCGTAGATATTCGCAGGAACACCAGTGGCGAAGGCGGCTTACTGGTCCATTACTGACGCTGAGGTGCGAAAGCGTGGGGAGCAAAC</t>
  </si>
  <si>
    <t>TGGGGAATATTGGACAATGGGCGCAAGCCTGATCCAGCCATGCCGCGTGAGTGATGAAGGCCCTAGGGTTGTAAAGCTCTTTCACCGGTGAAGATAATGACGGTAACCGGAGAAGAAGCCCCGGCTAACTTCGTGCCAGCAGCCGCGGTAATACGAAGGGGGCTAGCGTTGTTCGGATTTACTGGGCGTAAAGCGCACGTAGGCGGGCTTTTAAGTCAGAGGTGAAATCCCAGGGCTCAACCCTGGAACTGCCTTTGATACTGGAAGTCTTGAGTATGGAAGAGGTGAGTGGAATTGCGAGTGTAGAGGTGAAATTCGTAGATATTCGCAGGAACACCAGTGGCGAAGGCGGCTCACTGGGCAAGTACTGACGCTGAGGTGCGAAAGCGTGGGGAGCAAAC</t>
  </si>
  <si>
    <t>TGACGTG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GATGG</t>
  </si>
  <si>
    <t>AGACGTACACCCGACCCATTACGGCCGCGTCTGCACCATCGAAACCCCGGAAGGCCCGAACATCGGCCTGATCAACTCGCTGGCCGTGTACGCCCGCACCAACCAGTACGGTTTCCTCGAGACCCCGTACCGCAAGGTCGTGGACGGCAAGGTCTATGACGAAGTCGAGTTCCTGTCGGCCATCGAAGAAAACGAATACGTCATTGCGCAGGCCAACGCGCTGACCAATGCCGACAGCGTGCTGACCGAACAGTTCGTTCCTTGCCGCTTCCAGGGCGAATCGCTGCTGAAGCCGCCGGCGGAAGTCCACTTCATGGACGTCTCGCCGATGCAGACCGTGTCGATCGCGGCCGCGCTGGTTCCGTTCCTGGAGCACGATGACGCCAACCGTGCACTGATGG</t>
  </si>
  <si>
    <t>TGGGGAATATTGGACAATGGGCGAAAGCCTGATCCAGCAATGCCGCGTGAGTGAAGAAGGCCTTAGGGTTGTAAAGCTCTTTTACCCGGGATGATAATGACAGTACCGGGAGAATAAGCTCCGGCTAACTCCGTGCCAGCAGCCGCGGTAATACGGAGGGAGCTAGCGTTGTTCGGAATCACTGGGCGTAAAGCGCACGTAGGCGGCTTTGTAAGTTAGAGGTGAAAGCCCGGGGCTCAACTCCGGAACTGCCTTTAAGACTGCATCGCTTGAATCTGGGAGAGGTAAGTGGAATTCCGAGTGTAGAGGTGAAATTCGTAGATATTCGGAAGAACACCAGTGGCGAAGGCGGCTTACTGGACCAGAATTGACGCTGAGGTGCGAAAGCGTGGGGAGCAAAC</t>
  </si>
  <si>
    <t>Bacteria;"Proteobacteria";"Alphaproteobacteria";"Sphingomonadales";"Sphingomonadaceae";"Sphingosinicella";"microcystinivorans"</t>
  </si>
  <si>
    <t>Sphingosinicella</t>
  </si>
  <si>
    <t>microcystinivorans</t>
  </si>
  <si>
    <t>TGAGGAATATTGGACAATGGGCGCAAGCCTGATCCAGCCATGCCGCGTGCAGGATGACGGTCCTATGGATTGTAAACTGCTTTTATACGAGAAGAAACACTACTTCGTGAAGTAGCTTGACGGTATCGTAAGAATAAGGATCGGCTAACTCCGTGCCAGCAGCCGCGGTAATACGGAGGATCCAAGCGTTATCCGGAATCATTGGGTTTAAAGGGTCCGTAGGCGGTTTAATAAGTCAGTGGTGAAAGCCCATCGCTCAACGGTGGAACGGCCATTGATACTGTTAGACTTGAATTATTAGGAAGTAACTAGAATATGTAGTGTAGCGGTGAAATGCTTAGAGATTACATGGAATACCAATTGCGAAGGCAGGTTACTACGAATGGATTGACGCTGATGGACGAAAGCGTGGGTAGCGAAC</t>
  </si>
  <si>
    <t>TGGGGAATATTGGACAATGGGCGCAAGCCTGATCCAGCCATGCCGCGTGAGTGATGAAGGCCCTAGGGTTGTAAAGCTCTTTCACCGGAGAAGATAATGACGGTATCCGGAGAAGAAGCCCCGGCTAACTTCGTGCCAGCAGCCGCGGTAATACGAAGGGGGCTAGCGTTGTTCGGAATTACTGGGCGTAAAGCGCACGTAGGCGGATCGATCAGTCAGGGGTGAAATCCCAGGGCTCAACCCTGGAACTGCCTTTGATACTGTCGATCTGGAGTATGGAAGAGGTGAGTGGAATTCCGAGTGTAGAGGTGAAATTCGTAGATATTCGGAGGAACACCAGTGGCGAAGGCGGCTCACTGGTCCATTACTGACGCTGAGGTGCGAAAGCGTGGGGAGCAAAC</t>
  </si>
  <si>
    <t>TCTTTTTTTTTTTTAATGATACGGCGACCACCGAGATCTACACTCTTTCCCTACACGACGCTCTTCCGATCTACGGGAGGCAGCGGAGGACTTTCTTTTCCACCCACTCAAGGATCAGATGGAGTGTGCTGGAGTCGATCGACGGAAGGGGGATGGGATCTATGACATCGGAGAAGTCGTGCATTAGCATCGGTGAGAAGTGGAACGACTCCACTTGGACTAGGATTAGATACCCTGGTAAGATCGGAAGAGCACACGTCTGAACTCCAGTCACAACCATATCTCGTATGCCGTCTTCTGCTTGAAAAAAAA</t>
  </si>
  <si>
    <t>TAGGGAATCTTCGGCAATGGACGAAAGTCTGACCGAGCAACGCCGCGTGAGTGAAGAAGGTTTTCGGATCGTAAAACTCTGTTGTTAGAGAAGAACAAGTAGGAGAGTAACTGCTCTTACCTTGACGGTATCTAACCAGAAAGCCACGGCTAACTACGTGCCAGCAGCCGCGGTAATACGTAGGTGGCAAGCGTTGTCCGGATTTATTGGGCGTAAAGCGAGCGCAGGCGGTTTCTTAAGTCTGATGTGAAAGCCCCCGGCTCAACCGGGGAGGGTCATTGTAAACTGGGAGACTTGAGTGCAGAAGAGGAGAGTGGAATTCCATGTGTAGCGGTGAAATGCGTAGATATATGGAGGAACACCAGTGGCGAAGGCGACTCTCTGGTCTGTAACTGACGCTGAGGCTCGAAAGCGTGGGGAGCAAAC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</si>
  <si>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</si>
  <si>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TGGGGAATTTTGGACAATGGGCGCAAGCCTGATCCAGCCATGCCGCGTGCAGGATGAAGGCCTTCGGGTTGTAAACTGCTTTTGTACGGAACGAAACGGCCTTTTCTAATAAAGAAGGCTAATGACGGTACCGTAAGAATAAGCACCGGCTAACTACGTGCCAGCAGCCGCGGTAATACGTAGGGTGCAAGCGTTAATCGGAATTACTGGGCGTAAAGCGTGCGCAGGCGGTTATGTAAGACAGTTGTGAAATCCCCGGGCTCAACCTGGGAACTGCATCTGTGACTGCATAGCTAGAGTACGGTAGAGGGGGATGGAATTCCGCGTGTAGCAGTGAAATGCGTAGATATGCGGAGGAACACCGATGGCGAAGGCAATCCCCTGGACCTGTACTGACGCTCATGCACGAAAGCGTGGGGAGCAAAC</t>
  </si>
  <si>
    <t>Bacteria;"Proteobacteria";"Betaproteobacteria";"Burkholderiales";"Comamonadaceae";"Variovorax";"boronicumulans"</t>
  </si>
  <si>
    <t>boronicumulans</t>
  </si>
  <si>
    <t>TGGGGAATTTTGGACAATGGGGGAAACCCTGATCCAGCCATCCCGCGTGTGCGATGAAGGCCTTCGGGTTGTAAAGCACTTTTGGCAGGAAAGAAACGTCATGGGCTAATACCCCGTGAAACTGACGGTACCTGC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</si>
  <si>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TGGGGAATTTTGGACAATGGGGGAAACCCTGATCCAGCCATCCCGCGTGTGCGATGAAGGCCTTCGGGTTGTAAAGCACTTTTGGCAGGAAAGAAACGTCATGGGCTAATACCCCGTGAAACTGACGGTACCTGCAGAAT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</si>
  <si>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TTTGGACAATGGGCGCAAGCCTGATCCAGCCATTCCGCGTGAGTGAAGAAGGCCTTCGGGTTGTAAAGCTCTTTCAGCAGGAACGAAACGGTGGGTCTTAATACGGCCTGCTAATGACGGTACCTGCAGAAGAAGCACCGGCTAACTACGTGCCAGCAGCCGCGGTAATACGTAGGGTGCGAGCGTTAATCGGAATTACTGGGCGTAAAGCGTGCGCAGGCGGCGACATAAGACAGATGTGAAATCCCCGGGCTCAACCTGGGAACGGCGTTTGTGACTGTGTGGCTAGAGTGTAGCAGAGGGGGGTGGAATTCCACGTGTAGCAGTGAAATGCGTAGAGATGTGGAGGAACACCGATGGCGAAGGCAGCCCCCTGGGTTAACACTGACGCTCATGCACGAAAGCGTGGGGAGCAAAC</t>
  </si>
  <si>
    <t>Bacteria;"Proteobacteria";"Betaproteobacteria";"Rhodocyclales";"Rhodocyclaceae";"Sulfuritalea";NA</t>
  </si>
  <si>
    <t>Sulfuritalea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</si>
  <si>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</si>
  <si>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</si>
  <si>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GGGAATATTGGACAATGGGCGAAAGCCTGATCCAGCCATGCCGCGTGTGTGAAGAAGGTCTTCGGATTGTAAAGCACTTTAAGTTGGGAGGAAGGGCATTAACCTAATACGTTAGTG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</t>
  </si>
  <si>
    <t>Bacteria;"Proteobacteria";"Gammaproteobacteria";"Pseudomonadales";"Pseudomonadaceae";"Pseudomonas";"koreensis"</t>
  </si>
  <si>
    <t>koreensis</t>
  </si>
  <si>
    <t>CGACGTA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TATGG</t>
  </si>
  <si>
    <t>TGGGGAATATTGGACAATGGGCGCAAGCCTGATCCAGCCATGCCGCGTGAGTGATGAAGGCCCTAGGGTTGTAAAGCTCTTTCACCGGTGACGATAATGACGGTAGCCGGAGAAGAAGCCCCGGCTAACTTCGTGCCAGCAGCCGCGGTAATACGAAGGGGGCTAGCGTTGTTCGGAATTACTGGGCGTAAAGCGCACGTAGGCGGATATTTAAGTCAGGGGTGAAATCCCGGGGCTCAACCCCGGAACTGCCTTTGATACTGGGTATCTTGAGTTCGGAAGAGGTAAGTGGAATTGCGAGTGTAGAGGTGAAATTCGTAGATATTCGCAGGAACACCAGTGGCGAAGGCGGCTTACTGGTCCGATACTGACGCTGAGGTGCGAAAGCGTGGGGAGCAAAC</t>
  </si>
  <si>
    <t>Bacteria;"Proteobacteria";"Alphaproteobacteria";"Rhizobiales";"Aurantimonadaceae";NA;NA</t>
  </si>
  <si>
    <t>Aurantimonadaceae</t>
  </si>
  <si>
    <t>TGGGGAATATTGGACAATGGGCGCAAGCCTGATCCAGCCATGCCGCGTGAGTGATGAAGGCCTTAGGGTTGTAAAGCTCTTTCAACGGTGAAGATAATGACGGTAACCGTAGAAGAAGCCCCGGCTAACTTCGTGCCAGCAGCCGCGGTAATACGAAGGGGGCTAGCGTTGTTCGGAATTACTGGGCGTAAAGCGCACGTAGGCGGATTGATCAGTCAGGGGTGAAATCCCAGAGCTCAACTCTGGAACTGCCTTTGATACTGTCAATCTAGAGTCCAGAAGAGGTGAGTGGAATTCCGAGTGTAGAGGTGAAATTCGTAGATATTCGGAGGAACACCAGTGGCGAAGGCGGCTCACTGGTCTGGTACTGACGCTGAGGTGCGAAAGCGTGGGGAGCAAAC</t>
  </si>
  <si>
    <t>TGACGTA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GATGG</t>
  </si>
  <si>
    <t>TGGGGAATATTGCACAATGGGCGAAAGCCTGATGCAGCG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AAGATATAAGGAGGAACACCGGTGGCGAAGGCGGGTCTCTGGGCAGTAACTGACGCTGAGGAACGAAAGCGTGGGTAGCGAAC</t>
  </si>
  <si>
    <t>TGGGGAATATTGGACAATGGGGGCAACCCTGATCCAGCAATGCCGCGTGTGTGAAGAAGGCCTTCGGGTTGTAAAGCACTTTCGGTGGGGACGAAAAGCTTGAGGTTAATACCCTTGAGTGTTGACTTAACCCAAAGAAGAAGCACCGGCTAACTCTGTGCCAGCAGCCGCGGTAATACAGAGGGTGCAAGCGTTAATCGGAATTACTGGGCGTAAAGCGCGCGTAGGTGGTTTGGTAAGTTGGATGTGAAATCCCCGGGCTCAACCTGGGAACTGCATTCAATACTGCCTCACTAGAGTATGGTAGAGGGAAGCGGAATTCCACATGTAGCGGTGAAATGCGTAGATATGTGGAGGAACATCAATGGCGAAGGCAGCTTCCTGGACCAATACTGACGCTGAGGCGCGAAAGCGTGGGTAGCAAAC</t>
  </si>
  <si>
    <t>TAAGGAATATTGGTCAATGGGCGCAAGCCTGAACCAGCCATGCCGCGTGCAGGATGACTGCCCTATGGGTTGTAAACTGCTTTTGTCGGGGAATAAACCTATCTATGTATAGATAGCTGAACGTACCCGAAGAATAAGGATCGGCTAACTCCGTGCCAGCAGCCGCGGTAATACGGAGGATCCGAGCGTTATCCGGATTTATTGGGTTTAAAGGGTGCGTAGGCGGTTCTTTAAGTCAGGGGTGAAAGACGGCAGCTTAACTGTCGCAGTGCCTTTGATACTGAAGAGCTTGAATACGGTTGAGGTATGCGGAATGAGACAAGTAGCGGTGAAATGCATAGATATGTCTCAGAACACCGATTGCGAAGGCAGCATTCCAAGCCGTTATTGACGCTGATGCACGAAAGCGTGGGGATCGAAC</t>
  </si>
  <si>
    <t>TGGGGAATTTTGGACAATGGGCGAAAGCCTGATCCAGCAATGCCGCGTGCAGGATGAAGGCCTTCGGGTTGTAAACTGCTTTTGTACGGCACGAAAAAGCTTCTCCTAATACGAGAGGCCCCTGACGGTACCGTAAGAATAAGCACCGGCTAACTACGTGCCAGCAGCCGCGGTAATACGTAGGGTGCAAGCGTTAATCGGAATTACTGGGCGTAAAGCGTGCGCAGGCGGTTATGTAAGACAGATGTGAAATCCCCGGGCTCAACCTGGGAACTGCATTTGTGACTGCATGGCTAGAGTACGGTAGAGGGGGATGGAATTCCGCGTGTAGCAGTGAAATGCGTAGATATGCGGAGGAACACCGATGGCGAAGGCAAGCCCCTGGACATGTACTGACGCTAATGCACGAAAGCGTGGGGAGCAAAC</t>
  </si>
  <si>
    <t>TAGGGAATCTTCCGCAATGGGCGAAAGCCTGACGGAGCAATGCCGCGTGAGTGATGAAGGTTTTCGGATCGTAAAGCTCTGTTGCCAGGGAAGAACGCTTGGGAGAGTAACTGCTCTCACGGTGACGGTACCTGATAAGAAAGCCCCGGCTAACTACGTGCCAGCAGCCGCGGTAATACGTAGGGGGCAAGCGTTGTCCGGAATTATTGGGCGTAAAGCGCGCGCAGGCGGTCATTTAAGTCTGGTGTGTAATCCCGGGGCTCAACCCCGGATCGCACTGGAAACTGGGTGACTTGAGTGCAGAAGAGGAGAGTGGAATTCCACGTGTAGCGGTGAAATGCGTAGATATGTGGAGGAACACCAGTGGCGAAGGCGACTCTCTGGGCTGTAACTGACGCTGAGGCGCGAAAGCGTGGGGAGCAAAC</t>
  </si>
  <si>
    <t>TGGGGAATATTGGACAATGGGCGAAAGCCTGATCCAGCAATGCCGCGTGAGTGATGAAGGCCCTAGGGTTGTAAAGCTCTTTTACCCGGGATGATAATGACAGTACCGGGAGAATAAGCTCCGGCTAACTCCGTGCCAGCAGCCGCGGTAATACGGAGGGAGCTAGCGTTGTTCGGAATTACTGGGCGTAAAGCGCGCGTAGGCGGTTTTTTAAGTCAGAGGTGAAAGCCCAGTGCTCAACACTGGAACTGCCTTTGAAACTGGAAAACTTGAATCTTGGAGAGGTCAGTGGAATTCCGAGTGTAGAGGTGAAATTCGTAGATATTCGGAAGAACACCAGTGGCGAAGGCGACTGACTGGACAAGTATTGACGCTGAGGTGCGAAAGCGTGGGGAGCAAAC</t>
  </si>
  <si>
    <t>Bacteria;"Proteobacteria";"Alphaproteobacteria";"Sphingomonadales";"Sphingomonadaceae";"Sphingopyxis";"panaciterrae"</t>
  </si>
  <si>
    <t>panaciterrae</t>
  </si>
  <si>
    <t>TGGGGAATATTGGACAATGGGCGAAAGCCTGATCCAGCAATGCCGCGTGAGTGATGAAGGCCTTAGGGTTGTAAAGCTCTTTTACCCGGGATGATAATGACAGTACCGGGAGAATAAGCTCCGGCTAACTCCGTGCCAGCAGCCGCGGTAATACGGAGGGAGCTAGCGTTGTTCGGAATTACTGGGCGTAAAGCGCGCGTAGGCGGTTTTTTAAGTCAGAGGTGAAAGCCCGGGGCTCAACCCCGGAATTGCCTTTGAAACTGGAAAACTAGAATCTTGGAGAGGTCAGTGGAATTCCGAGTGTAGAGGTGAAATTCGTAGATATTCGGAAGAACACCAGTGGCGAAGGCGACTGACTGGACAAGTATTGACGCTGAGGTGCGAAAGCGTGGGGAGCAAAC</t>
  </si>
  <si>
    <t>TGGGGAATTTTGGACAATGGGCGAAAGCCTGATCCAGCCATGCCGCGTGCAGGATGAAGGCCTTCGGGTTGTAAACTGCTTTTGTACGGAACGAAAAGACTCCTTCTAATAAAGGGGGTCCATGACGGTACCGTAAGAATAAGCACCGGCTAACTACGTGCCAGCAGCCGCGGTAATACGTAGGGTGCAAGCGTTAATCGGAATTACTGGGCGTAAAGCGTGCGCAGGCGGTAATGTAAGACAGTTGTGAAATCCCCGGGCTCAACCTGGGAACTGCATCTGTGACTGCATTGCTGGAGTACGGCAGAGGGGGATGGAATTCCGCGTGTAGCAGTGAAATGCGTAGATATGCGGAGGAACACCGATGGCGAAGGCAATCCCCTGGGCCTGTACTGACGCTCATGCACGAAAGCGTGGGGAGCAAAC</t>
  </si>
  <si>
    <t>AGACGTACACGTGACCCACTACGGCCGCGTCTGCCCCATCGAAACGCCTGAAGGCCCGAACATCGGCCTGATCAACTCGCTGGCCCTGTACGCCCGCCTGAACGAGTACGGCTTCATCGAGACGCCGTACCGCCGGGTGGCGGACGGCAAGGTCACGATGGAGATCGACTACCTGTCGGCCATCGAGGAAGGCAAGTACATCATCGCCCAGGCCAATGCCGATCTGGATGCCGAAGGCCGCCTGACCGGCGACCTGGTGTCGGCCCGCGAAAAGGGTGATTCGACCCTGGTGTCGGCCGAGCGCGTTCAGTACATGGACGTGTCGCCCGCACAGATCGTGTCGGTGGCTGCCTCGCTGATTCCGTTCCTGGAGCACGATGACGCGAACCGCGCATTGATGG</t>
  </si>
  <si>
    <t>TAGGGAATATTGGGCAATGGATGCAAGTCTGACCCAGCCATGCCGCGTGCCGGATGAAGGCCCTCAGGGTTGTAAACGGCTTTTATTCGGGAAGAAGAGCAGGGATGCGTCCTTGTGTGACGGTACCGAATGAATAAGCACCGGCTAACTCCGTGCCAGCAGCCGCGGTAATACGGAGGGTGCGAGCGTTGTCCGGATTTATTGGGTTTAAAGGGTGCGTAGGTGGCTTAATAAGTCAGTGGTGAAATACAGCCGCTCAACGGTTGAGGTGCCATTGATACTGTTAAGCTTGAAACAAGTGGAGGTTGCCGGAATGGATGGTGTAGCGGTGAAATGCATAGATATCATCCAGAACACCGATTGCGAAGGCAGGTGACTACGTTTGATTTGACACTGAGGCACGAAAGCATGGGGAGCAAAC</t>
  </si>
  <si>
    <t>TGGGGAATATTGGACAATGGGCGCAAGCCTGATCCAGCCATGCCGCGTGAGTGATGAAGGCCCTAGGGTTGTAAAGCTCTTTCACCGGTGAAGATAATGACGGTAACCGGAGAAGAAGCCCCGGCTAACTTCGTGCCAGCAGCCGCGGTAATACGAAGGGGGCTAGCGTTGTTCGGATTTACTGGGCGTAAAGCGCACGTAGGCGGATTTTTAAGTCAGGGGTGAAATCCCGGGGCTCAACCCCGGAACTGCCTTTGATACTGGAAGGCTTGAGTATGGTAGAGGTGAGTGGAATTCCGAGTGTAGAGGTGAAATTCGTAGATATTAGGAGGAACACCAGTGGCGAAGGCGGCTCACTGGACAAGTACTGACGCTGAGGTGCGAAAGCGTGGGGAGCAAAC</t>
  </si>
  <si>
    <t>CGACGTTCACCCGACCCACTACGGCCGCATCTGCCCGATCGAAACGCCGGAAGGCCCGAACATCGGCCTGATCAACTCGCTGGCCACCCACGCGCGCGTCAACAAGTACGGCTTCATCGAGAGCCCGTATCGTCGCGTGAAGGACGGTCAGGCCCAGAACGAGGTAGTCTACATCTCGGCCATGGAAGAGTCGAAGTACACGATCGCTCAGGCCAACATCGAACTGAAGAACGGCCAGATCGTCGAAGAACTGGTGCCCGGCCGGATCAACGGTGAATCCCAGCTCCTGAACAAGGACGCCGTGGACATGATGGACGTGTCGCCGAAGCAGGTTGTTTCGGTCGCTGCGGCCCTGATCCCGTTCCTGGAAAACGATGACGCCAACCGCGCACTGATGG</t>
  </si>
  <si>
    <t>TAGGGAATCTTCCGCAATGGACGAAAGTCTGACGGAGCAACGCCGCGTGAGTGATGAAGGTTTTCGGATCGTAAAGCTCTGTTGCCAGGGAAGAACGTCCGGTAGAGTAACTGCTATCGGAGTGACGGTACCTGAGAAGAAAGCCCCGGCTAACTACGTGCCAGCAGCCGCGGTAATACGTAGGGGGCAAGCGTTGTCCGGAATTATTGGGCGTAAAGCGCGCGCAGGCGGTCATTTAAGTCTGGTGTTTAAACCTTGGGCTCAACCTAAGGTCGCACTGGAAACTGGGTGACTTGAGTACAGAAGAGGAAAGTGGAATTCCACGTGTAGCGGTGAAATGCGTAGATATGTGGAGGAACACCAGTGGCGAAGGCGACTTTCTGGGCTGTAACTGACGCTGAGGCGCGAAAGCGTGGGGAGCAAAC</t>
  </si>
  <si>
    <t>TGGGGAATCTTGGACAATGGGCGCAAGCCTGATCCAGCCATGCCGCGTGAGTGATGAAGGCCCTAGGGTTGTAAAACTCTTTCGTGGGGGACGATAATGACGGTACCCCAAGAAGAAGCTCCGGCTAACTTCGTGCCAGCAGCCGCGGTAATACGAAGGGGGCTAGCGTTGTTCGGATTTACTGGGCGTAAAGCGCGTGTAGGCGGGCTGGAAAGTTGGGGGTGAAATCCCGAGGCTCAACCTCGGAACTGCCTCCAAAACTTCCAGCCTGGACTCAAGCAGAGGCAAGTGGAATTGCGAGTGTAGAGGTGAAATTCGTAGATATTCGCAGGAACACCAGTGGCGAAGGCGACTTGCTGGGCTTGTAGTGACGCTGAGACGCGAAAGCGTGGGGAGCAAAC</t>
  </si>
  <si>
    <t>Bacteria;"Proteobacteria";"Alphaproteobacteria";"Caulobacterales";"Hyphomonadaceae";"Woodsholea";NA</t>
  </si>
  <si>
    <t>Hyphomonadaceae</t>
  </si>
  <si>
    <t>Woodsholea</t>
  </si>
  <si>
    <t>TGGGGAATTTTGGACAATGGGCGAAAGCCTGATCCAGCAATGCCGCGTGAGTGAAGAAGGCCTTCGGGTTGTAAAGCTCTTTTGTCAGGGAAGAAACGGTGAGAGCTAATATCTCTTGCTAA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</si>
  <si>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Bacteria;"Proteobacteria";"Betaproteobacteria";"Burkholderiales";"Oxalobacteraceae";NA;NA</t>
  </si>
  <si>
    <t>TGGGGAATATTGGACAATGGGCGCAAGCCTGATCCAGCCATGCCGCGTGAGTGACGAAGGTCTTCGGATTGTAAAGCTCTTTTGGCGGGGACGATAATGACGGTACCCGCAGAATAAGCCCCGGCTAACTTCGTGCCAGCAGCCGCGGTAATACGAAGGGGGCTAGCGTTGTTCGGAATTACTGGGCGTAAAGCGCACGTAGGCGGATTTGTAAGTCAGGGGTGAAATCCCGGGGCTCAACCTCGGAACTGCCTTTGATACTGCAAGTCTCGAGTCCGGAAGAGGTGAGTGGAATTCCTAGTGTAGAGGTGAAATTCGTAGATATTAGGAAGAACACCAGTGGCGAAGGCGGCTCACTGGTCCGG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</si>
  <si>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</si>
  <si>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ATTGCACAATGGGCGCAAGCCTGATGCAGCCATGCCGCGTGTATGAAGAAGGCCTTCGGGTTGTAAAGTACTTTCAGCGGGGAGGAAGGCAACAGCGTAAATAGCGCTGTTGATTGACGTTACC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</si>
  <si>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ATTGGACAATGGGCGCAAGCCTGATCCAGCCATCCCGCGTGTGTGAAGAAGGCCTTCGGGTTGTAAAGCCCTTTTGTTGGGAAAGAAATCCAGCCGGCTAATACCTGGTTGGGCTGACGGTACCCAAAGAATAAGCACCGGCTAACTTCGTGCCAGCAGCCGCGGTAATACGAAGGGTGCAAGCGTTACTCGGAATTACTGGGCGTAAAGCGTGCGTAGGTGGTCGTTTAAGTCTGTTGTGAAAGCCCTGGGCTCAACCTGGGAACTGCAGTGGAAACTGGAAGACTAGAGTGTGGTAGAGGGTAGCGGAATTCCTGGTGTAGCAGTGAAATGCGTAGAGATCAGGAGGAACATCCATGGCGAAGGCAGCTACCTGGACAAACACTGACACTGAGGCACGAAAGCGTGGGGAGCAAAC</t>
  </si>
  <si>
    <t>TTCTCTTTTTTTTTTTAATGATACGGCGACCACCGAGATCTACACTCTTTCCCTACACGACGCTCTTCCGATCTACGGGAGGCAGCCAATGGTGTGGACGGATCCAGTTGAAGGGCTCATTTACGTGCTCGTACCGACAGACCAAGCAGAAGGAACTGCATCATGGACGATGCTATGTGCTCCAAGAGAAACATTAAAGCGAATGCTGTTTGCTTCAGGAATGGATTAGATACCCTGGTAAGATCGGAAGAGCACACGTCTGAACTCCAGTCACTTAAGGATCTCGTATGCCGTCTTCTGCTTGAAAAAAAAAA</t>
  </si>
  <si>
    <t>TGCGGAATATTGGACAATGGGTGAGAGCCTGATCCAGCCATCCCGCGTGAAGGACGACGGTTCTATGGATTGTAAACTTCTTTTATATAGGGATAAACCTACTCTCGTGATAGTAGCTGCAGGTACTATATTAATAAGCACCGGCTAACTCCGTGCCAGCAGCCGCGGTAATACGGAGGGTGCAAGCGTTATCCGGATTTATTGGGTTTAAAGGGTCCGTAGGCGGGCTTGTAAGTCAGTGGTGAAATCCGGCAGCTTAACTGTCGAACTGCCATTGATACTGCAGGCCTTGAGTAAGGTAGAAGTAGCTGGAATAAGTAGTGTAGCGGTGAAATGCATAGATATTACTTAGAACACCAATTGCGAAGGCAGGTTACTAGGTATTAACTGACGCTGATGGACGAAAGCGTGGGGAGCGAAC</t>
  </si>
  <si>
    <t>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AGAGTCTTGTAGAGGGGGGTAGAATTCCAGGTGTAGCGGTGAAATGCGTAGAGATATGGAGGAATACCGGTGGCGAAGGCGGCCCCCTGGACAAAGACTGACGCTAAGGTGCGAAAGCGTGGGGAGCAAAC</t>
  </si>
  <si>
    <t>TGGGGAATATTGGACAATGGGCGCAAGCCTGATCCAGCCATGCCGCGTGAGTGATGAAGGCCTTAGGGTTGTAAAGCTCTTTCGCCGACGAAGATAATGACGGTAGTCGGAGAAGAAGCCCCGGCTAACTTCGTGCCAGCAGCCGCGGTAATACGAAGGGGGCTAGCGTTGTTCGGAATCACTGGGCGTAAAGCGCACGTAGGCGGATTGTTAAGTCAGAGGTGAAAGCCTGGAGCTCAACTCCAGAACTGCCTTTGATACTGGCAATCTCGAGTCCGGAAGAGGTAAGTGGAACTGCGAGTGTAGAGGTGAAATTCGTAGATATTCGCAAGAACACCAGTGGCGAAGGCGGCTTACTGGTCCGGTACTGACGCTGAGGTGCGAAAGCGTGGGGAGCAAAC</t>
  </si>
  <si>
    <t>Bacteria;"Proteobacteria";"Alphaproteobacteria";"Rhizobiales";"Xanthobacteraceae";NA;NA</t>
  </si>
  <si>
    <t>Xanthobacteraceae</t>
  </si>
  <si>
    <t>TGGGGAATTTTGGACAATGGGGGAAACCCTGATCCAGCCATGCCGCGTGCAGGATGAAGGCCTTCGGGTTGTAAACTGCTTTTGTACAGAACGAAAAGGTCTCGGTTAATACCTGGGGCCCATGACGGTACTGTAAGAATAAGCACCGGCTAACTACGTGCCAGCAGCCGCGGTAATACGTAGGGTGCAAGCGTTAATCGGAATTACTGGGCGTAAAGCGTGCGCAGGCGGTTATGTAAGACAGATGTGAAATCCCCGGGCTCAACCTGGGAACTGCATTTGTGACTGCATAGCTTGAGTGCGGCAGAGGGGGATGGAATTCCGCGTGTAGCAGTGAAATGCGTAGATATGCGGAGGAACACCGATGGCGAAGGCAATCCCCTGGGCCTGCACTGACGCTCATGCACGAAAGCGTGGGGAGCAAAC</t>
  </si>
  <si>
    <t>AGACGTGCACCCGACCCACTACGGCCGCATCTGCCCGATCGAAACGCCGGAAGGCCCGAACATCGGCCTGATCAACTCGCTGGCCACCCACGCGCGCGTCAACAAGTACGGCTTCATCGAGAGCCCGTATCGTCGCGTGAAGGACGGTCAGGCCCAGAACGAGGTAGTCTACATCTCGGCCATGGAAGAGTCGAAGTACACGATCGCTCAGGCCAACATCGAACTGAAGAACGGCCAGATCGTCGAAGAACTGGTGCCCGGCCGGATCAACGGTGAATCCCAGCTCCTGAACAAGGACGCCGTGGACATGATGGACGTGTCGCCGAAGCAGGTTGTTTCGGTCGCTGCGGCCCTGATCCCGTTCCTGGAAAACGATGACGCCAACCGCGCACTGATGG</t>
  </si>
  <si>
    <t>TGGGGAATATTGCACAATGGGCGCAAGCCTGATGCAGCCATGCCGCGTGTATGAAGAAGGCCTTCGGGTTGTAAAGTACTTTCAGCGGGGAGGAAGGCGTAAGTCTGAACAGGGCTTACGATTGACGTTACCCGCAGAAG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</si>
  <si>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GACAATGGGCGAAAGCCTGATCCAGCCATGCCGCGTGTGTGAAGAAGGCCTTCGGGTTGTAAAGCACTTTAAGCGGGGAGGAAGGGCTTACGGTTAATACCTGTGAGCATTGACGTTACCCGCAGAATAAGCACCGGCTAACTCTGTGCCAGCAGCCGCGGTAATACAGAGGGTGCAAGCGTTAATCGGAATTACTGGGCGTAAAGCGCGCGTAGGCGGTTGTGTAAGTTGGATGTGAAATCCCCGGGCTTAACCTGGGCACTGCATTCAAAACTGCACGGCTAGAGTATGGGAGAGGAAGGTAGAATTCCAGGTGTAGCGGTGAAATGCGTAGAGATCTGGAGGAATACCGATGGCGAAGGCAGCCTTCTGGCCTAATACTGACGCTGAGGTGCGAAAGCATGGGGAGCAAAC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</si>
  <si>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TCTTGAGTATGGAAGAGGTAAGTGGAATTGCGAGTGTAGAGGTGAAATTCGTAGATATTCGCAGGAACACCAGTGGCGAAGGCGGCTTACTGGGCAATTACTGACGCTGAGGTGCGAAAGCGTGGGGAGCAAAC</t>
  </si>
  <si>
    <t>TGGGGAATATTGGACAATGGGCGCAAGCCTGATCCAGCCATGCCGCGTGAGTGATGAAGGCCTTAGGGTTGTAAAGCTCTTTTGTCCGGGACGATAATGACGGTACCGGAAGAATAAGCCCCGGCTAACTTCGTGCCAGCAGCCGCGGTAATACGAAGGGGGCTAGCGTTGCTCGGAATCACTGGGCGTAAAGGGCGCGTAGGCGGCCATTCAAGTCGGGGGTGAAAGCCTGTGGCTCAACCACAGAATTGCCTTCGATACTGTTTGGCTTGAGTTTGGTAGAGGTTGGTGGAACTGCGAGTGTAGAGGTGAAATTCGTAGATATTCGCAAGAACACCAGTGGCGAAGGCGGCCAACTGGACCAACACTGACGCTGAGGCGCGAAAGCGTGGGGAGCAAAC</t>
  </si>
  <si>
    <t>Bacteria;"Proteobacteria";"Alphaproteobacteria";"Rhizobiales";"Methylobacteriaceae";"Methylobacterium";"adhaesivum"</t>
  </si>
  <si>
    <t>adhaesivum</t>
  </si>
  <si>
    <t>TGAGGAATATTGGACAATGGGCGCAAGCCTGATCCAGCCATGCCGCGTGCAGGATGACGGTCCTATGGATTGTAAACTGCTTTTATACGGGAAGAAACCCTGGCTCGTGAGCCAGATTGACGGTACCGTAGGAATAAGGAT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</si>
  <si>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GGGGAATTTTGGACAATGGGCGAAAGCCTGATCCAGCCATGCCGCGTGCAGGATGAAGGCCTTCGGGTTGTAAACTGCTTTTGTACGGAACGAAAAGACTCCTTCTAATAAAGGGGGTCCATGACGGTACCGTAAGAATAAGCACCGGCTAACTACGTGCCAGCAGCCGCGGTAATACGTAGGGTGCAAGCGTTAATCGGAATTACTGGGCGTAAAGCGTGCGCAGGCGGTTATGTAAGACAGATGTGAAATCCCCGGGCTCAACCTGGGAACTGCATTTGTGACTGCATAGCTAGAGTACGGCAGAGGGGGATGGAATTCCGCGTGTAGCAGTGAAATGCGTAGATATGCGGAGGAACACCGATGGCGAAGGCAATCCCCTGGGCCTGTACTGACGCTCATGCACGAAAGCGTGGGGAGCAAAC</t>
  </si>
  <si>
    <t>TGGGGAATCTTAGACAATGGGGGAAACCCTGATCTAGCCATGCCGCGTGATCGATGAAGGCCTTAGGGTTGTAAAGATCTTTCGCTGGGGAAGATAATGACTGTACCCAGTAAAGAAGCCCCGGCTAACTCCGTGCCAGCAGCCGCGGTAATACGGAGGGGGCTAGCGTTATTCGGAATTACTGGGCGTAAAGCGCACGTAGGCGGACCAGAAAGTCAGAGGTGAAATCCCAGGGCTCAACCTTGGAACTGCCTTTGAAACTTCTGGTCTTGAGTTCGAGAGAGGTGAGTGGAATTCCGAGTGTAGAGGTGAAATTCGTAGATATTCGGAGGAACACCAGTGGCGAAGGCGGCTCACTGGCTCGATACTGACGCTGAGGTGCGAAAGCGTGGGGAGCAAAC</t>
  </si>
  <si>
    <t>TGGGGAATATTGCACAATGGGCGAAAGCCTGATGCAGCAACGCCGCGTGAGGGATGACGGCCTTCGGGTTGTAAACCTCTTTTAGTAGGGAAGAAGCGAAAGTGACGGTACCTGCAGAAAAAGCACCGGCTAACTACGTGCCAGCAGCCGCGGTAATACGTAGGGTGCAAGCGTTATCCGGAATTATTGGGCGTAAAGAGCTCGTAGGCGGTTTGTCGCGTCTGCTGTGAAAACTGGAGGCTCAACCTCCAGCCTGCAGTGGGTACGGGCAGACTAGAGTGCGGTAGGGGAGATTGGAATTCCTGGTGTAGCGGTGGAATGCGCAGATATCAGGAGGAACACCGATGGCGAAGGCAGATCTCTGGGCCGTAACTGACGCTGAGGAGCGAAAGCATGGGGAGCGAAC</t>
  </si>
  <si>
    <t>GGAAGCTCTTTCGGCTACGCGATCGAGGTTTTGGACCTTAACGGCGACGGATTTGACGATCTTCTTGTGGGCGCGCCTTTTGAGTATAATTCTACCTACGGTGGTGCTGTTTACGTGTACATGAGCAGAGGAAAGCAGAGTAAGGCTTCGGACGACGTGTTTTTTGAACCTCTGGTCCTTAGAGGCGAGGGAATCTACTCTCAGTTTGGACAAGCGATTACGTCGTTAGGAAAACGTCTCAAGTAAGCATTTTTGTAAATTTAAGCTTAGACTTAAGCTTATGCTTAAGTCATTTTCAGGCTTAAGTAGGCACTC</t>
  </si>
  <si>
    <t>TAGGGAATCTTCCGCAATGGGCGAAAGCCTGACGGAGCAACGCCGCGTGAGTGATGAAGGTTTTCGGATCGTAAAGCTCTGTTGCCAAGGAAGAACGTCTTCTAGAGTAACTGCTAGGAGAGTGACGGTACTTGAGAAGAAAGCCCCGGCTAACTACGTGCCAGCAGCCGCGGTAATACGTAGGGGGCAAGCGTTGTCCGGAATTATTGGGCGTAAAGCGCGCGCAGGCGGTTCTTTAAGTCTGGTGTTTAAACCCGAGGCTCAACTTCGGGTCGCACTGGAAACTGGGGGACTTGAGTGCAGAAGAGGAGAGTGGAATTCCACGTGTAGCGGTGAAATGCGTAGATATGCGGAGGAACACCGATGGCGAAGGCAGCCTCCTGGGATAACACTGACGCTCATG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</si>
  <si>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GCCGAGCTAGAGTATGTCAGAGGGGGGTAGAATTCCACGTGTAGCAGTGAAATGCGTAGATATGTGGAGGAATACCGATGGCGAAGGCAGCCCCCTGGGATAATACTGACGCTCAGACACGAAAGCGTGGGGAGCAAAC</t>
  </si>
  <si>
    <t>TAGGGAATCTTCCGCAATGGGCGAAAGCCTGACGGAGCAACGCCGCGTGAGTGATGAAGGTCTTCGGATCGTAAAACTCTGTTATTAGGGAAGAACAAATGTGTAAGTAACTA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</t>
  </si>
  <si>
    <t>Bacteria;"Firmicutes";"Bacilli";"Bacillales";"Staphylococcaceae";"Staphylococcus";NA</t>
  </si>
  <si>
    <t>TGGGGAATATTGCACAATGGGCGCAAGCCTGATGCAGCCATGCCGCGTGTATGAAGAAGGCCTTAGGGTTGTAAAGTACTTTCAGTCGGGAGGAAGGCGTTGATGCTAATATCATCAACGATTGACGTTACCGACAGAAGAAGCACCGGCTAACTCCGTGCCAGCAGCCGCGGTAATACGGAGGGTGCAAGCGTTAATCGGAATTACTGGGCGTAAAGCGCACGCAGGCGGTTGATTAAGTTAGATGTGAAATCCCCGGGCTTAACCTGGGAATGGCATCTAAGACTGGTCAGCTAGAGTCTTGTAGAGGGGGGTAGAATTCCATGTGTAGCGGTGAAATGCGTAGAGATGTGGAGGAATACCGGTGGCGAAGGCGGCCCCCTGGACAAAGACTGACGCTCAGGTGCGAAAGCGTGGGGAGCAAAC</t>
  </si>
  <si>
    <t>TGGGGAATATTGGACAATGGGCGCAAGCCTGATCCAGCCATGCCGCGTGAGTGATGAAGGCCTTAGGGTTGTAAAGCTCTTTTGTCCGGGAAGATAATGACTGTACCGGAAGAATAAGCCCCGGCTAACTTCGTGCCAGCAGCCGCGGTAATACGAAGGGGGCTAGCGTTGCTCGGAATCACTGGGCGTAAAGGGCGCGTAGGCGGACTCTTAAGTCGGAGGTGAAAGCCCAGGGCTCAACCCTGGAATTGCCTTCGATACTGGGAGTCTTGAGTTCGGAAGAGGTTGGTGGAACTGCGAGTGTAGAGGTGAAATTCGTAGATATTCGCAAGAACACCGGTGGCGAAGGCGGCCAACTGGGCAGAAACTGACGCTGAGGCGCGAAAGCGTGGGGAGCAAAC</t>
  </si>
  <si>
    <t>TGGGGAATATTGCACAATGGGCGCAAGCCTGATGCAGCCATGCCGCGTGTGTGAAGAAGGCCTTCGGGTTGTAAAGCACTTTCAGCGAGGAGGAAGGTGGTGAACTTAATACGTTCATCCC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</si>
  <si>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GGGGAATATTGGACAATGGGCGCAAGCCTGATCCAGCCATCCCGCGTGTGTGAAGAAGGCCTTCGGGTTGTAAAGCCCTTTTGTTGGGAAAGAAATCCAGCCGGCTAATACCTGGTTGGGCTGACGGTACCCAAAGAATAAGCACCGGCTAACTTCGTGCCAGCAGCCGCGGTAATACGAAGGGTGCAAGCGTTACTCGGAATTACTGGGCGTAAAGCGTGCGTAGGTGGTTGTTTAAGTCTGTTGTGAAAGCCCTGGGCTCAACCTGGGAACTGCAGTGGAAACTGGACAACTAGAGTGTGGTAGAGGGTAGCGGAATTCCCGGTGTAGCAGTGAAATGCGTAGAGATCGGGAGGAACATCCATGGCGAAGGCAGCTACCTGGACCAACACTGACACTGAGGCACGAAAGCGTGGGGAGCAAAC</t>
  </si>
  <si>
    <t>TGGGGAATATTGCACAATGGGCGCAAGCCTGATGCAGCCATGCCGCGTGTATGAAGAAGGCCTTCGGGTTGTAAAGTACTTTCAGCGGGGAGGAAGGCAACAGCGTAAATAGCGCTGTTGATTGACGTTACCCGCAGAAGAAGCACCGGCTAACTCCGTGCCAGCAGCCGCGGTAATACGGAGGGTGCAAGCGTTAATCGGAATTACTGGGCGTAAAGCGCACGCAGGCGGTCTGTCAAGTCGGATGTGAAATCCCCGGGCTCAACCTGGGAACGGCATCTAAAACTGGTTGACTAGAGTCTCGTAGAGGGGGGTAGAATTCCACGTGTAGCGGTGAAATGCGTAGAGATGTGGAGGAATACCGGTGGCGAAGGCGGCCCCCTGGACGAAGACTGACGCTCAGGTGCGAAAGCGTGGGGAGCAAAC</t>
  </si>
  <si>
    <t>TGGGGAATTTTGGACAATGGGGGAAACCCTGATCCAGCCATCCCGCGTGTATGATGAAGGCCTTCGGGTTGTAAAGTACTTTTGGCAGAGAAGAAAAGGTACCTCCTAATACGAGGTACTGCTGACGGTATCTGCAGAATAAGCACCGGCTAACTACGTGCCAGCAGCCGCGGTAATACGTAGGGTGCAAGCGTTAATCGGAATTACTGGGCGTAAAGCGTGCGTAGGCGGCTTTTTAAGTCGGATGTGAAATCCCCGAGCTTAACTTGGGAATTGCATTCGATACTGGGAAGCTAGAGTATGGGAGAGGATGGTAGAATTCCAGGTGTAGCGGTGAAATGCGTAGAGATCTGGAGGAATACCGATGGCGAAGGCAGCCATCTGGCCTAATACTGACGCTGAGGTACGAAAGCATGGGGAGCAAAC</t>
  </si>
  <si>
    <t>TGGGGAATATTGGACAATGGGCGAAAGCCTGATCCAGCCACGCCGCGTGAGTGATGAAGGCCTTCGGGTCGTAAAGCTCTGTGGGGAGGGACGAACCCTGACTGGTTAATAGCCAGGCAGTTGACGGTACCTCCTTAGCAAGCACCGGCTAACTCCGTGCCAGCAGCCGCGGTAATACGGAGGGTGCAAACGTTGCTCGGAATCACTGGGCGTAAAGCGCACGTAGGCGGCGCGATAAGTCGGATGTGAAAGCCCTGGGCTCAACCTAGGAAGTGCATTCGAAACTGTCGGGCTTGAGTACGGGAGAGGGTTGCGGAATTCCCGGTGTAGAGGTGAAATTCGTAGATATCGGGAGGAACACCAGTGGCGAAGGCGGCAGCCTGGACCGATACTGACGCTGAGGTGCGAAAGCGTGGGGAGCAAAC</t>
  </si>
  <si>
    <t>Bacteria;"Proteobacteria";"Deltaproteobacteria";"Myxococcales";"Haliangiaceae";"Haliangium";NA</t>
  </si>
  <si>
    <t>Myxococcales</t>
  </si>
  <si>
    <t>Haliangiaceae</t>
  </si>
  <si>
    <t>Haliangium</t>
  </si>
  <si>
    <t>TGGGGAATTTTGGACAATGGGGGCAACCCTGATCCAGCAATGCCGCGTGAGTGAAGAAGGCCCTCGGGTTGTAAAGCTCTTTTGTCAGGGAAGAAACGGAGTTCTCTAATATAGGATTCTAATGACGGTACCTGAAGAATAAGCACCGGCTAACTACGTGCCAGCAGCCGCGGTAATACGTAGGGTGCAAGCGTTAATCGGAATTACTGGGCGTAAAGCGTGCGCAGGCGGCTTTGCAAGACAGATGTGAAATCCCCGGGCTCAACCTGGGAACTGCATTTGTGACTGCAAGGCTGGAGTGCGGCAGAGGGGGATGGAATTCCGCGTGTAGCAGTGAAATGCGTAGATATGCGGAGGAACACCGATGGCGAAGGCAATCCCCTGGGCCTGCACTGACGCTCATGCACGAAAGCGTGGGGAGCAAAC</t>
  </si>
  <si>
    <t>TGGGGAATATTGCACAATGGGCGGAAGCCTGATGCAGCAACGCCGCGTGCGGGATGACGGCCTTCGGGTTGTAAACCGCTTTCGCCTGTGACGAAGCGTGAGTGACGGTAATGGGTAAAGAAGCACCGGCTAACTACGTGCCAGCAGCCGCGGTGATACGTAGGGTGCGAGCGTTGTCCGGATTTATTGGGCGTAAAGGGCTCGTAGGTGGTTGATCGCGTCGGAAGTGTAATCTTGGGGCTTAACCCTGAGCGTGCTTTCGATACGGGTTGACTTGAGGAAGGTAGGGGAGAATGGAATTCCTGGTGGAGCGGTGGAATGCGCAGATATCAGGAGGAACACCAGTGGCGAAGGCGGTTCTCTGGGCCTTTCCTGACGCTGAGGAGCGAAAGCGTGGGGAGCGAAC</t>
  </si>
  <si>
    <t>Bacteria;"Actinobacteria";"Actinobacteria";"Propionibacteriales";"Propionibacteriaceae";"Propionibacterium";NA</t>
  </si>
  <si>
    <t>Propionibacterium</t>
  </si>
  <si>
    <t>TGGGGAATATTGCACAATGGGCGCAAGCCTGATGCAGCGACGCCGCGTGAGGGATGACGGCCTTCGGGTTGTAAACCTCTTTCAGTGCCGACGAAGCGCAAGTGACGGTAGGCATAGAAGAAGGACCGGCCAACTACGTGCCAGCAGCCGCGGTAATACGTAGGGTCCGAGCGTTGTCCGGAATTACTGGGCGTAAAGAGCTCGTAGGTGGTTTGTCGCGTTGTTCGTGAAAACTCACAGCTCAACTGTGGGCGTGCGGGCGATACGGGCAGACTTGAGTACTGCAGGGGAGACTGGAATTCCTGGTGTAGCGGTGGAATGCGCAGATATCAGGAGGAACACCGGTGGCGAAGGCGGGTCTCTGGGCAGTAACTGACGCTGAGGAGCGAAAGCGTGGGGAGCGAAC</t>
  </si>
  <si>
    <t>Bacteria;"Actinobacteria";"Actinobacteria";"Corynebacteriales";"Mycobacteriaceae";"Mycobacterium";"gadium"</t>
  </si>
  <si>
    <t>Mycobacteriaceae</t>
  </si>
  <si>
    <t>Mycobacterium</t>
  </si>
  <si>
    <t>gadium</t>
  </si>
  <si>
    <t>TGACGTGCACCCGACGCACTACGGCCGCATCTGCCCGATCGAAACGCCGGAAGGCCCGAACATCGGTCTGATCAACTCGCTGGCCACCCACGCCCGCGTCAACAAGTACGGCTTCATCGAGAGCCCCTACCGTCGCGTGAAGGACGGCAAGGCCACGGACGAGGTGGTCTACATCTCGGCCATGGAAGAGGCGAAGCACGTTATCGCCCAGTCCAACATTGAGCTGAAGGCGGGCGAGATCGTCGAGGACCTGGTCCCCGGCCGGATCAACGGTGAATCCCAGCTGCTGACCAAGGCCGACGTCGACATGATGGACGTGTCGCCGAAACAGGTCGTTTCGGTCGCTGCGGCCCTGATCCCCTTCCTGGAAAACGACGACGCCAACCGCGCACTGATGG</t>
  </si>
  <si>
    <t>TGGGGAATATTGGACAATGGGCGCAAGCCTGATCCAGCCATACCGCGTGGGTGAAGAAGGCCTTCGGGTTGTAAAGCCCTTTTGTTGGGAAAGAAATCCAGCTGGTTAATACCCGGTTGGGATGACGGTACCCAAAGAATAAGCACCGGCTAACTTCGTGCCAGCAGCCGCGGTAATACGAAGGGTGCAAGCGTTACTCGGAATTACTGGGCGTAAAGCGTGCGTAGGCGGTTGATTAAGTCTGCTGTGAAAGCCCTGGGCTCAACCTGGGAACTGCAGTGGATACTGGTCAGCTAGAGTGTGATAGAGGATGGTGGAATTCCCGGTGTAGCGGTGAAATGCGTAGAGATCGGGAGGAACACCAGTGGCGAAGGCGGCCATCTGGATCAACACTGACGCTGAG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</si>
  <si>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AGAGCTCAACGCTGGAACTGCCTTTGATACTGGAAGGCTTGAGTATGGTAGAGGTGAGTGGAATTCCGAGTGTAGAGGTGAAATTCGTAGATATTAGGAGGAACACCAGTGGCGAAGGCGGCTCACTGGACAAGTACTGACGCTGAGGTGCGAAAGCGTGGGGAGCAAAC</t>
  </si>
  <si>
    <t>TGGGGAATTTTGGACAATGGGGGCAACCCTGATCCAGCCATCCCGCGTGTGCGATGAAGGCCTTCGGGTTGTAAAGCACTTTTGGCAGGAAAGAAACGTCGCGGGCTAATACCCCGTGGAACTGACGGTAC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</si>
  <si>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GACAATGGGCGCAAGCCTGATCCAGCCATGCCGCGTGTGTGATGACGGCCTTAGGGTTGTAAAGCACTTTCGCCGATGAAGATAATGACTGTAGTCGGAGAAGAAGCCCCGGCTAACTTCGTGCCAGCAGCCGCGGTAATACGAAGGGGGCTAGCGTTGTTCGGAATTACTGGGCGTAAAGCGTACGTAGGCGGATTGTTAAGTGAGGGGTGAAATCCCGAGGCTCAACCTCGGAACTGCCTTTCATACTGGCAATCTTGAGTCCGGGAGAGGTGAGTGGAACTCCTAGTGTAGAGGTGAAATTCGTAGATATTAGGAAGAACACCAGTGGCGAAGGCGGCTCACTGGCCCGGAACTGACGCTGAGGTACGAAAGCGTGGGGAGCAAAC</t>
  </si>
  <si>
    <t>Bacteria;"Proteobacteria";"Alphaproteobacteria";"Rhizobiales";"Rhizobiaceae";"Kaistia";"adipata"</t>
  </si>
  <si>
    <t>adipata</t>
  </si>
  <si>
    <t>GCAGAAGTTGCACTACAACAACGGCCAAGATAATAGCCACTCCGGGAAGCGATCTCATTTGAGATGATCTGAAACGAAATTTCGTTGAGGTACGTGCTGAAAGACATCAAGATGTTATTACAAACGGATTTTCTCGCGAATGCTTCGCAATATTCAAAGGCACCACAAATACCAGCATCCCCAATATGTTTGTGGTCTAAAATTTAGAGACATCTAAACGACCAACGAAAAACGTTCGCACAAGCACACAGAACAAAAGTTACTCGAGTAAGGATCGATTCGGCGACGGAAAGGTGTGTCAACTCGGAAAATCACCAAATTACAGCATTTA</t>
  </si>
  <si>
    <t>CGACGTACACCCGACCCACTACGGCCGTGTGTGCCCGATCGAGACGCCTGAAGGTCCGAACATCGGTCTGATCAACTCCCTGGCTGCCTATGCGCGCACCAACCAGTACGGTTTCCTCGAGAGCCCGTACCGTGTTGTGAAGGCTGGTCTGGTGACCGACGAAATCGTCTTCCTGTCCGCCATTGAAGAGGCCGATCACGTGATCGCCCAGGCTTCGGCGACCATGAACGACAAAGGCATTCTGGTCGATGAACTGGTTGCCGTGCGTCACCTGAACGAGTTCACCGTCAAGGCGCCGGAAGACGTCACGCTGATGGACGTGTCGCCGAAGCAGGTCGTTTCCGTCGCTGCCTCGCTGATCCCGTTCCTCGAGCACGACGATGCCAACCGTGCACTGATGG</t>
  </si>
  <si>
    <t>TGGGGAATTTTGGACAATGGGCGCAAGCCTGATCCAGCCATGCCGCGTGAGTGAAGAAGGCCTTCGGGTTGTAAAGCTCTTTCGGTGAAGACGAAACGGTTAGCGCTAATAACGCTGACTAATGACGGTACTCACAGAAGAAGCACCGGCTAACTACGTGCCAGCAGCCGCGGTAATACGTAGGGTGCAGGCGTTAATCGGAATTACTGGGCGTAAAGCGTGCGCAGGCGGTTTGTTAAGGCAGGTGTGAAATCCCCGGGCTTAACCTGGGAATTGCGCTTGCAACTGGCAAGCTAGAGTGTGGCAGAGGGGGGTGGAATTCCACGTGTAGCAGTGAAATGCGTAGATATGTGGAGGAACACCGATGGCGAAGGCAGCCCCCTGGGTTAACACTGACGCTCATGCACGAAAGCGTGGGGAGCAAAC</t>
  </si>
  <si>
    <t>Bacteria;"Proteobacteria";"Betaproteobacteria";"TRA3-20";NA;NA;NA</t>
  </si>
  <si>
    <t>TRA3-20</t>
  </si>
  <si>
    <t>TGGGGAATATTGGACAATGGGCGCAAGCCTGATCCAGCAATGCCGCGTGAGTGATGAAGGCCTTAGGGTCGTAAAGCTCTTTTACCAGGGATGATAATGACAGTACCTGGAGAATAAGCTCCGGCTAACTCCGTGCCAGCAGCCGCGGTAATACGGAGGGAGCTAGCGTTGTTCGGAATTACTGGGCGTAAAGCGCACGTAGGCGGCTACACAAGTCAGAGGTGAAAGCCCGGGGCTCAACCCCGGAACTGCCTTTGAAACTAGGTGGCTAGAATCTTGGAGAGGTCAGTGGAATTCCGAGTGTAGAGGTGAAATTCGTAGATATTCGGAAGAACACCAGTGGCGAAGGCGACTGACTGGACAAGTATTGACGCTGAGGTGCGAAAGCGTGGGGAGCAAAC</t>
  </si>
  <si>
    <t>Bacteria;"Proteobacteria";"Alphaproteobacteria";"Sphingomonadales";"Sphingomonadaceae";"Novosphingobium";"subterraneum"</t>
  </si>
  <si>
    <t>Novosphingobium</t>
  </si>
  <si>
    <t>subterraneum</t>
  </si>
  <si>
    <t>TGGGGAATATTGGACAATGGGCGAAAGCCTGATCCAGCAATGCCGCGTGAGTGATGAAGGCCTTAGGGTTGTAAAGCTCTTTTACCCGGGATGATAATGACAGTACCGGGAGAATAAGCTCCGGCTAACTCCGTGCCAGCAGCCGCGGTAATACGGAGGGAGCTAGCGTTGTTCGGAATTACTGGGCGTAAAGCGCACGTAGGCGGCTTTGTAAGTTAGAGGTGAAAGCCCGGGGCTCAACTCCGGAACTGCCTTTAAGACTGCATCGCTTGAATCTGGGAGAGGTAAGTGGAATTCCGAGTGTAGAGGTGAAATTCGTAGATATTCGGAAGAACACCAGTGGCGAAGGCGGCTTACTGGACCAGAATTGACGCTGAGGTGCGAAAGCGTGGGGAGCAAAC</t>
  </si>
  <si>
    <t>Bacteria;"Proteobacteria";"Alphaproteobacteria";"Sphingomonadales";"Sphingomonadaceae";"Sphingosinicella";NA</t>
  </si>
  <si>
    <t>TGGGGAATTTTGGACAATGGGGGCAACCCTGATCCAGCAATGCCGCGTGAGTGAAGAAGGCCCTCGGGTTGTAAAGCTCTTTTGTCAGGGAAGAAACGGAGTTCTCTAATATAGGATTCTAATGACGGTACCTG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</si>
  <si>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GACAATGGGCGCAAGCCTGATCCAGCCATGCCGCGTGAGTGATGAAGGCCCTAGGGTTGTAAAGCTCTTTCACCGGTGAAGATAATGACGGTAACCGGAGAAGAAGCCCCGGCTAACTTCGTGCCAGCAGCCGCGGTAATACGTAGGGGGCGAGCGTTGTCCGGAATTATTGGGCGTAAAGCGCGCGTAGGCGGCTGGTTAAGTCCTGTGTGAAAGACCACGGCTCAACCGTGGGGGTGCACGGGAAACTGGCCGGCTTGAGTGCAGGAGAGGGGAGCGGAATTCCCGGTGTAGCGGTGGAATGCGTAGAGATCGGGAGGAACACCAGTGGCGAAGGCGGCTCCCTGGCCTGTAACTGACGCTGAGGCGCGAAAGCGTGGGGAGCGAAC</t>
  </si>
  <si>
    <t>TGACGTG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</si>
  <si>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TGGGGAATATTGCACAATGGGCGCAAGCCTGATGCAGCCATGCCGCGTGTATGAAGAAGGCCTTCGGGTTGTAAAGTACTTTCAGCGGGGAGGAAGGCAACAGCGTGAATAGCGTTGTTGA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</si>
  <si>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AGACGTGCATCCGACCCATTACGGCCGTATCTGCCCGATTGAAACGCCGGAAGGACCGAATATCGGTCTGATCAACTCGCTCGCAACATTTGCGCGCGTTAATAAATATGGTTTCATTGAAAGCCCTTACCGTAAAATTATCGACGGCAAGATCACCAATGAAGTTGTTTATCTTTCTGCAATGGAAGAAGCCAAGCATTATGTTGCTCAGGCAAATGCTGAAATCGGCGACAATGGTGAATTTACGGATGAATTCGTAATTTCCCGTCATGCTGGCGAAGTTCTGATGGCGCCACGTGAAAACGTGGATCTGATGGACGTTTCGCCTAAGCAGCTGGTTTCTGTTGCTGCTGCGCTTATTCCGTTCCTTGAAAACGATGACGCCAACCGCGCTCTGATGG</t>
  </si>
  <si>
    <t>TGGGGAATTTTGGACAATGGGCGCAAGCCTGATCCAGCCATGCCGCGTGTGGGAAGAAGGCCTTCGGGTTGTAAACCACTTTTGTCAGGGAAGAAACGGTCTGATCTAATACATTGGGCTAATGACGGTACCTG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</si>
  <si>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Bacteria;"Proteobacteria";"Betaproteobacteria";"Burkholderiales";"Comamonadaceae";"Rhizobacter";NA</t>
  </si>
  <si>
    <t>TGGGGAATATTGGACAATGGGCGAAAGCCTGATCCAGCCATGCCGCGTGTGTGAAGAAGGTCTTCGGATTGTAAAGCACTTTAAGTTGGGAGGAAGGGCAGTTACCTAATACGTGATTGTTTTGACGTTACCGACAGAATAAGCACCGGCTAACTCTGTGCCAGCAGCCGCGGTAATACAGAGGGTGCGAGCGTTAATCGGAATTACTGGGCGTAAAGCGCGCGTAGGTGGTTTGTTAAGTTGGATGTGAAAGCCCCGGGCTCAACCTGGGAACTGCATCCAAAACTGGCAAGCTAGAGTATGGTAGAGGGTGGTGGAATTTCCTGTGTAGCGGTGAAATGCGTAGATATAGGAAGGAACACCAGTGGCGAAGGCGACCACCTGGACTGATACTGACACTGAGGTGCGAAAGCGTGGGGAGCAAAC</t>
  </si>
  <si>
    <t>TGGGGAATATTGGACAATGGGCGCAAGCCTGATCCAGCCATGCCGCGTGTGTGAAGAAGGCCTTCGGGTTGTAAAGCACTTTTGTTGGGGAAGAAAGCGTACGGACTAATACTTCGTGCGGATGACGGTACCCAAAGAATAAGCACCGGCTAACTTCGTGCCAGCAGCCGCGGTAATACGAAGGGTGCAAGCGTTACTCGGAATTACTGGGCGTAAAGCGTGCGCAGGCGGTTCGTTAAGTCTGCTGTGAAAGCCCTGGGCTCAACCTGGGAATGGCAGTGGATACTGGCGAGCTAGAGTACGGTAGAGGAAGGTGGAATTCCCGGTGTAGCGGTGAAATGCGTAGAGATCGGGAGGAACACCAGTGGCGAAGGCGACCTTCTGGACCAGTACTGACGCTCATGCACGAAAGCGTGGGGAGCAAAC</t>
  </si>
  <si>
    <t>Bacteria;"Proteobacteria";"Gammaproteobacteria";"Xanthomonadales";"Xanthomonadaceae";"Dokdonella";"koreensis"</t>
  </si>
  <si>
    <t>Dokdonella</t>
  </si>
  <si>
    <t>TAGGGAATCTTGCGCAATGGGCGAAAGCCTGACGCAGCCATGCCGCGTGAATGATGAAGGTCTTAGGATTGTAAAATTCTTTCACCGGGGACGATAATGACGGTACCCGGAGAAGAAGCCCCGGCTAACTTCGTGCCAGCAGCCGCGGTAATACGAAGGGGGCTAGCGTTGCTCGGAATTACTGGGCGTAAAGGGAGCGTAGGCGGATAGTTTAGTCAGAGGTGAAAGCCCAGGGCTCAACCTTGGAATTGCCTTTGATACTGGCTATCTTGAGTATGGAAGAGGTAGGTGGAACTCCGAGTGTAGAGGTGAAATTCGTAGATATTCGGAAGAACACCAGTGGCGAAGGCGACATACTGGGCAAGTACTGACGCTGAGGCTCGAAAGCGTGGGGAGCAAAC</t>
  </si>
  <si>
    <t>TGGGGAATATTGGACAATGGGCGCAAGCCTGATCCAGCCATCCCGCGTGTGTGAAGAAGGCCTTCGGGTTGTAAAGCCCTTTTGTTGGGAAAGAAAAGCAGCCAGTTAATACCTGGTTGTTCTGACGGTACCCAAAGAATAAGCACCGGCTAACTTCGTGCCAGCAGCCGCGGTAATACGAAGGGTGCAAGCGTTACTCGGAATTACTGGGCGTAAAGCGTGCGTAGGTGGTTGTTTAAGTCTGTCGTGAAAGCCCTGGGCTCAACCTGGGAATTGCGATGGAAACTGGGCAACTAGAGTGTGGCAGAGGATAGTGGAATTCCTGGTGTAGCAGTGAAATGCGTAGAGATCAGGAGGAACATCCGTGGCGAAGGCGACTGTCTGGGCCAACACTGACACTGAGGCACGAAAGCGTGGGGAGCAAAC</t>
  </si>
  <si>
    <t>TAGGGAATCTTCCGCAATGGACGAAAGTCTGACGGAGCAACGCCGCGTGAGTGATGAAGGTTTTCGGATCGTAAAGCTCTGTTGCCAGGGAAGAACGCTATGGAGAGTAACTGCTCCATAGGTGACGGTACCTGAGAAGAAAGCCCCGGCTAACTACGTGCCAGCAGCCGCGGTAATACGTAGGGGGCAAGCGTTGTCCGGAATTATTGGGCGTAAAGCGCGCGCAGGCGGTCGATTAAGTTTGGTGTTTAAGGCTGAGGCTCAACCTCAGTTCGCACTGAAAACTGGTTGACTTGAGTACAGAAGAGGAAAGTGGAATTCCACGTGTAGCGGTGAAATGCGTAGATATGTGGAGGAACACCAGTGGCGAAGGCGACTTTCTGGGCTGTAACTGACGCTGAGGCGCGAAAGCGTGGGTAGCAAAC</t>
  </si>
  <si>
    <t>TGGGGAATTTTGGACAATGGGGGCAACCCTGATCCAGCAATGCCGCGTGTGTGAAGAAGGCCTTCGGGTTGTAAAGCACTTTTGTCCGGTAAGAAATCGCCCTTCCTAATATAAGGTGTGGCTGACGGTACCGGAAGAATAAGGACCGGCTAACTACGTGCCAGCAGCCGCGGTAATACGTAGGGTCCAAGCGTTAATCGGAATTACTGGGCGTAAAGCGTGCGCAGGCGGTTGTGCAAGACCGATGTGAAATCCCCGGGCTTAACCTGGGAATTGCATTGGTGACTGCAAGGCTAGAGTGTGTCAGAGGGGGGTAGAATTCCACGTGTAGCAGTGAAATGCGTAGAGATGTGGAGGAATACCGATGGCGAAGGCAGCCCCCTGGGATAACACTGACGCTCAT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</si>
  <si>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GCTTGAGTATGGAAGAGGTGAGTGGAATTGCGAGTGTAGAGGTGAAATTCGTAGATATTAGGAGGAACACCAGTGGCGAAGGCGGCTCACTGGGCAAGTACTGACGCTGAGGTGCGAAAGCGTGGGGAGCAAAC</t>
  </si>
  <si>
    <t>TGACGTACACCCGACCCACTACGGCCGCGTCTGCCCGATCGAAACGCCGGAAGGCCCGAACATCGGCCTGATCAACTCCATGGCGCTGTACGCTCGCTTGAACGAGTACGGCTTCCTGGAAACGCCTTACCGCAAGATTATCGACGGCCGCGTCAGCGAGCAGATCGATTACCTGTCGGCCATCGAAGAAAGCCACTACGTCATCGCGCAGGCTAACGCCGCGCTGGACGAGGATGGCGCCTTCGTGGACGACCTGGTCGCTTGCCGTGAAGCAGGCGAAACGATGCTGACCTCGCCGGCCAACGTGCATTACATGGACGTTGCCCCGTCGCAGATCGTGTCGGTCGCTGCCTCGCTGATTCCGTTCCTGGAACACGACGACGCGAACCGCGCACTGATGG</t>
  </si>
  <si>
    <t>TGGGGAATCTTGGACAATGGGCGCAAGCCTGATCCAGCCATGCCGCGTGAGTGACGAAGGCCTTAGGGTTGTAAAGCTCTTTTAGCAGGGAAGATAATGACGGTACCTGCAGAATAAGCCCCGGCTAACTTCGTGCCAGCAGCCGCGGTGATACGAAGGGGGCTAGCGTTGTTCGGAATTACTGGGCGTAAAGCGCACGTAGGCGGATTTGTAAGTTAGGGGTGAAATCCCGGGGCTCAACCTCGGAACTGCCTTTGATACTGCAAGTCTAGAGTCCGGAAGAGGTGAGTGGAATTCCTAGTGTAGAGGTGAAATTCGTAGATATTAGGAAGAACACCAGTGGCGAAGGCGGCTCACTGGGCAGGTACTGACGCTGAGGTGCGAAAGCGTGGGGAGCAAAC</t>
  </si>
  <si>
    <t>TGGGGAATATTGCACAATGGGCGCAAGCCTGATGCAGCCATGCCGCGTGTATGAAGAAGGCCTTCGGGTTGTAAAGTACTTTCAGCGAGGAGGAAGGCATTGAGGTTAATAACCGCAGT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</si>
  <si>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AGGGAATCTTCCGCAATGGACGAAAGTCTGACGGAGCAACGCCGCGTGAGTGATGAAGGTTTTCGGATCGTAAAGCTCTGTTGCCAGGGAAGAATGCTTGGGAGAGTAACTGCTCCCAAGGTGACGGTACCTGAGAAGAAAGCCCCGGCTAACTACGTGCCAGCAGCCGCGGTAATACGTAGGGGGCAAGCGTTGTCCGGAATTATTGGGCGTAAAGCGCGCGCAGGCGGCCTTGTAAGTCTGTTGTTTAAACTTGGGGCTCAACCCCAAGTCGCAAGGGAAACTGCAAAGCTTGAGTACAGAAGAGGAAAGTGGAATTCCACGTGTAGCGGTGAAATGCGTAGAGATGTGGAGGAACACCAGTGGCGAAGGCGACTTTCTGGGCTGTAACTGACGCTGAGGCGCGAAAGCGTGGGGAGCAAAC</t>
  </si>
  <si>
    <t>TGGGGAATATTGGACAATGGGCGCAAGCCTGATCCAGCCATGCCGCGTGAGTGATGAAGGCCTTAGGGTTGTAAAGCTCTTTTGTCCGGGACGATAATGACGGTACCGGAAGAATAAGCCCCGGCTAACTTCGTGCCAGCAGCCGCGGTAATACGAAGGGGGCTAGCGTTGCTCGGAATCACTGGGCGTAAAGGGCGCGTAGGCGGCCGATTAAGTCGGGGGTGAAAGCCTGTGGCTCAACCACAGAATTGCCTTCGATACTGGTTGGCTTGAGACCGGAAGAGGACAGCGGAACTGCGAGTGTAGAGGTGAAATTCGTAGATATTCGCAAGAACACCAGTGGCGAAGGCGGCTGTCTGGTCCGGTTCTGACGCTGAGGCGCGAAAGCGTGGGGAGCAAAC</t>
  </si>
  <si>
    <t>TGGGGAATTTTGGACAATGGGGGAAACCCTGATCCAGCCATCCCGCGTGTGCGATGAAGGCCTTCGGGTTGTAAAGCACTTTTGGCAGGAAAGAAACGTCGCGGGTTAATACCCCGCGGAACTGACGGTACCTGCAGAAT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</si>
  <si>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TGGGGAATTTTGGACAATGGGGGAAACCCTGATCCAGCCATCCCGCGTGTGCGATGAAGGCCTTCGGGTTGTAAAGCACTTTTGGCAGGAAAGAAACGTCATGGGCTAATACCCCGTGAAACTGACGGTACCTGCAGAATAAGCACCGGCTAACTACGTGCCAGCAGCCGCGGTAATACGTAGGGTGCAAGCGTTAATCGGAATTACTGGGCGTAAAGCGCACGCAGGCGGTCTGTCAAGTCGGATGTGAAATCCCCGGGCTCAACCTGGGAACTGCATTCGAAACTGGCAGGCTAGAGTCTTGTAGAGGGGGGTAGAATTCCAGGTGTAGCGGTGAAATGCGTAGAGATCTGGAGGAATACCGGTGGCGAAGGCGGCCCCCTGGACAAAGACTGACGCTCAGGTGCGAAAGCGTGGGGAGCAAAC</t>
  </si>
  <si>
    <t>TAAGGAATATTGGTCAATGGACGCAAGTCTGAACCAGCCATGCCGCGTGAAGGATTAAGGTCCTCTGGATTGTAAACTTCTTTTATCTGGGACGAAAAAAGGCGATTCTTCGTCACTTGACGGTACCAGATGAATAAGCACCGGCTAACTCCGTGCCAGCAGCCGCGGTAATACGGAGGGTGCAAGCGTTATCCGGATTCACTGGGTTTAAAGGGTGCGTAGGCGGGTAGGTAAGTCAGTGGTGAAATCCTGGAGCTTAACTCCAGAACTGCCATTGATACTATCTATCTTGAATATTGTGGAGGTAAGCGGAATATGTCATGTAGCGGTGAAATGCTTAGATATGACATAGAACACCTATTGCGAAGGCAGCTTACTACGCATATATTGACGCTGAGGCACGAAAGCGTGGGGATCAAAC</t>
  </si>
  <si>
    <t>Bacteria;"Bacteroidetes";"Sphingobacteriia";"Sphingobacteriales";"Chitinophagaceae";"Sediminibacterium";NA</t>
  </si>
  <si>
    <t>TGGGGAATATTGGACAATGGGCGAAAGCCTGATCCAGCCATGCCGCGTGAGTGATGAAGGCCCTAGGGTTGTAAAGCTCTTTCAACGGTGAAGATAATGACGGTAACCGTAGAAGAAGCCCCGGCTAACTTCGTGCCAGCAGCCGCGGTAATACGAAGGGGGCTAGCGTTGTTCGGATTTACTGGGCGTAAAGCGCACGTAGGCGGATTGTTAAGTTAGGGGTGAAATCCCAGGGCTCAACCCTGGAACTGCCTTTAATACTGGCAATCTCGAGTCCGGAAGAGGTGAGTGGAATTCCGAGTGTAGAGGTGAAATTCGTAGATATTCGGAGGAACACCAGTGGCGAAGGCGGCTCACTGGTCCGGTACTGACGCTGAGGTGCGAAAGCGTGGGGAGCAAAC</t>
  </si>
  <si>
    <t>TGGGGAATATTGCACAATGGGCGCAAGCCTGATGCAGCAACGCCGCGTGAGGGATGACGGCCTTCGGGTTGTAAACCTCTTTTAGTAGGGAAGAAGCGAAAGTGACGGTACCTGCAGAAAAAGCACCGGCTAACTACGTGCCAGCAGCCGCGGTAATACGTAGGGTGCAAGCGTTGTCCGGAATTATTGGGCGTAAAGAGCTCGTAGGCGGCTTGTCGCGTCTGCTGTGAAAACCCGAGGCTCAACCTCGGACCTGCAGTGGGTACGGGCAAGCTAGAGTGCGGTAGGGGAGATTGGAATTCCTGGTGTAGCGGTGGAATGCGCAGATATCAGGAGGAACACCGATGGCGAAGGCAGATCTCTGGGCCGTAACTGACGCTGAGGAGCGAAAGCATGGGGAGCGAAC</t>
  </si>
  <si>
    <t>TGGGGAATTTTGGACAATGGGGGAAACCCTGATCCAGCCATCCCGCGTGTGCGATGAAGGCCTTCGGGTTGTAAAGCACTTTTGGCAGGAAAGAAACGTCATGGGTTAATACCCCGTGAAACTGACGGTACCTGC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</si>
  <si>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AGACGTT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</si>
  <si>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TGACGTACACCCGACCCACTACGGCCGTGTGTGCCCGATCGAGACCCCTGAAGGTCCGAACATCGGTCTGATCAACTCCCTGGCGGCCTATGCCCGCACCAACCAGTACGGCTTCCTCGAGAGCCCGTACCGCGTGGTGAAAGAGGGTGTGGTTACCGACGACATCGTGTTCCTGTCGGCGATCGAAGAAGCTGATCACGTCATCGCACAGGCTTCGGCCACGATGGATGCGAAGAAGCAGCTGATCGACGAGCTGGTAGCGGTCCGTCACCTGAACGAATTCACCGTCAAGGCGCCGGAAGACGTCACCCTGATGGACGTCTCGCCAAAGCAGGTAGTTTCTGTTGCCGCGTCGCTGATTCCGTTCCTCGAGCACGACGACGCCAACCGTGCGTTGATGG</t>
  </si>
  <si>
    <t>TGGGGAATATTGCACAATGGGCGCAAGCCTGATGCAGCGACGCCGCGTGGGGGATGACGGCCTTCGGGTTGTAAACCTCTTTCAGCAGGGACGAAGCGCAAGTGACGGTACCTGCAGAAGAAGCACCGGCCAACTACGTGCCAGCAGCCGCGGTAATACGTAGGGTGCGAGCGTTGTCCGGAATTACTGGGCGTAAAGAGCTCGTAGGTGGTTTGTCGCGTTGTTCGTGAAAACCGGGGGCTTAACCCTCGGCGTGCGGGCGATACGGGCAGACTGGAGTACTGCAGGGGAGACTGGAATTCCTGGTGTAGCGGTGGAATGCGCAGATATCAGGAGGAACACCGGTGGCGAAGGCGGGTCTCTGGGCAGTAACTGACGCTGAGGAGCGAAAGCGTGGGGAGCGAAC</t>
  </si>
  <si>
    <t>Bacteria;"Actinobacteria";"Actinobacteria";"Corynebacteriales";"Mycobacteriaceae";"Mycobacterium";NA</t>
  </si>
  <si>
    <t>TGGGGAATCTTGGACAATGGGCGCAAGCCTGATCCAGCCATGCCGCGTGAGTGAAGAAGGCCTTAGGGTTGTAAAGCTCTTTTGCCAGGGACGATAATGACGGTACCTGGAGAATAAGCCCCGGCAAACTTCGTGCCAGCAGCCGCGGTAATACGAAGGGGGCTAGCGTTGTTCGGATTTACTGGGCGTAAAGCGCACGTAGGCGGGTCGTTAAGTCAGGGGTGAAATCCCGGAGCTCAACTCCGGAACTGCCTTTGATACTGGCGGCCTTGAGGCCGGAAGAGGTTAGTGGAATTCCCAGTGTAGAGGTGAAATTCGTAGATATTGGGAAGAACACCAGTGGCGAAGGCGGCTAACTGGTCCGGATCTGACGCTGAGGTGCGAAAGCGTGGGGAGCAAAC</t>
  </si>
  <si>
    <t>Bacteria;"Proteobacteria";"Alphaproteobacteria";"Rhizobiales";"Rhizobiales_Incertae_Sedis";"Nordella";NA</t>
  </si>
  <si>
    <t>Nordella</t>
  </si>
  <si>
    <t>TGGGGAATATTGGACAATGGGCGCAAGCCTGATCCAGCCATGCCGCGTGAGTGATGAAGGCCCTAGGGTTGTAAAGCTCTTTCACCGGTGAAGATAATGACGGTAACCGGAGAAGAAGCCCCGGCTAACTTCGTGCCAGCAGCCGCGGTAATACGAAGGGGGCTAGCGTTGCTCGGAATTACTGGGCGTAAAGGGCGCGTAGGCGGACAGTTTAGTCAGAGGTGAAAGCCCAGGGCTCAACCTTGGAATTGCCTTTGATACTGGCTGTCTTGAGTACGGGAGAGGTGAGTGGAACTCCGAGTGTAGAGGTGAAATTCGTAGATATTCGGAAGAACACCAGTGGCGAAGGCGACTCACTGGCCCGTTACTGACGCTGAGGCGCGAAAGCGTGGGGAGCAAAC</t>
  </si>
  <si>
    <t>TGGGGAATATTGGACAATGGGCGCAAGCCTGATCCAGCCATGCCGCGTGAGTGATGAAGGCCCTAGGGTTGTAAAGCTCTTTTGTGCGGGAAGATAATGACGGTACCGCAAGAATAAGCCCCGGCTAACTTCGTGCCAGCAGCCGCGGTAATACGAAGGGGGCTAGCGTTGCTCGGAATCACTGGGCGTAAAGGGTGCGTAGGCGGGTCTTTAAGTCAGAGGTGAAAGCCTGGAGCTCAACTCCAGAACTGCCTTTGATACTGAGGATCTTGAGTTCGGGAGAGGTGAGTGGAACTGCGAGTGTAGAGGTGAAATTCGTAGATATTCGCAAGAACACCAGTGGCGAAGGCGGCTCACTGGCCCGATACTGACGCTGAGGCACGAAAGCGTGGGGAGCAAAC</t>
  </si>
  <si>
    <t>Bacteria;"Proteobacteria";"Alphaproteobacteria";"Rhizobiales";"Bradyrhizobiaceae";"Afipia";NA</t>
  </si>
  <si>
    <t>TGGGGAATATTGGACAATGGGCGCAAGCCTGATCCAGCCATACCGCGTGGGTGAAGAAGGCCTTCGGGTTGTAAAGCCCTTTTGTTGGGAAAGAAATCCAGCCGGCTAATACCTGGTTGGGATGACGGTACCCAAAGAATAAGCACCGGCTAACTTCGTGCCAGCAGCCGCGGTAATACGAAGGGTGCAAGCGTTACTCGGAATTATTGGGCGTAAAGCGCGCGCAGGTGGTTTCTTAAGTCTGATGTGAAAGCCCACGGCTCAACCGTGGAGGGTCATTGGAAACTGGGAGACTTGAGTGCAGAAGAGGAAAGTGGAATTCCATGTGTAGCGGTGAAATGCGTAGAGATATGGAGGAACACCAGTGGCGAAGGCGACTTTCTGGTCTGTAACTGACACTGAGGCGCGAAAGCGTGGGGAGCAAAC</t>
  </si>
  <si>
    <t>GGGAGCTCTTTCGGCTACGCGATCGAGGTTTTGGACCTTAACGGCGATGGATTTGACGATCTTCTTGTGGGCGCGCCTTTTGAGTATAATTCTACCTACGGTGGTGCTGTTTACGTGTACATGAGCAGAGGAAAGCAGAGTAAGGCTTCGGACGACGTGTTTTTTGAACCTCTGGTCCTTAGAGGCGAGGGAATCTACTCTCAGTTTGGACAAGCGATTACGTCGTTAGGAAAACGTCTCAAGTGAGCATTTTTGTAAATTTAAGCTTAGACTTAAGCTTATGCTTAAGTCATTTTCAGGCTTAAGTAGGCACTC</t>
  </si>
  <si>
    <t>TGGGGAATTTTGGACAATGGGGGAAACCCTGATCCAGCCATCCCGCGTGTGCGATGAAGGCCTTCGGGTTGTAAAGCACTTTTGGCAGGAAAGAAACGTCATGGGCTAATACCCCGTGAAACTGACGGTACCTGCAGAATAAGCACCGGCTAACTA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</si>
  <si>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GCAGAAGTTGCACTACAACAACGGCCAAGACAATAGCCACTCCGGGAAGCGATCTCATTTGAGATGATCTGAAACGAAATTTCGTTGAGGTACGTGCTGAAAGACATCAAGATGTTATTACAAACGGATTTTCTCGCGAATGCTTCGCAATATTCAAAGGCACCACAAATACCAGCATCCCCAATATGTTTGTGGTCTAAAATGTAGAGACATCTAAACGATCAACGAAAAACGTTCGCACAAGCACACAGAACAAAAGTTACTCGAGTAAGGATCGATTCGGCGACGGAAAGGTGTGTCAACTCGGAAAATCACCAAATTACAGCATTTA</t>
  </si>
  <si>
    <t>TAGGGAATCTTCCGCAATGGGCGAAAGCCTGACGGAGCAATGCCGCGTGAGTGATGAAGGTTTTCGGATCGTAAAGCTCTGTTGCCAGGGAAGAACGCTTGAGAGAGTAACTGCTCTCAAGGTGACGGTACCTGAGAAGAAAGCCCCGGCTAACTACGTGCCAGCAGCCGCGGTAATACGTAGGGGGCAAGCGTTGTCCGGAATTATTGGGCGTAAAGCGCGCGCAGGCGGTCATTTAAGTCTGGTGTTTAATCCCGGGGCTCAACCCCGGATCGCACTGGAAACTGGGTGACTTGAGTGCAGAAGAGGAGAGTGGAATTCCACGTGTAGCGGTGAAATGCGTAGATATGTGGAGGAACACCAGTGGCGAAGGCGACTCTCTGGGCTGTAACTGACGCTGAGGCGCGAAAGCGTGGGGAGCAAAC</t>
  </si>
  <si>
    <t>TGGGGAATATTGGACAATGGGGGCAACCCTGATCCAGCCATGCCGCGTGAATGATGAAGGCCTTCGGGTTGTAAAGTTCTTTTGACGGGGACGATGATGACGGTACCCGTAGAATAAGCTCCGGCTAACTTCGTGCCAGCAGCCGCGGTAATACGAAGGGAGCTAGCGTTGTTCGGAATTACTGGGCGTAAAGGGCGCGTAGGCGGTTCGACAAGTTGGATGTGAAAGCCCAGGGCTCAACCCTGGAATTGCATTCAAGACTGTCTTACTTGAATTCGGTAGAGGTTGGTGGAATTCCCAGTGTAGAGGTGAAATTCGTAGAGATTGGGAAGAACACCCGTGGCGAAGGCGGCCAACTGGACCGACATTGACGCTGAGGCGCGAAAGCGTGGGGATCAAAC</t>
  </si>
  <si>
    <t>Bacteria;"Proteobacteria";"Alphaproteobacteria";NA;NA;NA;NA</t>
  </si>
  <si>
    <t>TAGGGAATATTGGTCAATGGATGGAAGTCTGAACCAGCCATGCCGCGTGCAGGAAGAAGGCCTTCTGGGTTGTAAACTGCTTTTACCAGGGGATAAAAAGACCGTGCGCGGTTAATTGAAGGTACCTGGTGAATAAGCCACGGCTAACTACGTGCCAGCAGCCGCGGTAATACGTAGGTGGCAAGCGTTGTCCGGATTTATTGGGTTTAAAGGGTGCGTAGGCGGCCCTGTAAGTCAGTGGTGAAATATCTCAGCTTAACTGAGAGGGTGCCATTGATACTGCAGGGCTTGAGTACAGATGAGGTAGGCGGAATTGACGGTGTAGCGGTGAAATGCATAGATATCGTCAAGAACACCGATAGCGAAGGCAGCTTACTAAGCTGTAACTGACGCTGAGGCACGAAAGTGTGGGGATCAAAC</t>
  </si>
  <si>
    <t>TGGGGAATATTGGACAATGGGCGAAAGCCTGATCCAGCAATGCCGCGTGAGTGATGAAGGCCTTAGGGTTGTAAAGCTCTTTTACCCGGGATGATAATGACAGTACCGGGAGAATAAGCTCCGGCTAACTCCGTGCCAGCAGCCGCGGTAATACGGAGGGAGCTAGCGTTGTTCGGAATTACTGGGCGTAAAGCGCACGTAGGCGGCTTTGTAAGTTAGAGGTGAAAGCCCGGGGCTCAACCCCGGAATTGCCTTTAAGACTGCATCGCTTGAACGTCGGAGAGGTGAGTGGAATTCCGAGTGTAGAGGTGAAATTCGTAGATATTCGGAAGAACACCAGTGGCGAAGGCGGCTCACTGGACGACTGTTGACGCTGAGGTGCGAAAGCGTGGGGAGCAAAC</t>
  </si>
  <si>
    <t>TAAGGAATATTGGTCAATGGGCGGAAGCCTGAACCAGCCATGCCGCGTGCAGGACGACTGCCCTATGGGTTGTAAACTGCTTTTGTCCAGGAATAAACCTAG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</si>
  <si>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GGGAATTTTGGACAATGGGGGAAACCCTGATCCAGCCATCCCGCGTGTGCGATGAAGGCCTTCGGGTTGTAAAGCACTTTTGGCAGGAAAGAAACGTCATGGGCTAATACCCCGTGAAACTGACGGTACCTGC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</si>
  <si>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ATGTAAGACAGATGTGAAATCCCCGGGCTCAACCTGGGAACTGCATTTGTGACTGCATAGCTAGAGTACGGTAGAGGGGGATGGAATTCCGCGTGTAGCAGTGAAATGCGTAGATATGCGGAGGAACACCGATGGCGAAGGCAATCCCCTGGACCTGTACTGACGCTCATG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</si>
  <si>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</si>
  <si>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TGGGGAATATTGGACAATGGGCGCAAGCCTGATCCAGCCATACCGCGTGGGTGAAGAAGGCCTTCGGGTTGTAAAGCCCTTTTGTTGGGAAAGAAAAGCAATCGGCTAATACCCGGTTGTTCTGACGGTACCCAAAGAATAAGCACCGGCTAACTTCGTGCCAGCAGCCGCGGTAATACGAAGGGTGCAAGCGTTACTCGGAATTACTGGGCGTAAAGCGTGCGTAGGTGGTTGTTTAAGTCTGTTGTGAAAGCCCTGGGCTCAACCTGGGAATTGCAGTGGATACTGGGCGACTAGAGTGTGGTAGAGGGTAGTGGAATTCCCGGTGTAGCAGTGAAATGCGTAGAGATCGGGAGGAACATCCATGGCGAAGGCAGCTACCTGGACCAACACTGACACTGAGGCA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</si>
  <si>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</si>
  <si>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CGACGTACATTACTCCCACTACGGTCGTATGTGTCCGATTGAAACACCAGAGGGACCAAACATCGGTTTGATTAACTCATTATCTTCGTTCGCGAAAGTAAATGAGTTTGGTTTCATTGAAACACCATATCGTCGTGTTGACCCAGAAACTGGTCTTGTAACAGGGCATGTTGATTATTTAACAGCAGATGAAGAAGATAACTATGTTGTAGCCCAAGCGAATATGAAATTATCTGATGAAGGTGAATTCCTAAGTGAAGATATCGTAGCTCGTTTCCGTGGTGAAAACATTGTCACAAATAGAGAACGCATCGACTACATGGATGTATCTCCAAAACAAGTAGTGTCGGCAGCGACAGCTTGTATTCCGTTCTTAGAAAACGATGACTCTAACCGCGCACTTATGG</t>
  </si>
  <si>
    <t>TGGGGAATATTGGACAATGGGCGCAAGCCTGATCCAGCCATACCGCGTGGGTGAAGAAGGCCTTCGGGTTGTAAAGCCCTTTTGTTGGGAAAGAAATCCAGCTGGTTAATACCCGGTTGGGATGACGGTACCCAAAGAATAAGCACCGGCTAACTTCGTGCCAGCAGCCGCGGTAATACGAAGGGGGCTAGCGTTGTTCGGATTTACTGGGCGTAAAGCGCACGTAGGCGGGTATTTAAGTCAGGGGTGAAATCCCAGAGCTCAACTCTGGAACTGCCTTTGATACTGGGTACCTAGAGTATGGAAGAGGTGAGTGGAATTCCGAGTGTAGAGGTGAAATTCGTAGATATTCGGAGGAACACCAGTGGCGAAGGCGGCTCACTGGTCCATTACTGACGCTGAGGTGCGAAAGCGTGGGGAGCAAAC</t>
  </si>
  <si>
    <t>TGGGGAATATTGGACAATGGGCGAAAGCCTGATCCAGCAATGCCGCGTGAGTGATGAAGGCCCTAGGGTTGTAAAGCTCTTTTACCCGGGATGATAATGACAGTACCGGGAGAATAAGCTCCGGCTAACTTCGTGCCAGCAGCCGCGGTAATACGAGGGGAGCTAGCGTTGTTCGGAATTACTGGGCGTAAAGCGCGCGTAGGCGGTTTTTTAAGTCAGAGGTGAAAGCCCGGGGCTCAACCCCGGAATTGCCTTTGAAACTGGAAAACTTGAATCTTGGAGAGGTCAGTGGAATTCCGAGTGTAGAGGTGAAATTCGTAGATATTCGGAAGAACACCAGTGGCGAAGGCGACTGACTGGACAAGTATTGACGCTGAGGTGCGAAAGCGTGGGGAGCAAAC</t>
  </si>
  <si>
    <t>TGGGGAATATTGCACAATGGGCGCAAGCCTGATGCAGCAACGCCGCGTGAGGGACGAAGGCCTTCGGGTTGTAAACCTCTTTTAGTAGGGAAGAAGCGAAAGTGACGGTACCTGCAGAAAAAGCACCGGCTAACTACGTGCCAGCAGCCGCGGTAATACGTAGGGTGCAAGCGTTGTCCGGAATTATTGGGCGTAAAGAGCTCGTAGGCGGCTTGTCACGTCTGCTGTGAAATCCCGAGGCTCAACCTCGGGCTTGCAGTGGGTACGGGCAGGCTAGAGTGCGGTAGGGGAGATTGGAATTCCTGGTGTAGCGGTGGAATGCGCAGATATCAGGAGGAACACCGATGGCGAAGGCAGATCTCTGGGCCGCTACTGACGCTGAGGAGCGAAAGCATGGGGAGCGAAC</t>
  </si>
  <si>
    <t>TGGGGAATATTGGACAATGGGCGCAAGCCTGATCCAGCCATGCCGCGTGAGTGATGAAGGCCCTAGGGTTGTAAAGCTCTTTCACCGGTGAAGATAATGACGGTCACCGTAGAAGAAGCCCCGGCTAACTTCGTGCCAGCAGCCGCTGTAATACGAAGGGGGCTAGCGTTGTTCGGATTTACTGGGCGTAAAGCGCACGTAGGCGGACTTTTAAGTCAGGGGTGAAATCCCGGGGCTCAACCCCGGAACTGCCTTTGATACTGGAAGGCTTGAGTATGGAAGAGGTGAGTGGAATTGCGAGTGTAGAGGTGAAATTCGTAGATATTAGGAGGAACACCAGTGGCGAAGGCGGCTAACTGGGCAAGTACTGACGCTGAGGTGCGAAAGCGTGGGGAGCAAAC</t>
  </si>
  <si>
    <t>TGGGGAATATTGCACAATGGGCGCAAGCCTGATGCAGCCATGCCGCGTGTATGAAGAAGGCCTTCGGGTTGTAAAGTACTTTCAGCGGGGAGGAAGGCGTAGGCTTTAATACAGCTTACGATTGACGTTACCCGCAGAAGAAGCACCGGCTAACTCCGTGCCAGCAGCCGCGGTAATACGGAGGGTGCAAGCGTTAATCGGAATTACTGGGCGTAAAGCGCACGCAGGCGGTCAATTAAGTTGGATGTGAAATCCCCGGGCTTAACCTGGGAACGGCATCCAAGACTGGTTGGCTAGAGTCTCGTAGAGGGGGGTAGAATTCCACGTGTAGCGGTGAAATGCGTAGAGATGTGGAGGAATACCGGTGGCGAAGGCGGCCCCCTGGACGAAGACTGACGCTCAGGTGCGAAAGCGTGGGGAGCAAAC</t>
  </si>
  <si>
    <t>Bacteria;"Proteobacteria";"Gammaproteobacteria";"Enterobacteriales";"Enterobacteriaceae";"Xenorhabdus";"doucetiae"</t>
  </si>
  <si>
    <t>doucetiae</t>
  </si>
  <si>
    <t>TGGGGAATATTGGACAATGGGCGAAAGCCTGATCCAGCCATGCCGCGTGTGTGAAGAAGGTCTTCGGATTGTAAAGCACTTTAAGTTGGGAGGAAGGGCATTAACCTAATACGTTAGTGTTTTGACGTTACCGACAGAATAAGCACCGGCTAACTCTGTGCCAGCAGCCGCGGTAATACAG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</si>
  <si>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CTTGCACAATGGGGGAAACCCTGATGCAGCGACGCCGCGTGAGCGATGAAGCCCTTCGGGGTGTAAAGCTCTTTCGACAGGAACGATAATGACGGTACCTGGAGAAGAAGCTGCGGCTAACTACGTGCCAGCAGCCGCGGTAATACGTAGGCAGCAAGCGTTGTTCGGAATTACTGGGCGTAAAGAGTGTGTAGGCGGTTCGCTAAGTTTGGTGTGAAATCTCCCGGCTTAACTGGGAGGGTGCGCCGAAAACTGGCGGGCTTGAGTATGGGAGAGGAAAGCGGAATTCCTGGTGTAGCGGTGAAATGCGTAGATATCAGGAGGAACATCTGTGGTGTAGACGGCTTTCTGGACCATTACTGACGCTGAGACACGAAAGCGTGGGTAGCAAAC</t>
  </si>
  <si>
    <t>Bacteria;"Acidobacteria";"Solibacteres";"Solibacterales";"Solibacteraceae_(Subgroup_3)";"Bryobacter";NA</t>
  </si>
  <si>
    <t>Acidobacteria</t>
  </si>
  <si>
    <t>Solibacteres</t>
  </si>
  <si>
    <t>Solibacterales</t>
  </si>
  <si>
    <t>Solibacteraceae_(Subgroup_3)</t>
  </si>
  <si>
    <t>Bryobacter</t>
  </si>
  <si>
    <t>TGAGGAATTTTGGACAATGGGGGCAACCCTGATCCAGCGATGTCGCGTGTATGATGAAGGCCATTCGGTTGTAAAGTACTTTCATCTGTGAAGATAATGACGGTAACAGAAAAAGAAGCTCCGGCTAACTTCGTGCCAGCAGCCGCGGTAAGACGAAGGGAGCAAGCGTTGCTCGGAATAATTGGGCGTAAAGGGTGCGTAGGCGGTTTTTTAAGTCAGATGTTAAAGACTAGGACTCAATCTTGGGAGTGCATTTGATACTGAAAAACTTGAGTGTGGGAGAGGAAACAGGAATTCCTCATGTAGAGGTGAAATTCGTAGATATGAGGAGGAACACCAGAGGCGAAGGCGAGTTTCTGGAACACTACTGACGCTGAGGCACGAAAGCGTGGGGAGCAAAC</t>
  </si>
  <si>
    <t>TGGGGAATTTTGGACAATGGGGGAAACCCTGATCCAGCCATCCCGCGTGTATGATGAAGGCCTTCGGGTTGTAAAGTACTTTTGGCAGAGAAGAAAAGGTACCTCCTAATACGAGGTACTGCTGACGGTATCTGCAGAATAAGCACCGGCTAACTACGTGCCAGCAGCCGCGGTAATACGTAGGGTGCAAGCGTTAATCGGAATTACTGGGCGTAAAGCGTGTGTAGGCGGTTAGGAAAGAAAGATGTGAAATCCCAGGGCTCAACCTTGGAACTGCATTTTGAACTGCAGAGCTAGAGTATGTCAGAGGGGGGTAGAATTCCACGTGTAGCAGTGAAATGCGTAGATATGTGGAGGAATACCGATGGCGAAGGCAGCCCCCTGGGATAATACTGACGCTGAGACGCGAAAGCGTGGGGAGCAAAC</t>
  </si>
  <si>
    <t>TGAGGAATATTGGTCAATGGTCGCAAGACTGAACCAGCCATGCCGCGTGCAGGATGACGGTCCTATGGATTGTAAACTGCTTTTGTACGGGAAGAAACACTCCTACGTGTAGGGGCTTGACGGTACCGTAAGAATAAGGATCGGCTAACTCCGTGCCAGCAGCCGCGGTAATACGGAGGATCCAAGCGTTATCCGGAATCATTGGGTTTAAAGGGTCCGTAGGCGGCCCTGTAAGTCAGCGGTGAAATCTCCCAGCTCAACTGGGAAACTGCCGTTGATACTGCAGGGCTTGAATCGCCGGGAAGTAACTAGAATATGTAGTGTAGCGGTGAAATGCTTAGATATTACATGGAATACCGATTGCGAAGGCAGGTTACTACCGGCGTATTGACGCTGATGGACGAAAGCGTGGGGAGCGAAC</t>
  </si>
  <si>
    <t>TGGGGAATATTGGACAATGGGCGCAAGCCTGATCCAGCCATCCCGCGTGTGTGAAGAAGGCCTTCGGGTTGTAAAGCCCTTTTGTTGGGAAAGAAATCCAGCCGGCTAATACCTGGTTGGGCTGACGGTACCCAAAGAATAAGCACCGGCTAACTTCGTGCCAGCAGCCGCGGTAATACGAAGGGTGCAAGCGTTACTCGGAATTACTGGGCGTAAAGCGTGCGTAGGTGGTTGTTTAAGTCTGTTGTGAAAGCCCTGGGCTCAACCTGGGAACTGCAGTGGAAACTGGAAAACTAGAGTGTGGTAGAGGGTAGCGGAATTCCCGGTGTAGCAGTGAAATGCGTAGAGATAGGGAGGAACATCCATGGCGAAGGCAGCTACCTGGACAAACACTGACACTGAGGCACGAAAGCGTGGGGAGCAAAC</t>
  </si>
  <si>
    <t>TGGGGAATATTGCACAATGGGCGCAAGCCTGATGCAGCAACGCCGCGTGAGGGATGACTGCCTTCGGGTTGTAAACCTCTTTTAGTAGGGAAGAAGCGAAAGTGACGGTACCTGCAGAAAAAGCACCGGCTAACTACGTGCCAGCAGCCGCGGTAATACGTAGGGTGCAAGCGTTGTCCGGAATTATTGGGCGTAAAGAGCTCGTAGGCGGCTTGTCGCGTCTGCTGTGAAATCCCGGGGCTCAACCCCGGGCCTGCAGTGGGTACGGGCAAGCTAGAGTGCGGTAGGGGAGATTGGAATTCCTGGTGTAGCGGTGGAATGCGCAGATATCAGGAGGAACACCGATGGCGAAGGCAGATCTCTGGGCCGCTACTGACGCTGAGGAGCGAAAGCATGGGGAGCGAAC</t>
  </si>
  <si>
    <t>TGGGGAATATTGGACAATGGGCGCAAGCCTGATCCAGCCATGCCGCGTGAGTGATGAAGGCCTTAGGGTTGTAAAGCTCTTTCACCGGAGAAGATAATGACGGTATCCGGAGAAGAAGCCCCGGCTAACTTCGTGCCAGCAGCCGCGGTAATACGAAGGGGGCTAGCGTTGTTCGGAATTACTGGGCGTAAAGCGCACGTAGGCGGACATTTAAGTCAGGGGTGAAATCCCGGGGCTCAACCTCGGAACTGCCTTTGATACTGGGTGTCTTGAGTGTGGAAGAGGTCAGTGGAATTGCGAGTGTAGAGGTGAAATTCGTAGATATTCGCAGGAACACCAGTGGCGAAGGCGGCTGACTGGTCCACAACTGACGCTGAGGTGCGAAAGCGTGGGGAGCAAAC</t>
  </si>
  <si>
    <t>Bacteria;"Proteobacteria";"Alphaproteobacteria";"Rhizobiales";"Rhizobiaceae";"Rhizobium";"rhizoryzae"</t>
  </si>
  <si>
    <t>rhizoryzae</t>
  </si>
  <si>
    <t>TGGGGAATATTGGACAATGGGCGCAAGCCTGATCCAGCCATGCCGCGTGAGTGATGAAGGCCCTAGGGTTGTAAAGCTCTTTCACCGGTGAAGATAATGACGGTAACCGGAGAAGAAGCCCCGGCTAACTTCGTGCCAGCAGCCGCGGTAATACGAAGGGGGCTAGCGTTGTTCGGAATTACTGGGCGTAAAGCGCACGTAGGCGGATTGTTAAGTTAGGGGTGAAATCCCAGGGCTCAACCCTGGAACTGCCTTTAATACTGGCAATCTAGAGTCCGAGAGAGGTGAGTGGAATTCCGAGTGTAGAGGTGAAATTCGTAGATATTCGGAGGAACACCAGTGGCGAAGGCGGCTCACTGGCTCGGTACTGACGCTGAGGTGCGAAAGCGTGGGGAGCAAAC</t>
  </si>
  <si>
    <t>Bacteria;"Proteobacteria";"Alphaproteobacteria";"Rhizobiales";"Phyllobacteriaceae";"Aminobacter";NA</t>
  </si>
  <si>
    <t>TGGGGAATATTGGACAATGGGCGCAAGCCTGATCCAGCCATGCCGCGTGAGTGATGAAGGCCTTAGGGTTGTAAAGCTCTTTCAGTGGGGACGATAATGACGGTACCCACAGAAGAAGCCCCGGCTAACTTCGTGCCAGCAGCCGCGGTAATACGAAGGGGGCTAGCGTTGTTCGGATTTACTGGGCGTAAAGCGCACGTAGGCGGATCTTTAAGTCGGGGGTGAAATCCTGGAGCTCAACTCCAGAACTGCCTTCGATACTGGGGATCTAGAGTCCGGAAGAGGTGAGTGGAACTCCTAGTGTAGAGGTGGAATTCGTAGATATTAGGAAGAACACCAGTGGCGAAGGCGGCTCACTGGTCCGGTACTGACGCTGAGGTGCGAAAGCGTGGGGAGCAAAC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</si>
  <si>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</si>
  <si>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TCAAAACTGACAAGCTAGAGTATGGTAGAGGGTGGTGGAATTTCCTGTGTAGCGGTGAAATGCGTAGATATAGGAAGGAACACCAGTGGCGAAGGCGACCACCTGGACTGATACTGACACTGAGGTGCGAAAGCGTGGGGAGCAAAC</t>
  </si>
  <si>
    <t>TAAGGAATATTGGTCAATGGAGGCAACTCTGAACCAGCCATGCCGCGTGCAGGATGACTGCCCTATGGGTTGTAAACTGCTTTTGTCAGGGAATAAACCTTTCCACGTGTGGG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</si>
  <si>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TGGGGAATATTGGACAATGGGCGCAAGCCTGATCCAGCCATGCCGCGTGTGTGAAGAAGGCCTTCGGGTTGTAAAGCACTTTTGTTGGGAAAGAAAAGCCATGGGTTAATACCCTGTGGTTCTGACGGTACCCAAAGAATAAGCACCGGCTAACTTCGTGCCAGCAGCCGCGGTAATACGAAGGGTGCAAGCGTTACTCGGAATTACTGGGCGTAAAGCGTGCGTAGGTGGTTTGTTAAGTCTGATGTGAAAGCCCTGGGCTCAACCTGGGAATTGCATTGGATACTGGCAGGCTAGAGTGCGGTAGAGGATGGCGGAATTCCCGGTGTAGCAGTGAAATGCGTAGAGATAGGGAGGAACATCCGTGGCGAAGGCGGCCATCTGGACAAGCACTGACACTGAGGCACGAAAGCGTGGGGAGCAAAC</t>
  </si>
  <si>
    <t>Bacteria;"Proteobacteria";"Gammaproteobacteria";"Xanthomonadales";"Xanthomonadaceae";"Lysobacter";NA</t>
  </si>
  <si>
    <t>Lysobacter</t>
  </si>
  <si>
    <t>TGGGGAATTTTGGACAATGGGCGAAAGCCTGATCCAGCAATGCCGCGTGCAGGATGAAGGCCTTCGGGTTGTAAACTGCTTTTGTACGGAACGAAAAGTCCCGGGATAACACCCCGGGACCATGACGGTACCGTAAGAATAAGCACCGGCTAACTACGTGCCAGCAGCCGCGGTAATACGTAGGGTGCAAGCGTTAATCGGAATTACTGGGCGTAAAGCGTGCGCAGGCGGTTATGTAAGACAGATGTGAAATCCCCGGGCTCAACCTGGGAACTGCATTTGTGACTGCATAGCTGGAGTACGGCAGAGGGGGATGGAATTCCGCGTGTAGCAGTGAAATGCGTAGATATGCGGAGGAACACCGATGGCGAAGGCAATCCCCTGGGCCTGTACTGACGCTCATGCACGAAAGCGTGGGGAGCAAAC</t>
  </si>
  <si>
    <t>Bacteria;"Proteobacteria";"Betaproteobacteria";"Burkholderiales";"Comamonadaceae";"Acidovorax";"temperans"</t>
  </si>
  <si>
    <t>temperans</t>
  </si>
  <si>
    <t>TAAGGAATATTGGTCAATGGAGGCAACTCTGAACCAGCCATGCCGCGTGCAGGAAGACGGCCCTCTGGGTTGTAAACTGCTTTTATCCGGGAATAAACCTATCTACGTGTAGATAGCTGAATGTACCGGAGGAATAAGGATCGGCTAACTCCGTGCCAGCAGCCGCGGTAATACGGAGGATCCAAGCGTTATCCGGATTTATTGGGTTTAAAGGGTGCGTAGGCGGCCTGTTAAGTCAGGGGTGAAAGACGGTAGCTCAACTATCGCAGTGCCCTTGATACTGATGGGCTTGAATGGACTAGAGGTAGGCGGAATGTGACAAGTAGCGGTGAAATGCATAGATATGTCACAGAACACCGATTGCGAAGGCAGCTTACTATGGTCCTATTGACGCTGAGGCACGAAAGCGTGGGGATCAAAC</t>
  </si>
  <si>
    <t>TGAGGAATATTGGACAATGGGTGAGAGCCTGATCCAGCCATCCCGCGTGAAGGACGACGGCCCTATGGGTTGTAAACTTCTTTTGTATAGGGATAAACCTTTCCACGTGTGGAAAGCTGAAGGTACTATACGAATAAGCACCGGCTAACTCCGTGCCAGCAGCCGCGGTAATACGGAGGGTGCAAGCGTTATCCGGATTTATTGGGTTTAAAGGGTCCGTAGGCGGATCTGTAAGTCAGTGGTGAAATCTCATAGCTTAACTATGAAACTGCCATTGATACTGCAGGTCTTGAGTAAAGTAGAAGTGGCTGGAATAAGTAGTGTAGCGGTGAAATGCATAGATATTACTTAGAACACCAATTGCGAAGGCAGGTCACTATGTTTTAACTGACGCTGATGGACGAAAGCGTGGGGAGCGAAC</t>
  </si>
  <si>
    <t>TGGGGAATCTTGCGCAATGGGCGAAAGCCTGACGCAGCAACGCCGCGTGGGGGATGAAGGCTCTCGGGTTGTAAACCCCTTTCAGCAGGGACGAATCAAGACGGTACCTGCAGAAGAAGCCCCGGCTAACTACGTGCCAGCAGCCGCGGTAACACGTAGGGGGCAAGCGTTGTCCGGATTTATTGGGCGTAAAGAGCTCGTAGGTGGCTGAGTAAGTCGGATGTTAAATCCCCAGGCTCAACCTGGGACACCACCCGATACTGCTCTGGCTAGAGTCCGGTAGGGGAGCGTGGAATTCCTGGTGTAGCGGTGAAATGCGAAGATATAAGGAGGAACACCAGCGGCGAAGGCGGCGCTCTGGGCAGGTACTGACACTGAGGAGCGAAAGCGTGGGTAGCAAAC</t>
  </si>
  <si>
    <t>TGGGGAATATTGCACAATGGGCGCAAGCCTGATGCAGCCATGCCGCGTGTGTGAAGAAGGCCTTCGGGTTGTAAAGCACTTTCAGCGAGGAGGAAGGTGGTGAACTTAATACGTTCATCAATTGACGTTACTCGCAGAAGAAGCACCGGCTAACTCCGTGCCAGCAGCCGCGGTAATACGGAGGGTGCAAGCGTTAATCGGAATTACTGGGCGTAAAGCGTGCGCAGGCGGTTCGGAAAGAAAGATGTGAAATCCCAGAGCTTAACTTTGGAACTGCATTTTTAACTACCGAGCTAGAGTGTGTCAGAGGGAGGTGGAATTCCGCGTGTAGCAGTGAAATGCGTAGATATGCGGAGGAACACCGATGGCGAAGGCAGCCTCCTGGGATAACACTGACGCTCATGCACGAAAGCGTGGGGAGCAAAC</t>
  </si>
  <si>
    <t>TGAGGAATATTGGTCAATGGTCGCAAGACTGAACCAGCCATGCCGCGTGCAGGATGACGGTCCTATGGATTGTAAACTGCTTTTGTACGGGAAGAAACACTCCTACGTGTAGGGGCTTGACGGTACCGTAAGAATAAGGATCGGCTAACTCCGTGCCAGCAGCCGCGGTAATACGGAGGATCCAAGCGTTATCCGGAATCATTGGGTTTAAAGGGTCCGTAGGCGGCCCTGTAAGTCAGCGGTGAAATCTCCCGGCTCAACCGGGAAACTGCCGTTGATACTGCAGGGCTTGAATTGCCGGGAAGTAACTAGAATATGTAGTGTAGCGGTGAAATGCTTAGATATTACATGGAATACCGATTGCGAAGGCAGGTTACTACCGGCGTATTGACGCTGATGGACGAAAGCGTGGGGAGCGAAC</t>
  </si>
  <si>
    <t>TGGGGAATATTGGACAATGGGCGCAAGCCTGATCCAGCCATGCCGCGTGAGTGATGAAGGCCTTAGGGTTGTAAAGCTCTTTCAGTGGGGAAGATAATGACGGTACCCACAGAAGAAGCCCCGGCTAACTTCGTGCCAGCAGCCGCGGTAATACGAAGGGGGCTAGCGTTGTTCGGATTTACTGGGCGTAAAGCGCACGTAGGCGGGTTGTTAAGTCAGAGGTGAAATCCTGGAGCTCAACTCCAGAACTGCCTTTGATACTGGCAATCTAGAGTCCGGAAGAGGTGAGTGGAACTCCTAGTGTAGAGGTGGAATTCGTAGATATTAGGAAGAACACCAGTGGCGAAGGCGGCTCACTGGTCCGGTACTGACGCTGAGGTGCGAAAGCGTGGGGAGCAAAC</t>
  </si>
  <si>
    <t>Bacteria;"Proteobacteria";"Alphaproteobacteria";"Rhizobiales";"Hyphomicrobiaceae";"Devosia";"yakushimensis"</t>
  </si>
  <si>
    <t>yakushimensis</t>
  </si>
  <si>
    <t>TGGGGAATTTTGGACAATGGGCGAAAGCCTGATCCAGCAATGCCGCGTGCAGGATGAAGGCCTTCGGGTTGTAAACTGCTTTTGTACGGAACGAAAAAGCTTCCCCTAATACGGGAGGCCCATGACGGTACCGTAAGAATAAGCACCGGCTAACTACGTGCCAGCAGCCGCGGTAATACGTAGGGTGCGAGCGTTAATCGGAATTACTGGGCGTAAAGCGTGCGCAGGCGGTTTTGTAAGACAGAGGTGAAATCCCCGGGCTCAACCTGGGAACTGCCTTTGTGACTGCAAGGCTAGAGTACGGCAGAGGGGGATGGAATTCCGCGTGTAGCAGTGAAATGCGTAGATATGCGGAGGAACACCGATGGCGAAGGCAATCCCCTGGGCCTGTACTGACGCTCATGCACGAAAGCGTGGGGAGCAAAC</t>
  </si>
  <si>
    <t>AGACGTG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</si>
  <si>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AGACGTA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GATGG</t>
  </si>
  <si>
    <t>TGGGGAATATTGCACAATGGGCGCAAGCCTGATGCAGCCATGCCGCGTGTTTGAAGAAGGCCTTCGGGTTGTAAAGGACTTTCAGCGGGGATGAATGCGTCCGTCTGAACAGGGATTACGC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</si>
  <si>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AAGGAATATTGGTCAATGGGCGGAAGCCTGAACCAGCCATGCCGCGTGCAGGATGACTGCCCTATGGGTTGTAAACTGCTTTTGTCCAGGAATAAACCTTTCTACGTGTAGGAAGCTGAATGTACTGGAAGAATAAGGATCGGCTAACTCCGTGCCAGCAGCCGCGGTAATACGGAGGATCCGAGCGTTATCCGGATTTATTGGGTTTAAAGGGTGCGTAGGCGGCCTTATAAGTCAGGGGTGAAATACGGCAGCTCAACTGTCGCAGTGCCTTTGATACTGTAGGGCTTGAATCTATTTGAAGTGGGCGGAATAAGACAAGTAGCGGTGAAATGCATAGATATGTCTTAGAACTCCGATTGCGAAGGCAGCTCACTAAGTTAGTATTGACGCTGATGCACGAAAGCGTGGGGATCGAAC</t>
  </si>
  <si>
    <t>TGAGGAATATTGCACAATGGGGGAAACCCTGATGCAGCGATGCCGCGTGCGGGATGAAGGGGCTTTGCCTCGTAAACCGCTGTCGGATGGGACGAAAGGGTTCTTAGAGGACCTGGGACTGTACCATAAGAGGAAGGGACGGCTAACTACGTGCCAGCAGCCGCGGTAATACGTAGGTCCCGAGCGTTGTCCGGAATTACTGGGTGTAAAGGGTGCGCAGGCGGCCATGTGCGTCAGAAGTGAAATATCACGGCTTAACCGTGAGGGTGCTTTTGAAACGGCGTGGCTTGAGTACGGGAGAGGATGATGGAATTCCTGGTGTAGCAGTGAAATGCGTAGATATCAGGAGGAACACCGGTGGCGAAGGCGGTCATCTGGCCCGGTACTGACGCTCAGGCACGAAAGTGTGGGTAGCAAAC</t>
  </si>
  <si>
    <t>Bacteria;"Chlorobi";"Chlorobia";"Chlorobiales";"OPB56";NA;NA</t>
  </si>
  <si>
    <t>Chlorobi</t>
  </si>
  <si>
    <t>Chlorobia</t>
  </si>
  <si>
    <t>Chlorobiales</t>
  </si>
  <si>
    <t>OPB56</t>
  </si>
  <si>
    <t>Bacteria;"Proteobacteria";"Alphaproteobacteria";"Rhodobacterales";"Rhodobacteraceae";"Paracoccus";NA</t>
  </si>
  <si>
    <t>Paracoccus</t>
  </si>
  <si>
    <t>TGGGGAATATTGGACAATGGGCGAAAGCCTGATCCAGCCATGCCGCGTGTGTGAAGAAGGTCTTCGGATTGTAAAGCACTTTAAGTTGGGAGGAAGGGCAGTAAGTTAATACCTTGCTGTTTTGACGTTACCGA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</si>
  <si>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AGACGTACACCACTCCCACTATGGACGGATGTGCCCCATCGAGACGCCGGAGGGTCCCAACATCGGGTTGATCAACTCCCTTTCCACCTATGCGAGGGTCAACGAATACGGGTTCATCGAGACGCCCTACCGGAAGGTGGATCCGGATACCCACCGGGTGACGGACGAGATCGTCTACCTGACCGCCGACGAGGAGGACAACTACTACATCGCTCAGGCCAACGCGCCGCTGGATGAAGAGGGGTATTTCGTCAACGAACAGGTGGTTGTCCGCTATCAGGATGAAACGATCTCGGTGCCCCGGGAACGGGTCGATTTCATGGACGTGTCGCCCAAGCAGGTGGTCTCCGTGGCGACCGCATGCATTCCGTTCCTGGAAAACGACGACTCCAACCGCGCCCTGATGG</t>
  </si>
  <si>
    <t>TGGGGAATATTGGACAATGGGGGAAACCCTGATCCAGCAATGCCGCGTGTGTGAAGAAGGCCTGCGGGTTGTAAAGCACTTTCGGCAGGAAAGAAAAGCCATGCGCTAATACCGCATGACCTTGACGTTACCTGCAAAAGAAGCACCGGCTAACTCCGTGCCAGCAGCCGCGGTAATACGGAGGGTGCAAGCGTTAATCGGAATTACTGGGCGTAAAGCGCACGTAGGCGGACGATTAAGTCGGATGTGAAATCCCTGGGCTTAACCTGGGAACTGCATCCGATACTGGTCGCCTAGAGTATGGAAGAGGGAAGCGGAATTCCAGGTGTAGCGGTGAAATGCGTAGATATCTGGAGGAACATCAGTGGCGAAGGCGGCTTCCTGGTCCAATACTGACGCTGAGGTGCGAAAGCGTGGGGAGCAAAC</t>
  </si>
  <si>
    <t>Bacteria;"Proteobacteria";"Gammaproteobacteria";"Acidithiobacillales";"KCM-B-112";NA;NA</t>
  </si>
  <si>
    <t>Acidithiobacillales</t>
  </si>
  <si>
    <t>KCM-B-112</t>
  </si>
  <si>
    <t>TGGGGAATTTTGGACAATGGGCGCAAGCCTGATCCAGCAATGCCGCGTGCAGGATGAAGGCCTTCGGGTTGTAAACTGCTTTTGTACGGAACGAAAAGGCTCTGGTTAATACCTGGGGCACATGACGGTACCGTAAGAATAAGCACCGGCTAACTACGTGCCAGCAGCCGCGGTAATACGTAGGGTGCGAGCGTTAATCGGAATTACTGGGCGTAAAGCGTGCGCAGGCGGTTTTGTAAGACAGGCGTGAAATCCCCGGGCTCAACCTGGGAATTGCGCTTGTGACTGCAAGGCTGGAGTGCGGCAGAGGGGGATGGAATTCCGCGTGTAGCAGTGAAATGCGTAGATATGCGGAGGAACACCGATGGCGAAGGCAATCCCCTGGGCCTGCACTGACGCTCATGCACGAAAGCGTGGGGAGCAAAC</t>
  </si>
  <si>
    <t>TGGGGAATATTGCACAATGGGCGCAAGCCTGATGCAGCCATGCCGCGTGTGTGAAGAAGGCCTTCGGGTTGTAAAGCACTTTCAGCGAGGAGGAAGGTGGTGAGCTTAATACGCTCATCA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</si>
  <si>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TGGGGAATATTGCACAATGGGCGCAAGCCTGATGCAGCCATGCCGCGTGTATGAAGAAGGCCTTCGGGTTGTAAAGTACTTTCAGCGGGGAGGAAGGTGTTGAGGTTAATAACCTCAGCA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</t>
  </si>
  <si>
    <t>TGGGGAATATTGGACAATGGGGGCAACCCTGATCCAGCCATGCCGCGTGTGTGAAGAAGGCCTTTTGGTTGTAAAGCACTTTAAGCAGTGAAGAAGACTCTATGGTTAATACCCATAGACGATGACATTAGCTGCAGAATAAGCACCGGCTAACTCTGTGCCAGCAGCCGCGGTAATACAGAGGGTGCAAGCGTTAATCGGAATTACTGGGCGTAAAGCGAGCGTAGGTGGCTTAATAAGTCAGATGTGAAATCCCCGGGCTTAACCTGGGAACTGCATCTGATACTGTTGGGCTAGAGTAGGTGAGAGGGAGGTAGAATTTCAGGTGTAGCGGTGAAATGCGTAGAGATCTGAAGGAATACCGATGGCGAAGGCAGCCTCCTGGCATCATACTGACACTGAGGTTCGAAAGCGTGGGTAGCAAAC</t>
  </si>
  <si>
    <t>Bacteria;"Proteobacteria";"Gammaproteobacteria";"Pseudomonadales";"Moraxellaceae";"Psychrobacter";NA</t>
  </si>
  <si>
    <t>TGACGTACACCCGACCCACTACGGCCGCATCTGCCCGATCGAAACGCCGGAAGGCCCGAACATCGGCCTGATCAACTCGCTGGCCACCCACGCGCGCGTCAACAAGTACGGCTTCATCGAGAGCCCGTATCGTCGCGTGAAGGACGGTCAGGCCCAGAACGAGGTAGTCTACATCTCGGCCATGGAAGAGTCGAAGTACACGATCGCTCAGGCCAACATCGAACTGAAGAACGGCCAGATCGTCGAAGAACTGGTGCCCGGCCGGATCAACGGTGAATCCCAGCTCCTGAACAAGGACGCCGTGGACATGATGGACGTGTCGCCGAAGCAGGTTGTTTCGGTCGCTGCGGCCCTGATCCCGTTCCTGGAAAACGATGACGCCAACCGCGCACTGATGG</t>
  </si>
  <si>
    <t>CGACGTTCACCCGACCCATTACGGCCGCGTCTGCACCATCGAAACCCCGGAAGGCCCGAACATCGGCCTGATCAACTCGCTGGCCGTGTACGCCCGCACCAACCAGTACGGTTTCCTCGAGACCCCGTACCGCAAGGTCGTGGACGGCAAGGTCTATGACGAAGTCGAGTTCCTGTCGGCGATCGAAGAAAACGAGTACGTCATTGCGCAGGCCAACGCGCTGACCAATGCCGACAGCGTGCTGACCGAACAGTTCGTTCCTTGCCGCTTCCAGGGCGAGTCGCTGCTGAAGCCGCCGGCGGAAGTCCACTTCATGGACGTCTCGCCGATGCAGACCGTGTCGATCGCGGCCGCGCTGGTTCCGTTCCTGGAGCACGATGACGCCAACCGTGCACTGATGG</t>
  </si>
  <si>
    <t>CGACGTTCATCCGACCCATTATGGCCGTATCTGCCCGATTGAAACACCGGAAGGTCCGAATATCGGTCTGATCAACTCGCTGGCAACTTTTGCCCGCGTTAACAAATATGGTTTCATTGAAAGCCCGTACCGTAAAATTATCGACGGTAAGATCACCAATGAAGTCGTTTATCTTTCCGCTATGGAAGAAGCCAAGCACTATGTTGCTCAGGCCAATGCTGAAGTGGGCGAAAATGGCGAATTCGTTGAAGAATTCGTAATTTCCCGTCACTCCGGTGAAGTTCTGATGGCGCCGCGTGAAAACGTGGATCTGATGGACGTTTCGCCGAAGCAGCTGGTCTCTGTTGCTGCTGCGCTTATTCCGTTCCTGGAAAACGACGACGCCAACCGCGCTCTGATGG</t>
  </si>
  <si>
    <t>TGGGGAATTTTGGACAATGGGGGAAACCCTGATCCAGCCATCCCGCGTGTGCGATGAAGGCCTTCGGGTTGTAAAGCACTTTTGGCAGGAAAGAAACGTCGTGGGTTAATACCCCGCGAAACTGACGGTAC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</si>
  <si>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AAGGAATATTGGTCAATGGAGGCAACTCTGAACCAGCCATGCCGCGTGCAGGAAGACAGCCCTCTGGGTCGTAAACTGCTTTTATTCGGGAATAAACCTTATTACGTGTAATAAGCTGAATGTACCGAAG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</si>
  <si>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</si>
  <si>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TGGGGAATATTGGACAATGGGCGCAAGCCTGATCCAGCCATCCCGCGTGTGTGAAGAAGGCCTTCGGGTTGTAAAGCCCTTTTGTTGGGAAAGAAAAGCAGTCGGCTAATACCCGGTTGTTCTGACGGTACCCAAAGAATAAGCACCGGCTAACTTCGTGCCAGCAGCCGCGGTAATACGAAGGGTGCAAGCGTTACTCGGAATTACTGGGCGTAAAGCGTGCGTAGGTGGTTGTTTAAGTCTGTTGTGAAAGCCCTGGGCTCAACCTGGGAATTGCAGTGGATACTGGGAGACTAGAGTGTGGTAGAGGGTAGTGGAATTCCCGGTGTAGCAGTGAAATGCGTAGAGATAGGGAGGAACATCCATGGCGAAGGCAGCTACCTGGACAAACACTGACACTGAGGCACGAAAGCGTGGGGAGCAAAC</t>
  </si>
  <si>
    <t>TGGGGAATATTGGACAATGGGGGCAACCCTGATCCAGCAATGCCGCGTGTGTGAAGAAGGCCTGCGGGTTGTAAAGCACTTTAGGTAACGAGGAAAGCCTGGTTGTTAATAGCAACTGGGATTGACGTTAGTTACAGAATAAGCACCGGCTAACTCTGTGCCAGCAGCCGCGGTAATACAGAGGGTGCAAGCGTTAATCGGAATGACTGGGCGTAAAGGGTGCGTAGGTGGTGTTTTAAGTTAGATGTGAAATCCCTGGGCTTAACCTAGGAACTGCATTTAATACTGGGACGCTAGAGTATGGGAGAGGTAAGTGGAATTTCCGGTGTAGCGGTGAAATGCGTAGATATCGGAAGGAACACCAGTGGCGAAGGCGGCTTACTGGCCTAATACTGACACTGAGGCACGAAAGCGTGGGGAGCAAAC</t>
  </si>
  <si>
    <t>Bacteria;"Proteobacteria";"Gammaproteobacteria";"Legionellales";"Coxiellaceae";NA;NA</t>
  </si>
  <si>
    <t>Legionellales</t>
  </si>
  <si>
    <t>Coxiellaceae</t>
  </si>
  <si>
    <t>TGGGGAATTTTGGACAATGGGCGAAAGCCTGATCCAGCAATGCCGCGTGAGTGAAGAAGGCCTTCGGGTTGTAAAGCTCTTTTGTCAGGGAAGAAACGGTGAGAGCTAATATCTCTTGCTAATGACGGTACCTGAAGAATAAGCACCGGCTAACTACGTGCCAGCAGCCGCGGTAATACGTAGGGTGCAAGCGTTAATCGGAATTACTGGGCGTAAAGCGTGCGCAGGCGGTTTTGTAAGTCTGATGTGAAATCCCCGGGCTCAACCTGGGAATTGCATTGGAGACTGCAAGGCTAGAATCTGGCAGAGGGGGGTAGAATTCCACGTGTAGCAGTGAAATGCGTAGATATGTGGAGGAACACCGATGGCGAAGGCAGCCCCCTGGGTAAAGATTGACGCTAATGCACGAAAGCGTGGGGAGCAAAC</t>
  </si>
  <si>
    <t>CGACGTTCATCCAACGCATTATGGCCGTATCTGCCCGATTGAAACGCCGGAAGGCCCGAACATTGGTCTGATCAACTCGCTCGCAACTTTTGCCCGCGTCAACAAGTACGGCTTTATCGAAAGCCCGTACCGCAAGGTTGTCGATGGCAAGGTAACGTACGACGTTGTCTACCTGTCGGCTATGGAAGAAGCGAAGCACTCGGTTGCTCAGGCAAACGTAGAGCTGGACGAGCATGGCAGTTTCGTTGACGAATTCGTCATCTGCCGTCATGCCGGTGAAGTGATGATGACTCCGCGTGAAAACGTGGATCTCATGGACGTTTCGCCGAAGCAGCTGGTTTCGGTTGCTGCAGCGCTTATTCCGTTCCTTGAAAACGACGACGCGAACCGCGCTCTGATGG</t>
  </si>
  <si>
    <t>TGAGGAATATTGGACAATGGGTGAAAGCCTGATCCAGCCATCCCGCGTGAAGGACGACGGCCCTATGGGTTGTAAACTTCTTTTGTATAGGGATAAACCTAGATACGTGTATCTAGCTGAAGGTACTATACGAATAAGCACCGGCTAACTCCGTGCCAGCAGCCGCGGTAATACGGAGGGTGCAAGCGTTATCCGGATTTATTGGGTTTAAAGGGTCCGTAGGCGGATCTGTAAGTCAGTGGTGAAATCTCACAGCTTAACTGTGAAACTGCCATTGATACTGCAGGTCTTGAGTGTTGTTGAAGTAGCTGGAATAAGTAGTGTAGCGGTGAAATGCATAGATATTACTTAGAACACCAATTGCGAAGGCAGGTTACTAAGCAACAACTGACGCTGATGGACGAAAGCGTGGGGAGCGAAC</t>
  </si>
  <si>
    <t>Bacteria;"Bacteroidetes";"Flavobacteriia";"Flavobacteriales";"Flavobacteriaceae";"Chryseobacterium";"113"</t>
  </si>
  <si>
    <t>TGGGGAATATTGGACAATGGGCGCAAGCCTGATCCAGCCATGCCGCGTGAGTGATGAAGGTCTTAGGATTGTAAAGCTCTTTCACCGGGGACGATAATGACGGTACCCGGAGAAGAAGCCCCGGCTAACTTCGTGCCAGCAGCCGCGGTAATACGAAGGGGGCTAGCGTTGTTCGGAATTACTGGGCGTAAAGCGCACGTAGGCGGACATTTAAGTCAGGGGTGAAATCCCGGGGCTCAACCCCGGAACTGCCTTTGATACTGGGTGTCTTGAGTGTGGTAGAGGTGAGTGGAATTGCGAGTGTAGAGGTGAAATTCGTAGATATTCGCAGGAACACCGGTGGCGAAGGCGGCTCACTGGACCACAACTGACGCTGAGGTGCGAAAGCGTGGGGAGCAAAC</t>
  </si>
  <si>
    <t>Bacteria;"Proteobacteria";"Alphaproteobacteria";"Rhizobiales";"Aurantimonadaceae";"Aureimonas";NA</t>
  </si>
  <si>
    <t>Aureimonas</t>
  </si>
  <si>
    <t>TGGGGAATATTGCACAATGGGCGCAAGCCTGATGCAGCCATGCCGCGTGTATGAAGAAGGCCTTCGGGTTGTAAAGGACTTTCAGCGGGGATGAATGCGATCAGGTTAATAACCTTGTCGCTTGACGTTACCCGCAGAAGAAGCACCGGCTAACTCCGTGCCAGCAGCCGCGGTAATACGGAGGGTGCAAGCGTTAATCGGAATTACTGGGCGTAAAGCGCACGCAGGCGGTCTGTCAAGTCGGATGTGAAATCCCCGGGCTCAACCTGGGAACTGCATTCGAAACTGGCAGGCTAGAGTCTTGTAGAGGGGGGTAGAATTCCAGGTGTAGCGGTGAAATGCGTAGAGATATGGAGGAATACCGGTGGCGAAGGCGGCCCCCTGGACAAAGACTGACGCTC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</si>
  <si>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CGGGCTCAACCTGGGAACGGCATCTAAAACTGGTTGACTAGAGTCTCGTAGAGGGGGGTAGAATTCCACGTGTAGCGGTGAAATGCGTAGAGATGTGGAGGAATACCGGTGGCGAAGGCGGCCCCCTGGACGAAGACTGACGCTCAGGTGCGAAAGCGTGGGGAGCAAAC</t>
  </si>
  <si>
    <t>TGGGGAATATTGGACAATGGGCGCAAGCCTGATCCAGCCATACCGCGTGGGTGAAGAAGGCCTTCGGGTTGTAAAGCCCTTTTGTTGGGAAAGAAATCCAGCCGGCTAATACCTGGTTGGGATGACGGTACCCAAAGAATAAGCACCGGCTAACTT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</si>
  <si>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AGACGTACACCCGACTCACTATGGTCGTGTATGTCCAATCGAAACGCCTGAAGGTCCGAACATCGGTCTGATTAACTCAT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</si>
  <si>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TGGGGAATTTTCCGCAATGGGCGAAAGCCTGACGGAGCAACGCCGCGTGGGTGATGAAGATTTTCGGATCGTAAAGCCCTTTCAGCAGGGACGAACACAATGACGGTACCTGCAGAAGAAGCATCGGCTAACTACGTGCCAGCAGCCGCGGTAATACGTAGGATGCAAGCGTTGTCCGGATTTATTGGGCGTAAAGCGAACGTAGGCGGTTTCTTAAGTTTGGTCTTAAAGACTGGGGCTCAACCTCAGGAGTGGACTGAATACTGGGAGACTAGAGGATGTTAGAGGAAAGTGGAATTCCAAGTGTAGCGGTGAAATGCGTAGATATTTGGAGGAACACCAGTGGCGAAAGCGGCTTTCTGGGACATTCCTGACGCTGAGGTTCGAAAGCTCGGGGAGCAAAC</t>
  </si>
  <si>
    <t>Bacteria;"Cyanobacteria";"ML635J-21";NA;NA;NA;NA</t>
  </si>
  <si>
    <t>Cyanobacteria</t>
  </si>
  <si>
    <t>ML635J-21</t>
  </si>
  <si>
    <t>TAAGGAATATTGGTCAATGGGCGGAAGCCTGAACCAGCCATGCCGCGTGCAGGAC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GCCGATTGCGAAGGCAGCTCACTAAGCTGGTATTGACGCTGATGCACGAAAGCGTGGGGAGCGAAC</t>
  </si>
  <si>
    <t>TGACGTTCA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TGATGGACGTCAGCCCCAAGCAGCTCGTCTCGGTCGCGGCATCGCTCATTCCGTTCCTGGAAAACGATGACGCCAACCGCGCGCTGATGG</t>
  </si>
  <si>
    <t>TAGGGAATTTTCCGCAATGGGCGCAAGCCTGATG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</si>
  <si>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Bacteria;"Proteobacteria";"Gammaproteobacteria";"Enterobacteriales";"Enterobacteriaceae";"Rahnella";NA</t>
  </si>
  <si>
    <t>Rahnella</t>
  </si>
  <si>
    <t>TGGGGAATATTGGACAATGGGCGCAAGCCTGATCCAGCAATGCCGCGTGTGTGAAGAAGGCCTTCGGGTTGTAAAGCACTTTAAGCAGGGAAGAAAAAACTCGAGCTAACATCTTGAGTCTTGACGGTACCTGAAGAATAAGCACCGGCTAACTCTGTGCCAGCAGCCGCGGTAATACAGAGGGTGCAAGCGTTAATCGGATTTACTGGGCGTAAAGGGTGTGTAGGTGGTTTGACAAGTCGGTTGTGAAATCCCCGGGCTCAACCTGGGAACTGCTTCCGAGACTGTTTGACTAGAGTACGGTAGAGGGCGGTGGAATTTCCGGTGTAGCGGTGAAATGCGTAGATATCGGAAGGAACACCAATGGCGAAGGCAGCCGCCTGGGCCTGTACTGACACTGAAACACGAAAGCGTGGGGATCAAAC</t>
  </si>
  <si>
    <t>AGACGTTCACCCGACCCACTACGGCCGCGTGTGCCCGATCGAGACCCCTGAAGGTCCGAACATCGGTCTGATCAACTCCCTGGCGGCCTATGCCCGCACCAACCAGTACGGCTTCCTTGAGAGCCCGTACCGCGTGGTGAAAGAGGGTGTGGTTACCGACGACATCGTGTTCCTGTCGGCGATCGAAGAAGCTGATCACGTCATCGCACAGGCTTCGGCCACGATGGACGCGAAGAAGCAACTGATCGACGAACTGGTAGCGGTCCGTCACCTGAACGAATTCACCGTCAAGGCGCCGGAAGACGTCACCCTGATGGACGTTTCGCCAAAGCAGGTAGTTTCTGTTGCCGCATCGTTGATTCCGTTCCTCGAGCACGACGACGCCAACCGTGCGTTGATGG</t>
  </si>
  <si>
    <t>TGACGTACA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ACGATGACGCCAACCGTGCATTGATGG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</si>
  <si>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GGCTCAACCTTGGAACTGCATTTTTAACTGCCGAGCTAGAGTATGTCAGAGGGGGGTAGAATTCCACGTGTAGCAGTGAAATGCGTAGATATGTGGAGGAATACCGATGGCGAAGGCAGCCCCCTGGGATAATACTGACGCTCAGACACGAAAGCGTGGGGAGCAAAC</t>
  </si>
  <si>
    <t>TGGGGAATATTGGACAATGGGCGCAAGCCTGATCCAGCCATCCCGCGTGTGTGAAGAAGGCCTTCGGGTTGTAAAGCCCTTTTGTTGGGCAAGAAAAGCAGCTGGTTAATACCCGGTTTTTCTGACGGTACCCAAAGAATAAGCACCGGCTAACTTCGTGCCAGCAGCCGCGGTAATACGAAGGGTGCAAGCGTTACTCGGAATTACTGGGCGTAAAGCGTGCGTAGGTGGTTGTTTAAGTCTGTCGTGAAAGCCCTGGGCTCAACCTGGGAATTGCGATGGAAACTGGGAAACTAGAGTGTGGCAGAGGATAGTGGAATTCCTGGTGTAGCAGTGAAATGCGTAGAGATAAGGAGGAACATCCGTGGCGAAGGCGACTGTCTGGGCAAACACTGACACTGAGGCACGAAAGCGTGGGGAGCAAAC</t>
  </si>
  <si>
    <t>TGGGGAATTTTGGACAATGGGGGCAACCCTGATCCAGCCATCCCGCGTGTGCGATGAAGGCCTTCGGGTTGTAAAGCACTTTTGGCAGGAAAGAAACGTCGCGGGCTAATACCCCGTGGAACTGACGGTACCTGCAGAAT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</si>
  <si>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AGACGCGCAGAACGTCGGGCAAACAGACTTCTCCAGATGCAGACGCTGACCGTCTCGCATACCGACGAGAGCTACGAGTGCTCCTCGCTGGCTTCCACTCCGATGATCTTCCAGTCCGAAGACAGACAGCAAGCGTCTCCGTCTCGGTTCCAGTCTCCTGCCAGACATCCTGCGTCCCCGACCAGACATCAAGCGTCTAGGCCTGTGTTCGGGTCTCTAGCCAGACACATAGGGTCTCCTGCCCACGTCCAATCT</t>
  </si>
  <si>
    <t>TAAGGAATATTGGTCAATGGGCGGAAGCCTGAACCAGCCATGCCGCGTGCAGGATGACTGCCCTATGGGTTGTAAACTGCTTTTGTCCAGGAATAAACCTAG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</si>
  <si>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AGGGAATCTTCCGCAATGGGCGAAAGCCTGACGGAGCAACGCCGCGTGAGTGATGAAGGTCTTCGGATCGTAAAACTCTGTTATTAGGGAAGAACAAACGTGTAAGTAACTG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</t>
  </si>
  <si>
    <t>AGACGTACATCCGACGCATTATGGCCGTATCTGCCCGATTGAAACGCCGGAAGGCCCGAATATCGGTCTGATCAACTCGCTCGCTACCTTTGCGCGCGTTAACAAGTACGGCTTTATCGAAAGCCCGTACCGCAAGGTTGTCGACGGTAAGGTAACTTACGACGTTGTCTATCTTTCGGCTATGGAAGAAGCAAAGCACTCGGTTGCTCAGGCAAACGTAGAGCTCGATGAGCACGGTAGTTTCGTTGATGAGTTCGTCATCTGCCGCCATGCAGGCGAAGTGATGATGGCTCCGCGTGAAAACGTGGATCTCATGGACGTTTCGCCAAAGCAGCTGGTCTCAGTTGCTGCCGCGCTTATTCCGTTCCTTGAAAACGACGACGCCAACCGCGCTCTGATGG</t>
  </si>
  <si>
    <t>TGACGTACATCCGACGCATTATGGCCGTATCTGCCCGATTGAAACGCCGGAAGGCCCGAATATCGGTCTGATCAACTCGCTGGCAACGTTTGCACGCGTCAACAAGTACGGTTTCATCGAAAGCCCTTACCGCAAGATCGTTGACGGCAAGGTGACGGACGACGTCATCTACCTCTCTGCAATGGAAGAAGCCAAGCATTACGTGGCTCAGGCCAACGTTGAGCTGGATGCAAATGGCGCGTTCACGGATGAATTCGTGATTTGCCGTCATGCCGGTGAAGTGCTGCTGGCTCCGCGTGAAAACGTGGATCTGATGGACGTGTCGCCAAAGCAGCTGGTTTCGGTTGCCGCAGCGCTCATTCCGTTCCTTGAAAACGACGACGCCAACCGCGCTCTTATGG</t>
  </si>
  <si>
    <t>TGGGGAATATTGGACAATGGGCGAAAGCCTGATCCAGCAACGCCGCGTGAGGGATGACGGCCTTCGGGTTGTAAACCTCTTTCAGTACCGACGAAGCGAAAGTGACGGTAGGTACAGAAGAAGGACCGGCCAACTACGTGCCAGCAGCCGCGGTAATACGTAGGGTCCGAGCGTTGTCCGGAATTATTGGGCGTAAAGGGCTCGTAGGCGGTTTGTCGCGTCGGGAGTGAAAACAGCGGGCTTAACTCGTTGCTTGCTTTCGATACGGGCAGACTAGAGGTATGCAGGGGAGAATGGAATTCCTGGTGTAGCGGTGAAATGCGCAGATATCAGGAGGAACACCGGTGGCGAAGGCGGTTCTCTGGGCATTACCTGACGCTGAGGAGCGAAAGTGTGGGGAGCGAAC</t>
  </si>
  <si>
    <t>TAAGGAATATTGGTCAATGGACGAAAGTCTGAACCAGCCATGCCGCGTGGAGGATGACGGCCCTCTGGGTTGTAAACTTCTTTTATAGGGGACGAAAAAAGGTTTTTCTAGATCGTCTGACGGTACTCTATGAATAAGCACCGGCTAACTCCGTGCCAGCAGCCGCGGTAATACGGAGGGTGCAAGCGTTATCCGGATTTACTGGGTTTAAAGGGAGCGCAGGCGGATATTTAAGTCAGTGGTGAAATAGTCGAGCTTAACTCGAAAACTGCCATTGATACTATTTATCTTGAATATCGTTGAGGTTTGCGGAATGGGTCATGTAGCGGTGAAATGCTTAGATATGACCCGGAACACCAATTGCGAAGGCAGCAAACTGGCCGATTATTGACGCTGAGGCTCGAAAGCGTGGGGATCAAAC</t>
  </si>
  <si>
    <t>CGACGTA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</si>
  <si>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TGGGGAATATTGGACAATGGGCGAAAGCCTGATCCAGCAATGCCGCGTGAGTGATGAAGGCCTTAGGGTTGTAAAGCTCTTTTACCAGGGATGATAATGACAGTACCTGGAGAATAAGCTCCGGCTAACTCCGTGCCAGCAGCCGCGGTAATACGGAGGGAGCTAGCGTTGTTCGGAATTACTGGGCGTAAAGCGCGCGTAGGCGGTTTTTTAAGTCAGAGGTGAAAGCCCAGTGCTCAACACTGGAACTGCCTTTGAAACTGGAAAACTTGAATCTTGGAGAGGTCAGTGGAATTCCGAGTGTAGAGGTGAAATTCGTAGATATTCGGAAGAACACCAGTGGCGAAGGCGACTGACTGGACAAGTATTGACGCTGAGGTGCGAAAGCGTGGGGAGCAAAC</t>
  </si>
  <si>
    <t>Bacteria;"Proteobacteria";"Alphaproteobacteria";"Sphingomonadales";"Sphingomonadaceae";"Sphingopyxis";"chilensis"</t>
  </si>
  <si>
    <t>chilensis</t>
  </si>
  <si>
    <t>TGGGGAATATTGGACAATGGGCGAAAGCCTGATCCAGCCATGCCGCGTGTGTGAAGAAGGTCTTCGGATTGTAAAGCACTTTAAGTTGGGAGGAAGGGCAGTAAATTAATACTTTGCTGTTTTGACGTTACCGACAGAATAAGCACCGGCTAACTCTGTGCCAGCAGCCGCGGTAATACAGAGGGTGCAAGCGTTAATCGGAATTACTGGGCGTAAAGCGCGCGTAGGTGGTTTGTTAAGTTGGATGTGAAATCCCCGGGCTCAACCTGGGAACTGCATTTGTGACTGCATGGCTAGAGTACGGTAGAGGGGGATGGAATTCCGCGTGTAGCAGTGAAATGCGTAGATATGCGGAGGAACACCGATGGCGAAGGCAATCCCCTGGACCTGTACTGACGCTCATGCACGAAAGCGTGGGGAGCAAAC</t>
  </si>
  <si>
    <t>TGACGTACACCCGACCCATTACGGCCGCGTCTGCACCATCGAAACGCCGGAAGGCCCGAACATCGGCCTGATCAACTCGCTGGCCGTGTTCGCACGCACCAACAAGTACGGTTTCCTGGAAACCCCGTACCGCAAGGTGCACGACGGCAAGGTCTCCGACGAGATCGAGTTCCTGTCGGCCATCGAAGAAAACGAATACGTCATTGCACAGGCCAATGCCCTGACCGACGCCAAGAACATGCTCACCGAGCAGTTCGTGCCGTGTCGTTTCCAGGGTGAGTCGCTGCTGAAGCCGCCGGCGGAAGTCCACTTCATGGACGTCTCGCCGATGCAGACCGTGTCGGTCGCTGCGGCACTGGTTCCGTTCCTGGAGCACGATGACGCCAACCGTGCACTGATGG</t>
  </si>
  <si>
    <t>TGGGGAATATTGGACAATGGGCGCAAGCCTGATCCAGCCATGCCGCGTGAGTGATGAAGGCCCTAGGGTTGTAAAGCTCTTTCAACGGTGAAGATAATGACGGTAACCGTAGAAGAAGCCCCGGCTAACTTCGTGCCAGCAGCCGCGGTAATACGAAGGGGGCTAGCGTTGTTCGGAATTACTGGGCGTAAAGCGCACGTAGGCGGATACTTAAGTCAGGGGTGAAATCCCGGGGCTCAACCCCGGAACTGCCTTTGATACTGGGTATCTCGAGTTCGAGAGAGGTGAGTGGAATTCCGAGTGTAGAGGTGAAATTCGTAGATATTCGGAGGAACACCAGTGGCGAAGGCGGCTCACTGGCTCGA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</si>
  <si>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GATCAGGAGGAACATCCATGGCGAAGGCAGCTACCTGGACCAACACTGACACTGAGGCACGAAAGCGTGGGGAGCAAAC</t>
  </si>
  <si>
    <t>TGGGGAATCTTGGACAATGGGCGCAAGCCTGATCCAGCCATGCCGCGTGAGTGATGAAGGCCCTAGGGTTGTAAAGCTCTTTCGCAGGTGAAGATAATGACGGTAACCTGAGAAGAAGCCCCGGCTAACTTCGTGCCAGCAGCCGCGGTAATACGAAGGGGGCTAGCGTTGTTCGGAATTACTGGGCGTAAAGCGCACGTAGGCGGATTGTTAAGTTAGGGGTGAAATCCCAGGGCTCAACCCTGGAACTGCCTTTAATACTGGCAATCTCGAGTCCGAGAGAGGTGAGTGGAATTCCGAGTGTAGAGGTGAAATTCGTAGATATTCGGAGGAACACCAGTGGCGAAGGCGGCTCACTGGCTCGGTACTGACGCTGAGGTGCGAAAGCGTGGGGAGCAAAC</t>
  </si>
  <si>
    <t>TGGGGAATATTGGACAATGGGCGCAAGCCTGATCCAGCCATACCGCGTGGGTGAAGAAGGCCTTCGGGTTGTAAAGCCCTTTTGTTGGGAAAGAAATCCTATCGGTTAATAACCGGTGGGGATGACGGTACCCAAAGAATAAGCACCGGCTAACTTCGTGCCAGCAGCCGCGGTAATACGAAGGGTGCAAGCGTTACTCGGAATTACTGGGCGTAAAGCGTGCGTAGGTGGTGGTTTAAGTCTGCTGTGAAAGCCCTGGGCTCAACCTGGGAATTGCAGTGGATACTGGATCACTAGAGTGTGGTAGAGGGATGCGGAATTTCTGGTGTAGCAGTGAAATGCGTAGAGATCAGAAGGAACATCCGTGGCGAAGGCGGCATCCTGGGCCAACACTGACACTGAGGCACGAAAGCGTGGGGAGCAAAC</t>
  </si>
  <si>
    <t>Bacteria;"Proteobacteria";"Gammaproteobacteria";"Xanthomonadales";"Xanthomonadaceae";"Pseudoxanthomonas";"mexicana"</t>
  </si>
  <si>
    <t>Pseudoxanthomonas</t>
  </si>
  <si>
    <t>mexicana</t>
  </si>
  <si>
    <t>TGGGGAATTTTGGACAATGGGGGAAACCCTGATCCAGCCATCCCGCGTGTGCGATGAAGGCCTTCGGGTTGTAAAGCACTTTTGTCAGGGAAGAAAAGGTTTCGGATAATACCTGGAACTGATGACGGTACCTG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</si>
  <si>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AGGAATCTTGGACAATGGGCGAAAGCCTGATCCAGCCATGCCGCGTGAGTGATGAAGGCCTTCGGGTTGTAAAGCTCTTTCAGATGTGAAGATAATGACGGTAGCATCAGAAGAAGCTCCGGCTAACTCCGTGCCAGCAGCCGCGGTAATACGGAGGGAGCGAGCGTTGTTCGGAATTACTGGGCGTAAAGCGTATGTAGGCGGTTTTGTAAGACAGATGTGAAATCCCAGAGCTTAACTTTGGAACTGCATTTGTGACTGCAAGACTTGAGGATCGGAGAGGTTGGCGGAATTCCAAGTGTAGAGGTGAAATTCGCAGATATTTGGAGGAACACCGATGGCGTAAGCAGCCAACTGGACGATTACTGACGCTGAGATACGAAAGCGTGGGGAGCAAAC</t>
  </si>
  <si>
    <t>Bacteria;"Proteobacteria";"Alphaproteobacteria";"Alphaproteobacteria_Incertae_Sedis";NA;NA;NA</t>
  </si>
  <si>
    <t>Alphaproteobacteria_Incertae_Sedis</t>
  </si>
  <si>
    <t>TGGGGAATATTGGACAATGGGCGCAAGCCTGATCCAGCCATGCCGCGTGTGTGAAGAAGGCCTTCGGGTTGTAAAGCACTTTTGTTGGGAAAGAAAAGCCATGGGTTAATACCCTGTGGTTCTGACGGTACCCAAAGAATAAGCACCGGCTAACTTCGTGCCAGCAGCCGCGGTAATACGAAGGGTGCAAGCGTTACTCGGAATTACTGGGCGTAAAGCGTGCGTAGGTGGTTTGTTAAGTCTGATGTGAAAGCCCTGGGCTCAACCTGGGAATTGCATTGGATACTGGCAGGCTAGAGTGCGGTAGAGGATGGCGGAATTCCCGGTGTAGCAGTGAAATGCGTAGAGATAGGGAGGAACATCCGTGGCGAAGGCGGCCAGCTGGACAAGCACTGACACTGAGGCACGAAAGCGTGGGGAGCAAAC</t>
  </si>
  <si>
    <t>TGGGGAATATTGGACAATGGGCGAAAGCCTGATCCAGCCATGCCGCGTGTGTGAAGAAGGTCTTCGGATTGTAAAGCACTTTAAGTTGGGAGGAAGGGCATTAACCTAATACGTTAA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</si>
  <si>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GATGTGGAGGAATACCGGTGGCGAAGGCGGCCCCCTGGACGAAGACTGACGCTCAGGTGCGAAAGCGTGGGGAGCAAAC</t>
  </si>
  <si>
    <t>TGGGGAATATTGCACAATGGGCGGAAGCCTGATGCAGCGACGCCGCGTGAGGGATGACGGCCTTCGGGTTGTAAACCTCTTTCAGCAGGGACGAAGCGTAAGTGACGGTACCTGCAGAAGAAGCACCGGCTAACTACGTGCCAGCAGCCGCGGTAATACGTAGGGTGCGAGCGTTGTCCGGAATTACTGGGCGTAAAGAGCTCGTAGGCGGTTTGTCACGTCGTCTGTGAAATCCTAGGGCTTAACCCTGGACGTGCAGGCGATACGGGCTGACTTGAGTACTACAGGGGAGACTGGAATTTCTGGTGTAGCGGTGGAATGCACAGATATCAGGAAGAACACCGATGGCGAAGGCAGGTCTCTGGGTAGTAACTGACGCTGAGGAGCGAAAGCATGGGTAGCGAAC</t>
  </si>
  <si>
    <t>Bacteria;"Actinobacteria";"Actinobacteria";"Corynebacteriales";"Corynebacteriaceae";"Lawsonella";NA</t>
  </si>
  <si>
    <t>Corynebacteriaceae</t>
  </si>
  <si>
    <t>Lawsonella</t>
  </si>
  <si>
    <t>TGACGTTCACCCGACCCATTACGGCCGCGTCTGCACCATCGAAACGCCGGAAGGCCCGAACATCGGCCTGATCAACTCGCTGGCCGTGTTCGCACGCACCAACAAGTACGGTTTCCTGGAAACCCCGTACCGCAAGGTGCACGACGGCAAGGTCTCCGACGAGATCGAGTTCCTGTCGGCCATCGAAGAAAACGAGTACGTCATTGCACAGGCAAACGCCCTGACCGACGCCAAGAACATGCTCACCGAGCAGTTCGTGCCGTGTCGTTTCCAGGGTGAGTCGCTGCTGAAGCCGCCGGCGGAAGTCCACTTCATGGACGTCTCGCCGATGCAGACCGTGTCGGTCGCTGCGGCACTGGTTCCGTTCCTGGAGCACGATGACGCCAACCGTGCACTGATGG</t>
  </si>
  <si>
    <t>TAGGGAATATTGGTCAATGGGTGCAAGCCTGAACCAGCCATGCCGCGTGCAGGAAGAAGGCCTTCTGGGTTGTAAACTGCTTTTGCCAGGGGATAAAATGACTGTGCGCAGTTAATTGAAGGTACCTGGTGAATAAGCCACGGCTAACTACGTGCCAGCAGCCGCGGTAATACGTAGGTGGCAAGCGTTGTCCGGATTTATTGGGTTTAAAGGGTGCGTAGGCGGTTTTGTAAGTCAGTGGTGAAATACTCTAGCTTAACTAGAGGGGTGCCAATGATACTGCAGAACTTGAGTACAGATGAGGTAGGCGGAATTGACGGTGTAGCGGTGAAATGCATAGATATCGTCAAGAACACCTATAGCGAAGGCAGCTTACTGGGCTGTAACTGACGCTGAGGCACGAAAGTGTGGGGATCAAAC</t>
  </si>
  <si>
    <t>TGGGGAATATTGCACAATGGGCGCAAGCCTGATGCAGCCATGCCGCGTGTATGAAGAAGGCCTTCGGGTTGTAAAGTACTTTCAGCGGGGAGGAAGGGTTTAGCCTGAAGAGGGCTGGACTTTGACGTTACCCGCAGAAGAAGCACCGGCTAACTCCGTGCCAGCAGCCGCGGTAATACGGAGGGTGCAAGCGTTAATCGGAATGACTGGGCGTAAAGCGCACGCAGGCGGTCAATTAAGTTAGATGTGAAATCCCCGGGCTCAACCTGGGAACGGCATCTAAAACTGGTTGACTAGAGTCTCGTAGAGGGGGGTAGAATTCCACGTGTAGCGGTGAAATGCGTAGAGATGTGGAGGAATACCGGTGGCGAAGGCGGCCCCCTGGACGAAGACTGACGCTCAGGTGCGAAAGCGTGGGGAGCAAAC</t>
  </si>
  <si>
    <t>TAGGGAATCTTCCGCAATGGACGAAAGTCTGACGGAGCAACGCCGCGTGAGTGATGAAGGCTTTCGGGTCGTAAAACTCTGTTGTTAGGGAAGAACAAGTGCTAGTTGAATAAGCTGGCACCTTGACGGTACCTAACCAGAAAGCCACGGCTAACTACGTGCCAGCAGCCGCGGTAATACGTAGGTGGCAAGCGTTATCCGGAATTATTGGGCGTAAAGCGCGCGCAGGCGGTCATTTAAGTCTGGTGTTTAAACCTTGGGCTCAACCTGAGGTCGCACTGGAAACTGGGTGACTTGAGTACAGAAGAGGAAAGTGGAATTCCACGTGTAGCGGTGAAATGCGTAGATATGTGGAGGAACACCAGTGGCGAAGGCGACTTTCTGGGCTGTAACTGACGCTGAGGCGCGAAAGCGTGGGGAGCAAAC</t>
  </si>
  <si>
    <t>Bacteria;"Firmicutes";"Bacilli";"Bacillales";NA;NA;NA</t>
  </si>
  <si>
    <t>TAAGGAATATTGGTCAATGGGCGCAAGCCTGAACCAGCCATGCCGCGTGCAGGAAGACGGCCCTCCGGGTTGTAAACTGCTTTTGTACGGGAATAAACCTTTCTTCGTGAAGAAAGCTGAATGTACCGTAAGAATAAGGATCGGCTAACTCCGTGCCAGCAGCCGCGGTAATACGGAGGATCCAAGCGTTATCCGGATTTATTGGGTTTAAAGGGTGCGTAGGCGGCCTGTTAAGTCAGGGGTGAAAGACGGTGGCTCAACCATCGCAGTGCCCTTGATACTGATGGGCTTGAATGGACTAGAGGTAGGCGGAATGTGACAAGTAGCGGTGAAATGCATAGATATGTCACAGAACACCGATTGCGAAGGCAGCTTACTATGGTCTGATTGACGCTGAGGCACGAAAGCGTGGGGATCGAAC</t>
  </si>
  <si>
    <t>TAGGGAATCTTCCGCAATGGGCGAAAGCCTGACGGAGCAACGCCGCGTGAGTGATGAAGGTTTTCGGATCGTAAAGCTCTGTTGCCAGGGAAGAACGTCCGGTAGAGTAACTGCTACCGGAGTGACGGTACCTGAGAAGAAAGCCCCGGCTAACTACGTGCCAGCAGCCGCGGTAATACGTAGGGGGCAAGCGTTGTCCGGAATTATTGGGCGTAAAGCGCGCGCAGGCGGTCATTTAAGTCTGGTGTTTAAACCTTGGGCTCAACCTGAGGTCGCACTGGAAACTGGGTGACTTGAGTACAGAAGAGGAAAGTGGAATTCCACGTGTAGCGGTGAAATGCGTAGATATGTGGAGGAACACCAGTGGCGAAGGCGACTTTCTGGGCTGTAACTGACGCTGAGGCGCGAAAGCGTGGGGAGCAAAC</t>
  </si>
  <si>
    <t>Bacteria;"Firmicutes";"Bacilli";"Bacillales";"Paenibacillaceae";"Paenibacillus";"borealis"</t>
  </si>
  <si>
    <t>borealis</t>
  </si>
  <si>
    <t>TGGGGAATTTTGGACAATGGGGGCAACCCTGATCCAGCAATGCCGCGTGTGTGAAGAAGGCCTTCGGGTTGTAAAGCACTTTTGTCCGGAAAGAAATCGCACTTACTAATATTAGGTGTGGATGACGGTACCGGAAGAATAAGGACCGGCTAACTACGTGCCAGCAGCCGCGGTAATACGTAGGGTCCAAGCGTTAATCGGAATTACTGGGCGTAAAGCGTGCGCAGGCGGTTCGGAAAGAAAGATGTGAAATCCCAGAGCTTAACTTTGGAACTGCATTTTTAACTACCGGGCTAGAGTGTGTCAGAGGGAGGTGGAATTCCGCGTGTAGCAGTGAAATGCGTAGATATGCGGAGGAACACCGATGGCGAAGGCAGCCTCCTGGGATAACACTGACGCTCATGCACGAAAGCGTGGGGAGCAAAC</t>
  </si>
  <si>
    <t>TGGGGAATATTGCGCAATGGGGGCAACCCTGACGCAGCCATGCCGCGTGAATGAAGAAGGCCTTCGGGTTGTAAAGTTCTTTCGGTAGCGAGGAAGGCATTTAGTTTAATAGACTAGGTGATTGACGTTAACTACAGAAGAAGCACCGGCTAACTCCGTGCCAGCAGCCGCGGTAATACGGAGGGTGCGAGCGTTAATCGGAATAACTGGGCGTAAAGGGCACGCAGGCGGTGACTTAAGTGAGGTGTGAAAGCCCCGGGCTTAACCTGGGAATTGCATTTCATACTGGGTCGCTAGAGTACTTTAGGGAGGGGTAGAATTCCACGTGTAGCGGTGAAATGCGTAGAGATGTGGAGGAATACCGAAGGCGAAGGCAGCCCCTTGGGAATGTACTGACGCTCATGTGCGAAAGCGTGGGGAGCAAAC</t>
  </si>
  <si>
    <t>Bacteria;"Proteobacteria";"Gammaproteobacteria";"Pasteurellales";"Pasteurellaceae";"Haemophilus";NA</t>
  </si>
  <si>
    <t>Pasteurellales</t>
  </si>
  <si>
    <t>Pasteurellaceae</t>
  </si>
  <si>
    <t>Haemophilus</t>
  </si>
  <si>
    <t>TGGGGAATATTGCACAATGGGCGCAAGCCTGATGCAGCAACGCCGCGTGAGGGACGACGGCCTTCGGGTTGTAAACCTCTTTTAGTAGGGAAGAAGCGAAAGTGACGGTACCTGCAGAAAAAGCACCGGCTAACTACGTGCCAGCAGCCGCGGTAATACGTAGGGTGCAAGCGTTGTCCGGAATTATTGGGCGTAAAGAGCTCGTAGGCGGTTTGTCGCGTCTGCTGTGAAAACCCGAGGCTCAACCTCGGGCCTGCAGTGGGTACGGGCAGACTAGAGTGCGGTAGGGGAGATTGGAATTCCTGGTGTAGCGGTGGAATGCGCAGATATCAGGAGGAACACCGATGGCGAAGGCAGATCTCTGGGCCGTAACTGACGCTGAGGAGCGAAAGCATGGGGAGCGAAC</t>
  </si>
  <si>
    <t>AGACGTG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</si>
  <si>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Bacteria;"Actinobacteria";"Actinobacteria";"Micrococcales";"Micrococcaceae";"Micrococcus";NA</t>
  </si>
  <si>
    <t>Micrococcaceae</t>
  </si>
  <si>
    <t>Micrococcus</t>
  </si>
  <si>
    <t>TAAGGAATATTGGTCAATGGAGGGAACTCTGAACCAGCCATGCCGCGTGCAGGAAGACGGCCCTCTGGGTTGTAAACTGCTTTTATTCGGGAATAAACCTAGATACGTGTATTTAGCTGAATGTACCGAAGGAATAAGGATCGGCTAACTCCGTGCCAGCAGCCGCGGTAATACGGAGGATCCAAGCGTTATCCGGATTTATTGGGTTTAAAGGGTGCGTAGGCGGCCTATTAAGTCAGGGGTGAAAGACGGTAGCTCAACTATCGCAGTGCCCTTGATACTGATGGGCTTGAATGGACTAGAGGTAGGCGGAATGTGACAAGTAGCGGTGAAATGCATAGATATGTCACAGAACACCGATTGCGAAGGCAGCTTACTATGGTCTTATTGACGCTGAGGCACGAAAGCGTGGGGATCAAAC</t>
  </si>
  <si>
    <t>TGGGGAATATTGCACAATGGGCGAAAGCCTGATGCAGCG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AAGATATAAGGAGGAACACCGGTGGCGAAGGCGGGTCGCTGGGCAGGAACTGACGCTGAGGAACGAAAGCGTGGGTAGCGAAC</t>
  </si>
  <si>
    <t>TGGGGAATATTGCACAATGGGGGAAACCCTGATGCAGCGACGCCGCGTGAACGAAGAAGGTATTCGTATCGTAAAGTTCTGTCCTATGGGAAGATAATGACAGTACCATAGAAGAAAGCTCCGGCTAAATACGTGCCAGCAGCCGCGGTAATACGTATGGAGCGAGCGTTGTCCGGAATTATTGGGCGTAAAGGGTACGCAGGCGGTTTAATAAGTCGAATGTTAAAGATCGGGGCTCAACCCCGTAAAGCATTGGAAACTGATAAACTTGAGTAGTGGAGAGGAAAGTGGAATTCCTAGTGTAGTGGTGAAATACGTAGATATTAGGAGGAATACCAGTAGCGAAGGCGACTTTCTGGACACAAACTGACGCTGAGGTACGAAAGCGTGGGGAGCAAAC</t>
  </si>
  <si>
    <t>Bacteria;"Firmicutes";"Clostridia";"Clostridiales";"Family_XI";"Finegoldia";"magna"</t>
  </si>
  <si>
    <t>Clostridia</t>
  </si>
  <si>
    <t>Clostridiales</t>
  </si>
  <si>
    <t>Family_XI</t>
  </si>
  <si>
    <t>Finegoldia</t>
  </si>
  <si>
    <t>magna</t>
  </si>
  <si>
    <t>TTAAGAATCTTGCGCAATGGACGAAAGTCTGACGCAGCGACGCCGCGTGAAGGATGAAGGCTTTCGGGTTGTAAACTTCGGTAGACTGGGAAGAAAAAGTATGTTCGTTGAGGGCATACATTGACGGTACCAGTCTGAAGCCCCGGCTAATTACGTGCCAGCAGCCGCGGTAATACGTATGGGGCAAGCGTTGTTCGGAATTATTGGGCGTAAAGGGCTCGCAGGTGGTTTGTTAAGTTGGTGGTTTAATCTCTGGGCTCAACCCAGAGTCAGCCTCCAAAACTGGCGAACTTGAGTACGATAGGGGATAGCGGAATTCTCGGTGTAGCGGTGGAATGCGTAGATATCGAGAGGAACACCAATGGCGAAGGCAGCTATCTGGATCGTAACTGACACTCATGAGCGAAAGTGCGGGGAGCAAAC</t>
  </si>
  <si>
    <t>Bacteria;"Spirochaetae";"Spirochaetes";"Spirochaetales";"Leptospiraceae";"Turneriella";NA</t>
  </si>
  <si>
    <t>Spirochaetae</t>
  </si>
  <si>
    <t>Spirochaetes</t>
  </si>
  <si>
    <t>Spirochaetales</t>
  </si>
  <si>
    <t>Leptospiraceae</t>
  </si>
  <si>
    <t>Turneriella</t>
  </si>
  <si>
    <t>TGGGGAATATTGGACAATGGGCGCAAGCCTGATCCAGCCATGCCGCGTGAGTGATGAAGGCCTTAGGGTTGTAAAGCTCTTTTGTCCGGGAAGATAATGACTGTACCGGAAGAATAAGCCCCGGCTAACTTCGTGCCAGCAGCCGCGGTAATACGAAGGGGGCTAGCGTTGCTCGGAATCACTGGGCGTAAAGGGCGCGTAGGCGGACTCTTAAGTCGGGGGTGAAAGCCCAGGGCTCAACCCTGGAATTGCCTTCGATACTGAGAGTCTTGAGTTCGGAAGAGGTTGGTGGAATTGCGAGTGTAGAGGTGAAATTCGTAGATATTCGCAAGAACACCAGTGGCGAAGGCGGCCAACTGGTCCGATACTGACGCTGAGGCGCGAAAGCGTGGGGAGCAAAC</t>
  </si>
  <si>
    <t>TGGGGAATATTGGACAATGGGCGCAAGCCTGATCCAGCCATGCCGCGTGTGTGAAGAAGGCCTTCGGGTTGTAAAGCACTTTTGTTGGGCAAGAAAAGCCATGGGTTAATACCCTGTGTTTCTGACGGTACCCAAAGAATAAGCACCGGCTAACTTCGTGCCAGCAGCCGCGGTAATACGAAGGGTGCAAGCGTTACTCGGAATTACTGGGCGTAAAGCGTGCGTAGGTGGTTTGTTAAGTCTGATGTGAAAGCCCTGGGCTCAACCTGGGAATTGCATTGGATACTGGCAGGCTAGAGTGCGGTAGAGGATGGCGGAATTCCCGGTGTAGCAGTGAAATGCGTAGAGATAGGGAGGAACATCCGTGGCGAAGGCGGCCAGCTGGACAAGCACTGACACTGAGGCACGAAAGCGTGGGGAGCAAAC</t>
  </si>
  <si>
    <t>TGGGGAATATTGGACAATGGGCGCAAGCCTGATCCAGCCATGCCGCGTGAGTGATGAAGGCCTTAGGGTTGTAAAGCTCTTTCACCGGAGAAGATAATGACGGTATCCGGAGAAGAAGCCCCGGCTAACTTCGTGCCAGCAGCCGCGGTAATACGAAGGGGGCTAGCGTTGTTCGGAATTACTGGGCGTAAAGCGCACGTAGGCGGATATTTAAGTCAGGGGTGAAATCCCAGAGCTCAACTCTGGAACTGCCTTTGATACTGGGTATCTTGAGTATGGAAGAGGTAAGTGGAATTCCGAGTGTAGAGGTGAAATTCGTAGATATTCGGAGGAACACCAGTGGCGAAGGCGGCTTACTGGGCAAGTACTGACGCTGAGGTGCGAAAGCGTGGGGAGCAAAC</t>
  </si>
  <si>
    <t>TAGGGAATATTGGGCAATGGATGCAAGTCTGACCCAGCCATGCCGCGTGCCGGATGAAGGCCCTCAGGGTTGTAAACGGCTTTTATTCGGGAAGAAGAGCAGGGATGCGTCCTTGTGTGACGGTACCGAATGAATAAGCACCGGCTAACTCCGTGCCAGCAGCCGCGGTAATACGGAGGGTGCGAGCGTTGTCCGGATTTATTGGGTTTAAAGGGTGCGTAGGTGGCTTTATAAGTCAGTGGTGAAATACAGCCGCTCAACGGTTGAGGTGCCATTGATACTGCAAAGCTTGAAATAATTGGAGGCTGCCGGAATGGATGGTGTAGCGGTGAAATGCATAGATATCATCCAGAACACCGATTGCGAAGGCAGGTGGCTACGATTTGTTTGACACTGAGGCACGAAAGCATGGGGAGCAAAC</t>
  </si>
  <si>
    <t>TGAGGAATATTGGTCAATGGGCGCAAGCCTGAACCAGCCATGCCGCGTGCAGGATGAAGCATCTATGGTGTGTAAACTGCTTTTGTACGGGAAGAAACACCTCTTCGTGAAGAGGCTTGACGGTACCGTAAGAATAAGGATCGGCTAACTCCGTGCCAGCAGCCGCGGTAATACGGAGGATCCAAGCGTTATCCGGAATCATTGGGTTTAAAGGGTCCGTAGGCGGTTTTATAAGTCAGTGGTGAAATCCGGCAGCTCAACTGTCGAACTGCCATTGATACTGTAGAACTTGAATTATTGTGAAGTAACTAGAATATGTAGTGTAGCGGTGAAATGCTTAGATATTACATGGAATACCGATTGCGAAGGCAGGTTACTAACAATACATTGACGCTGATGGACGAAAGCGTGGGGAGCGAAC</t>
  </si>
  <si>
    <t>TAAGGAATATTGGTCAATGGAGGCAACTCTGAACCAGCCATGCCGCGTGCAGGAAGACGGCCCTCTGGGTTGTAAACTGCTTTTATTCGGGAATAAACCTATCTACGTGTAGATAGCTGAATGTACCGAAGGAATAAGGATCGGCTAACTCCGTGCCAGCAGCCGCGGTAATACGGAGGATCCAAGCGTTATCCGGATTTATTGGGTTTAAAGGGTGCGTAGGCGGCCTGTTAAGTCAGGGGTGAAAGACGGTAGCTCAACTATCGCAGTGCCCTTGATACTGATGGGCTTGAATGGACTAGAGGTAGGCGGAATGAGACAAGTAGCGGTGAAATGCATAGATATGTCTCAGAACACCGATTGCGAAGGCAGCTTACTATGGTCCTATTGACGCTGAGGCACGAAAGCGTGGGGATCGAAC</t>
  </si>
  <si>
    <t>CGGTAATACGTAGGGTGCAAGCGTTACTCGGAATTACTGGGCGTAAAGCGTGCGTAGGTGGTCGTTTAAGTCCGTTGTGAAAGCCCTGGGCTCAACCTGGGAACTGCAGTGGATACTGGGCGACTAGAGTGTGGTAGAGGGTAGCGGAATTACTGGTGTAGCAGTGAAATGCGTAGAGATCAGGAGGAACATCCATGGCGAAGGCAGCTACCTGGACCAACACTGACACTGAGGCACGAAAGCGTGGGGAGCAAAC</t>
  </si>
  <si>
    <t>CGACGTTCACCCGACCCATTACGGCCGCGTCTGCACCATCGAAACCCCGGAAGGCCCGAACATCGGCCTGATCAACTCGCTGGCCGTGTACGCCCGCACCAACCAGTACGGTTTCCTCGAGACCCCGTACCGCAAGGTCGTGGACGGCAAGGTCTATGACGAAGTCGAGTTCCTGTCGGCCATCGAAGAAAACGAGTACGTCATTGCGCAGGCCAACGCCCTGACCAATGCCGACAGCGTGCTGACCGAGCAGTTCGTTCCGTGCCGCTTCCAGGGCGAGTCGCTGCTGAAGCCGCCGGCGGAAGTCCACTTCATGGACGTCTCGCCGATGCAGACCGTGTCGATCGCGGCCGCGCTGGTTCCGTTCCTGGAGCACGATGACGCCAACCGTGCACTGATGG</t>
  </si>
  <si>
    <t>AGACGTGCATCCAACGCATTATGGCCGTATCTGCCCGATTGAAACGCCGGAAGGCCCGAATATCGGTCTGATCAACTCGCTTGCAACCTTTGCCCGCGTCAACAAGTACGGCTTCATTGAAAGCCCGTATCGTAAAGTTGTCGATGGCAAGGTCACGAACGACGTTGTTTATCTGTCGGCTATGGAAGAAGCGAAGCACTCGGTTGCTCAGGCAAACGTAGAGCTGGACGAGCAGGGTGGTTTTGTAGACGAATTCGTCATCTGCCGTCACGCTGGCGAAGTTATGATGGCTCCGCGTGAAAACGTGGACCTGATGGACGTTTCGCCGAAGCAGCTCGTTTCGGTTGCTGCAGCGCTTATTCCGTTCCTTGAAAACGACGATGCGAACCGCGCTCTGATGG</t>
  </si>
  <si>
    <t>TAAGGAATATTGGTCAATGGACGAAAGTCTGAACCAGCCATGCCGCGTGGAGGATGAAGGTCCTCTGGATTGTAAACTTCTTTTATATGGGACGAAAAAAGGCTTTTCTAAGTCGTCTGACGGTACCATATGAATAAGCACCGGCTAACTCCGTGCCAGCAGCCGCGGTAATACGGAGGGTGCAAGCGTTATCCGGATTCACTGGGTTTAAAGGGTGCGTAGGTGGACTGGTAAGTCCGTGGTGAAATCCCCGAGCTTAACTTGGGAACTGCCATGGATACTATTGGTCTTGAATTTTCTGGAGGTTAGCGGAATATGTCATGTAGCGGTGAAATGCTTAGATATGACATAGAACACCGATTGCGAAGGCAGCTGGCTACAGAAACATTGACACTGAGGCACGAAAGCGTGGGGATCAAAC</t>
  </si>
  <si>
    <t>TGGGGAATTTTGGACAATGGGCGCAAGCCTGATCCAGCCATGCCGCGTGTGGGAAGAAGGCCTTCGGGTTGTAAACCACTTTTGTCAGGGAAGAAACGGCTTTTTCTAATACAAAGGGCTAATGACGGTACCTGAAGAATAAGCACCGGCTAACTACGTGCCAGCAGCCGCGGTAATACGTAGGGTGCGAGCGTTAATCGGAATTACTGGGCGTAAAGCGTGCGCAGGCGGCTTTGCAAGACAGATGTGAAATCCCCGGGCTCAACCTGGGAACTGCATTTGTGACTGCATGGCTAGAGTACGGTAGAGGGGGATGGAATTCCGCGTGTAGCAGTGAAATGCGTAGATATGCGGAGGAACACCGATGGCGAAGGCAATCCCCTGGACCTGTACTGACGCTCATGCACGAAAGCGTGGGGAGCAAAC</t>
  </si>
  <si>
    <t>TGGGGAATTTTGGACAATGGGGGAAACCCTGATCCAGCCATGCCGCGTGCAGGATGAAGGCCTTCGGGTTGTAAACTGCTTTTGTACAGAACGAAAAGGTCTCGGTTAATACCTGGGGCCCATGACGGTACTGTAAGAATAAGCACCGGCTAACTACGTGCCAGCAGCCGCGGTAATACGTAGGGTGCAAGCGTTAATCGGAATTACTGGGCGTAAAGCGTGCGCAGGCGGTTATGTAAGACAGATGTGAAATCCCCGGGCTCAACCTGGGAACTGCATTTGTGACTGCATAGCTAGAGTACGGCAGAGGGGGATGGAATTCCGCGTGTAGCAGTGAAATGCGTAGATATGCGGAGGAACACCGATGGCGAAGGCAATCCCCTGGGCCTGTACTGACGCTCATGCACGAAAGCGTGGGGAGCAAAC</t>
  </si>
  <si>
    <t>TAAGGAATATTGGTCAATGGGCGGAAGCCTGAACCAGCCATGCCGCGTGCAGGATGACTGCCCTATGGGTTGTAAACTGCTTTTGTCCAGGAATAAACCTAAATACGA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</si>
  <si>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Bacteria;"Bacteroidetes";"Sphingobacteriia";"Sphingobacteriales";"Sphingobacteriaceae";"Sphingobacterium";"detergens"</t>
  </si>
  <si>
    <t>detergens</t>
  </si>
  <si>
    <t>TGGGGAATATTGGACAATGGGCGCAAGCCTGATCCAGCCATACCGCGTGGGTGAAGAAGGCCTTCGGGTTGTAAAGCCCTTTTGTTGGGAAAGAAATCCAGCTGGTTAATACCCGGTTGGGATGACGGTACCCAAAGAATAAGCACCGGCTAACTTCGTGCCAGCAGCCGCGGTAATACGAAGGGTGCAAGCGTTACTCGGAATTACTGGGCGTAAAGCGTGCGTAGGTGGTGGTTTAAGTCTGCTGTGAAAGCCCTGGGCTCAACCTGGGAATTGCAGTGGATACTGGATTACTAGAGTGTGGTAGAGGGATGCGGAATTTCTGGTGTAGCAGTGAAATGCGTAGAGATCAGAAGGAACATCCGTGGCGAAGGCGGCATCCTGGGCCAACACTGACACTGAGGCACGAAAGCGTGGGGAGCAAAC</t>
  </si>
  <si>
    <t>Bacteria;"Proteobacteria";"Gammaproteobacteria";"Xanthomonadales";"Xanthomonadaceae";"Pseudoxanthomonas";NA</t>
  </si>
  <si>
    <t>CGACGTTCACGTGACCCACTACGGCCGCGTCTGCCCCATCGAAACGCCTGAAGGCCCGAACATCGGCCTGATCAACTCGCTGGCCCTGTACGCCCGCCTGAACGAGTACGGCTTCATCGAGACGCCTTACCGCCGGGTGGCCGACGGCAAGGTCACGATGGAGATCGACTACCTGTCGGCCATCGAGGAAGGCAAGTACATCATCGCCCAGGCCAACGCCGAGCTGGATGCCGAAGGCCGCCTGATCGGCGACCTGGTGTCGGCGCGCGAAAAGGGTGATTCGACCCTGGTGTCGGCCGAGCGCGTTCAGTACATGGACGTGTCGCCCGCACAGATCGTGTCGGTGGCTGCCTCGCTGATTCCGTTCCTGGAACACGATGACGCGAACCGCGCATTGATGG</t>
  </si>
  <si>
    <t>TGACGTGCATCCGACGCACTACGGCCGCATCTGCCCGATCGAGACGCCGGAAGGCCCGAACATCGGTCTGATCAACTCGCTCGCGACTTTCGCGCGCGTGAACAAGTACGGCTTCGTGGAAACGCCTTACCGCAAGGTGAAGGATGGCCGCGTGACCGACGACGTGGTCTATCTCTCCGCGATGGAAGAGGGCCGCTACCGCGTCGCTCAGGCGAACGTGCCGCTCGATAACAAGGGCCGCTTCACCGACGATCTGGTGATCTGCCGCCACGCCGGCGAAGTTCTGCAGTTGCCGCCGGATCGCGTCGACTACATGGACGTGTCGCCGAAGCAGCTCGTTTCGGTCGCTGCGGCGCTGATCCCGTTCCTCGAGAACGACGACGCCAACCGCGCGCTTATGG</t>
  </si>
  <si>
    <t>TGGGGAATATTGGACAATGGGCGGAAGCCTGATCCAGCAACGCCGCGTGAGGGATGACGGCCTTCGGGTTGTAAACCTCTTTCAGTACCGACGAAGCGAGAGTGACGGTAGGTACAGAAGAAGCACCGGCCAACTACGTGCCAGCAGCCGCGGTAATACGTAGGGTGCGAGCGTTGTCCGGAATTATTGGGCGTAAAGGGCTCGTAGGCGGTTTGTCGCGTCGGGAGTGAAAACAGCGGGCTTAACTCGTTGCTTGCTTTCGATACGGGCAGACTAGAGGTATGCAGGGGAGAATGGAATTCCTGGTGTAGCGGTGAAATGCGCAGATATCAGGAGGAACACCGGTGGCGAAGGCGGTTCTCTGGGCATTACCTGACGCTGAGGAGCGAAAGTGTGGGGAGCGAAC</t>
  </si>
  <si>
    <t>TGGGGAATATTGGACAATGGGCGAAAGCCTGATCCAGCCATGCCGCGTGTGTGAAGAAGGTCTTCGGATTGTAAAGCACTTTAAGTTGGGATGAATGGTTGTAGCTTAATACTCTGCAATTTTGACGTTACCGACAGAATAAGCACCGGCTAACTCTGTGCCAGCAGCCGCGGTAATACAGAGGGTGCAAGCGTTAATCGGAATTACTGGGCGTAAAGCGCGCGTAGGGGGTTTGTTAAGTTGGATGTGAAATCCCCGGGCTCAACCTGGGAACTGCATCCAAAACTGGAAAGCTAGAGTATGGTAGAGGGTGGTGGAATTTCCTGTGTAGCGGTGAAATGCGTAGATATAGGGAGGAACACCAGTGGCGAAGGCGACCACCTGGACTGATACTGACGCTGAGGTGCGAAAGCGTGGGGAGCAAAC</t>
  </si>
  <si>
    <t>TGGGGAATATTGCACAATGGGCGCAAGCCTGATGCAGCCATGCCGCGTGTATGAAGAAGGCCTTCGGGTTGTAAAGTACTTTCAGCGGGGAGGAAGGCGTAGGTCTTAATACGGCTTACGATTGACGTTACCCGCAGAAGAAGCACCGGCTAACTCCGTGCCAGCAGCCGCGGTAATACGGAGGGTGCAAGCGTTAATCGGAATTACTGGGCGTAAAGCGCACGCAGGCGGTCAATTAAGTTAGATGTGAAATCCCCGGGCTTAACCTGGGAACTGCATCTAAGACTGGTTGGCTAGAGTCTCGTAGAGGGGGGTAGAATTCCACGTGTAGCGGTGAAATGCGTAGAGATGTGGAGGAATACCGGTGGCGAAGGCGGCCCCCTGGACGAAGACTGACGCTCAGGTGCGAAAGCGTGGGGAGCAAAC</t>
  </si>
  <si>
    <t>Bacteria;"Proteobacteria";"Gammaproteobacteria";"Enterobacteriales";"Enterobacteriaceae";"Xenorhabdus";"mauleonii"</t>
  </si>
  <si>
    <t>mauleonii</t>
  </si>
  <si>
    <t>AGACGTACATCCGACCCACTACGGCCGCGTCTGCCCGATCGAGACACCGGAAGGTCCGAACATTGGTCTGATCAACTCGCTGGCTCTGTATGCCCGCCTGAATGAATACGGCTTCCTGGAAACCCCGTACCGCAAGGTCGAAGGCTCCAAGATTACCGATCAGATCGACTATCTGTCCGCCATCGAAGAAGGCCGCTACATCATCGCTCAGGCGAATGCGACCATCAACGACGAAGGCATGCTGTCCGATGAACTGGTCTCGGCCCGTGAAGCCGGCGAAACCATCCTGGTCTCCCCGGAGCGCATCCAGTACATGGACGTGGCGCCAGGCCAGATCGTTTCCGTTGCTGCCTCGCTGATTCCGTTCCTCGAACACGATGATGCAAACCGTGCATTGATGG</t>
  </si>
  <si>
    <t>TGACGTTCACCCGACGCACTACGGCCGCATCTGCCCGATCGAAACGCCGGAAGGCCCGAACATCGGTCTGATCAACTCGCTGGCCACCCACGCCCGCGTCAACAAGTACGGCTTCATCGAGAGCCCCTACCGTCGCGTGAAGGACGGCAAGGCCACGGACGAGGTGGTCTACATCTCGGCCATGGAAGAGGCGAAGCACGTTATCGCCCAGTCCAACATTGAGCTGAAGGCGGGCGAGATCGTCGAGGACCTGGTCCCCGGCCGGATCAACGGTGAATCCCAGCTGCTGACCAAGGCCGACGTCGACATGATGGACGTGTCGCCGAAACAGGTCGTTTCGGTCGCTGCGGCCCTGATCCCCTTCCTGGAAAACGACGACGCCAACCGCGCACTGATGG</t>
  </si>
  <si>
    <t>TGGGGAATATTGCACAATGGGCGCAAGCCTGATGCAGCCATGCCGCGTGTGTGAAGAAGGCCTTCGGGTTGTAAAGCACTTTCAGCGAGGAGGAAGGGTTCAGTGTTAATAGCACTGTGCATTGACGTTACTCGCAGAAGAAGCACCGGCTAACTCCGTGCCAGCAGCCGCGGTAATACGGAGGGTGCAAGCGTTACTCGGAATTACTGGGCGTAAAGCGTGCGTAGGCGGCTTTTTAAGTCGGATGTGAAATCCCCGAGCTTAACTTGGGAATTGCATTCGATACTGGGAAGCTAGAGTATGGGAGAGGATGGTAGAATTCCAGGTGTAGCGGTGAAATGCGTAGAGATCTGGAGGAATACCGATGGCGAAGGCAGCCATCTGGCCTAATACTGACGCTGAGGTACGAAAGCATGGGGAGCAAAC</t>
  </si>
  <si>
    <t>TGACGTACACCCGACCCATTACGGCCGCGTCTGCACCATCGAAACCCCGGAAGGCCCGAACATCGGCCTGATCAACTCGCTGGCCGTGTACGCCCGCACCAACCAGTACGGTTTCCTCGAGACCCCGTACCGCAAGGTCGTGGACGGCAAGGTCTATGACGAAGTCGAGTTCCTGTCGGCCATCGAAGAAAACGAGTACGTCATTGCGCAGGCCAACGCCCTGACCAATGCCGACAGCGTGCTGACCGAGCAGTTCGTTCCGTGCCGCTTCCAGGGCGAGTCGCTGCTGAAGCCGCCGGCGGAAGTCCACTTCATGGACGTCTCGCCGATGCAGACCGTGTCGATCGCGGCCGCGCTGGTTCCGTTCCTGGAGCACGATGACGCCAACCGTGCACTGATGG</t>
  </si>
  <si>
    <t>TGGGGAATATTGGACAATGGGCGAAAGCCTGATCCAGCCATGCCGCGTGAGTGATGAAGGCCCTAGGGTTGTAAAGCTCTTTCAACGGTGAAGATAATGACGGTAACCGTAGAAGAAGCCCCGGCTAACTTCGTGCCAGCAGCCGCGGTAATACGAAGGGGGCTAGCGTTGTTCGGATTTACTGGGCGTAAAGCGCACGTAGGCGGACTATTAAGTCAGGGGTGAAATCCCGGGGCTCAACCCCGGAACTGCCTTTGATACTGGTAGTCTAGAGTCCGGAAGAGGTGAGTGGAATTCCGAGTGTAGAGGTGAAATTCGTAGATATTCGGAGGAACACCAGTGGCGAAGGCGGCTCACTGGGCAGGTACTGACGCTGAGGTGCGAAAGCGTGGGGAGCAAAC</t>
  </si>
  <si>
    <t>TGGGGAATTTTGGACAATGGGCGAAAGCCTGATCCAGCAATGCCGCGTGCAGGATGAAGGCCTTCGGGTTGTAAACTGCTTTTGTACGGAACGAAAAAGCTCCTTCTAATACAGGGGGCCCATGACGGTACCGT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</si>
  <si>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AGGGAATCTTCCGCAATGGACGAAAGTCTGACGGAGCAACGCCGCGTGAGTGATGAAGGTTTTCGGATCGTAAAGCTCTGTTGCCAGGGAAGAATGCTTGGGAGAGTAACTGCTCCCAAGGTGACGGTACCTGAGAAGAAAGCCCCGGCTAACTACGTGCCAGCAGCCGCGGTAATACGTAGGGGGCAAGCGTTGTCCGGAATTATTGGGCGTAAAGCGCGCGCAGGCGGCCTTGTAAGTCTGTTGTTTAAACTTGGGGCTCAACCCCAAGTCGCAATGGAAACTGCAAAGCTTGAGTGCAGAAGAGGAAAGTGGAATTCCACGTGTAGCGGTGAAATGCGTAGAGATGTGGAGGAACACCAGTGGCGAAGGCGACTTTCTGGGCTGTAACTGACGCTGAGGCGCGAAAGCGTGGGGAGCAAAC</t>
  </si>
  <si>
    <t>Bacteria;"Firmicutes";"Bacilli";"Bacillales";"Paenibacillaceae";"Paenibacillus";"endophyticus"</t>
  </si>
  <si>
    <t>endophyticus</t>
  </si>
  <si>
    <t>CCGCGGTAATACAGAGGGTGCAAGCGTTAATCGGAATTACTGGGCGTAAAGCGCGCGTAGGTGGTTCGTTAAGTTGGATGTGAAAGCCCCGGGCTCAACCTGGGAACTGCATCCAAAACTGGCGAGCTAGAGTATGGTAGAGGGTGGTGGAATTTCCTGTGTAGCGGTGAAATGCGTAGATATAGGAAGGAACACCAGTGGCGAAGGCGACCACCTGGACTGATACTGACACTGAGGTGCGAAAGCGTGGGGAGCAAAC</t>
  </si>
  <si>
    <t>TGAGGAATATTGGTCAATGGTCGCAAGACTGAACCAGCCATGCCGCGTGCAGGATGACGGTCCTATGGATTGTAAACTGCTTTTGTACGGGAAGAAACACTCCTACGTGTAGGGGCTTGACGGTACCGTAAGAATAAGGATCGGCTAACTCCGTGCCAGCAGCCGCGGTAATACGGAGGATCCGAGCGTTATCCGGAATCATTGGGTTTAAAGGGTCCGTAGGCGGCCCTGTAAGTCAGCGGTGAAATCTTCCAGCTCAACTGGGAAACTGCCGTTGATACTGCAGGGCTTGAATTGCCGGGAAGTAACTAGAATATGTAGTGTAGCGGTGAAATGCTTAGATATTACATGGAATACCGATTGCGAAGGCAGGTTACTACCGGCGGATTGACGCTGATGGACGAAAGCGTGGGGAGCGAAC</t>
  </si>
  <si>
    <t>TGGGGAATATTGGACAATGGGCGCAAGCCTGATCCAGCCATGCCGCGTGAGTGATGAAGGCCTTAGGGTTGTAAAGCTCTTTTGTCCGGGACGATAATGACGGTACCGGAAGAATAAGCCCCGGCTAACTTCGTGCCAGCAGCCGCGGTAATACGAAGGGGGCTAGCGTTGCTCGGAATCACTGGGCGTAAAGGGCGCGTAGGCGGCCTTGTAAGTTGGGGGTGAAAGCCCGTGGCTCAACCACGGAATTGCCTTCGATACTGCTTGGCTTGAGTGTGGTAGAGGTTGGTGGAACTGCGAGTGTAGAGGTGAAATTCGTAGATATTCGCAAGAACACCGGTGGCGAAGGCGGCCAACTGGACCATCACTGACGCTGAGGCGCGAAAGCGTGGGGAGCAAAC</t>
  </si>
  <si>
    <t>Bacteria;"Proteobacteria";"Alphaproteobacteria";"Rhizobiales";"Methylobacteriaceae";"Methylobacterium";"jeotgali"</t>
  </si>
  <si>
    <t>jeotgali</t>
  </si>
  <si>
    <t>CGACGTACATCCAACGCACTATGGTCGC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</si>
  <si>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Bacteria;"Actinobacteria";"Actinobacteria";"Corynebacteriales";"Corynebacteriaceae";"Corynebacterium_1";NA</t>
  </si>
  <si>
    <t>Corynebacterium_1</t>
  </si>
  <si>
    <t>TGGGGAATATTGGACAATGGGGGAAACCCTGATCCAGCGATGCCGCGTGAGTGAAGAAGGCCTTCGGGTTGTAAAGCTCTTTTAGCAGGGAAGATAATGACGGTACCTGCAGAAAAAGCCCCGGCTAACTTCGTGCCAGCAGCCGCGGTAATACGAAGGGGGCTAGCGTTGTTCGGAATTACTGGGCGTAAAGGGCGCGTAGGCGGTCTATTGAGTCAGGCGTGAAAGCCCCGGGCTTAACCTGGGAGGTGCGTTTGATACTGGTAGACTCGAGAGTGAGAGAGGAAAGCAGAATTCCTAGTGTAGAGGTGAAATTCGTAGATATTAGGAAGAATACCAGAGGCGAAGGCGGCTTTCTGGCTCACTACTGACGCTGAGGCGCGAAAGCGTGGGGAGCAAAC</t>
  </si>
  <si>
    <t>TGGGGAATTTTGGACAATGGGGGAAACCCTGATCCAGCCATCCCGCGTGTATGATGAAGGCCTTCGGGTTGTAAAGTACTTTTGGCAGAGAAGAAAAGGTACCTCCTAATACGAGGTACTGCTGACGGTATCTGCAGAATAAGCACCGGCTAACTACGTGCCAGCAGCCGCGGTAATACGTAGGGGGCGAGCGTTGTCCGGAATTATTGGGCGTAAAGCGCGCGTAGGCGGCCGGTTAAGTCCTGTGTGAAAGACCACGGCTCAACCGTGGGGGTGCATGGGAAACTGGCAGGCTTGAGTGCAGGAGAGGGGAGCGGAATTCCCGGTGTAGCGGTGGAATGCGTAGAGATAGGGAGGAACACCAGTGGCGAAGGCGGCTCTCTGGCCTGTAACTGACGCTGAGGCGCGAAAGCGTGGGGAGCGAAC</t>
  </si>
  <si>
    <t>Bacteria;"Firmicutes";"Bacilli";"Bacillales";"Thermoactinomycetaceae";NA;NA</t>
  </si>
  <si>
    <t>TGGGGAATATTGGACAATGGGCGCAAGCCTGATCCAGCCATGCCGCGTGAGTGATGAAGGCCCTAGGGTTGTAAAGCTCTTTCACCGGTGAAGATAATGACGGTAACCGGAGAAGAAGCCCCGGCTAACTT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</si>
  <si>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CTTGGACAATGGGCGCAAGCCTGATCCAGCCATGCCGCGTGAGTGATGAAGGCCCTAGGGTTGTAAAACTCTTTCGTGGGGGACGATAATGACGGTACCCCAAGAAGAAGCTCCGGCTAACTTCGTGCCAGCAGCCGCGGTAATACGAAGGGGGCTAGCGTTGTTCGGATTTACTGGGCGTAAAGCGCGTGTAGGCGGACTGGAAAGTTGGGGGTGAAATCCCGAGGCTCAACCTCGGAACTGCCTCCAAAACTTCCAGTCTGGACTCAAGTAGAGGCAAGTGGAATTGCGAGTGTAGAGGTGAAATTCGTAGATATTCGCAGGAACACCAGTGGCGAAGGCGACTTGCTGGACTTGTAGTGACGCTGAGACGCGAAAGCGTGGGGAGCAAAC</t>
  </si>
  <si>
    <t>GTGTGTGTGTGCTATGGACACGAGAAGTCTGCTGCAGGAGGAAATACTAATGCGTTTTGGAAATTGTACGACCGTATCCCGAGCCTTGTTTTTGCGGCTATCGACCCTCAGGGATGCACATTGCTGCTGGCCAGATGTGTGCAGATCCGTTCGTTAGCGAGGGAGGGGACGACGTTGTAAACAGTTCGTCAAGGGACGCCTGCTCGCCAGAAGACGCGCAAACATTCGCGCGCCAAAAGTGGAAAAGCGCCTTTGAGGGTTGCGTGAAGGAGG</t>
  </si>
  <si>
    <t>TGGGGAATATTGGACAATGGGGGGAACCCTGATCCAGCCATGCCGCGTGTGTGAAGAAGGTCTTCGGATTGTAAAGCACTTTAAGTTGGGAGGAAGGGCAGTAAGCGAATACCTTGCTGTTTTGACGTTACCGACAGAATAAGCACCGGCTAACTCTGTGCCAGCAGCCGCGGTAATACAGAGGGTGCAAGCGTTAATCGGAATTACTGGGCGTAAAGCGCGCGTAGGTGGTTCGTTAAGTTGGATGTGAAATCCCCGGGCTCAACCTGGGAACTGCATCCAAAACTGGCGAGCTAGAGTAGGGCAGAGGGTGGTGGAATTTCCTGTGTAGCGGTGAAATGCGTAGATATAGGAAGGAACACCAGTGGCGAAGGCGACCACCTGGGCTCATACTGACACTGAGGT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</si>
  <si>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GGTGTAGCGGTGAAATGCGTAGAGATCTGGAGGAATACCGATGGCGAAGGCAGCCATCTGGCCTAATACTGACGCTGAGGTACGAAAGCATGGGGAGCAAAC</t>
  </si>
  <si>
    <t>CGACGTTCATCCAACGCATTATGGCCGTATCTGCCCGATTGAAACGCCGGAAGGCCCGAACATTGGTCTGATCAACTCGCTCGCAACTTTTGCCCGCGTCAACAAGTACGGCTTTATCGAAAGCCCGTACCGCAAGGTTGTCGATGGCAAGGTAACGTACGACGTTGTCTACCTGTCGGCTATGGAAGAAGCGAAGCACTCGGTTGCTCAGGCAAACGTAGAGCTGGACGAGCAGGGTGGTTTTGTAGACGAATTCGTCATCTGCCGTCACGCTGGCGAAGTTATGATGGCTCCGCGTGAAAACGTGGACCTGATGGACGTTTCGCCGAAGCAGCTCGTTTCGGTTGCTGCAGCGCTTATTCCGTTCCTTGAAAACGACGATGCGAACCGCGCTCTGATGG</t>
  </si>
  <si>
    <t>TGGGGAATTTTGCACAATGGGCGGAAGCCTGATGCAGCGACGCCGTGTGGGGGATGAAGGCCTTCGGGTTGTAAACTCCTTTCGTCAGGGACGAAGTTTTTTTTGACGGTACCTGGATAAGAAGCACCGGCTAACTACGTGCCAGCAGCCGCGGTAATACGTAGGGTGCGAGCGTTGTCCGGATTTACTGGGCGTAAAGGGCTCGTAGGTGGTGTGTCGCGTCGTCTGTGTAATCCAGGGGCTTAACTTTTGGTTGGCAGGCGATACGGGCATTGCTTGAGTGCTGTAGGGGAGACTGGAATTCCTGGTGTAGCGGTGAAATGCGCAGATATCAGGAGGAACACCGATGGCGAAGGCAGGTCTCTGGGCAGTTACTGACGCTGAGGAGCGAGAGCATGGGTAGCGAAC</t>
  </si>
  <si>
    <t>Bacteria;"Actinobacteria";"Actinobacteria";"Corynebacteriales";"Corynebacteriaceae";"Corynebacterium";NA</t>
  </si>
  <si>
    <t>Corynebacterium</t>
  </si>
  <si>
    <t>TGGGGAATATTGGACAATGGGCGCAAGCCTGATCCAGCCATGCCGCGTGAGTGATGAAGGCCCTAGGGTTGTAAAGCTCTTTCACCGGTGAAGATAATGACGGTAACCGGAGAAGAAGCCCCGGCTAACTTCGTGCCAGCAGCCGCGGTAATACGAAGGGGGCTAGCGTTGTTCGGAATTACTGGGCGTAAAGCGCACGTAGGCGGACATTTAAGTCAGGGGTGAAATCCCGGGGCTCAACCCCGGAACTGCCTTTGATACTGGGTGTCTAGAGTATGGAAGAGGTGAGTGGAATTCCGAGTGTAGAGGTGAAATTCGTAGATATTCGGAGGAACACCAGTGGCGAAGGCGGCTCACTGGTCCATTACTGACGCTGAGGTGCGAAAGCGTGGGGAGCAAAC</t>
  </si>
  <si>
    <t>TAAGGAATATTGGTCAATGGAGGCAACTCTGAACCAGCCATGCCGCGTGCAGGAAGACAGCCCTCTGGGTCGTAAACTGCTTTTATTCGGGAATAAACCTATTTACGTGTAGATAGCTGAATGTACCGAAGGAATAAGGATCGGCTAACTCCGTGCCAGCAGCCGCGGTAATACGGAGGATCCAAGCGTTATCCGGATTTATTGGGTTTAAAGGGTGCGTAGGCGGCTTATTAAGTCAGGGGTGAAAGACGGTGGCTCAACCATCGCAGTGCCCTTGATACTGATGAGCTTGAATACACTAGAGGTAGGCGGAATGTGACAAGTAGCGGTGAAATGCATAGATATGTCACAGAACACCGATTGCGAAGGCAGCTTACTATGGTGTGATTGACGCTGAGGCACGAAAGCGTGGGGATCAAAC</t>
  </si>
  <si>
    <t>TGGGGAATTTTGGACAATGGGCGAAAGCCTGATCCAGCAATGCCGCGTGAGTGAAGAAGGCCTTCGGGTTGTAAAGCTCTTTTGTCAGGGAAGAAACGGTGAGAGCTAATATCTCTT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</t>
  </si>
  <si>
    <t>Bacteria;"Proteobacteria";"Betaproteobacteria";"Burkholderiales";"Oxalobacteraceae";"Massilia";NA</t>
  </si>
  <si>
    <t>Massilia</t>
  </si>
  <si>
    <t>TGACGTACACCCG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TGACGCCAACCGAGCACTGATGG</t>
  </si>
  <si>
    <t>TGGGGAATATTGCACAATGGGCGCAAGCCTGATGCAGCAACGCCGCGTGAGGGACGACGGCCTTCGGGTTGTAAACCTCTTTTAGCAGGGAAGAAGCGAAAGTGACGGTACCTGCAGAAAAAGCGCCGGCTAACTACGTGCCAGCAGCCGCGGTAATACGTAGGGCGCAAGCGTTATCCGGAATTATTGGGCGTAAAGAGCTCGTAGGCGGTTTGTCGCGTCTGCTGTGAAAACCCGAGGCTCAACCTCGGGCCTGCAGTGGGTACGGGCAGACTAGAGTGCGGTAGGGGAGATTGGAACTCCTGGTGTAGCGGTGGAATGCGCAGATATCAGGAAGAACACCGATGGCGAAGGCAGATCTCTGGGCCGTAACTGACGCTGAGGAGCGAAAGGGTGGGGAGCAAAC</t>
  </si>
  <si>
    <t>TGGGGAATATTGGACAATGGGCGCAAGCCTGATCCAGCCATGCCGCGTGAGTGATGAAGGCCTTAGGGTTGTAAAGCTCTTTTGTCCGGGAAGATAATGACTGTACCGGAAGAATAAGCCCCGGCTAACTTCGTGCCAGCAGCCGCGGTAATACGAAGGGGGCTAGCGTTGCTCGGAATCACTGGGCGTAAAGGGCGCGTAGGCGGACTCTTAAGTCGGGGGTGAAAGCCCAGGGCTCAACCCTGGAATTGCCTTCGATACTGAGAGTCTTGAGTTCGGAAGAGGTTGGTGGAACTGCGAGTGTAGAGGTGAAATTCGTAGATATTCGCAAGAACACCAGTGGCGAAGGCGGCCAACTGGGCAGATACTGACGCTGAGGCGCGAAAGCGTGGGGAGCAAAC</t>
  </si>
  <si>
    <t>TGGGGAATATTGCACAATGGGCGAAAGCCTGATGCAGCGACGCCGCGTGAGGGATGACGGCCTTCGGGTTGTAAACCTCTTTCAGCAGGGACGAAGCGCAAGTGACGGTACCTGCAGAAGAAGCACCGGCTAACTACGTGCCAGCAGCCGCGGTAATACGTAGGGTGCAAGCGTTAATCGGAATTACTGGGCGTAAAGCGTGCGCAGGCGGTTCGGAAAGAAAGATGTGAAATCCCAGAGCTTAACTTTGGAACTGCATTTTTAACTACCGGGCTAGAGTGTGTCAGAGGGAGGTGGAATTCCGCGTGTAGCAGTGAAATGCGTAGATATGCGGAGGAACACCGATGGCGAAGGCAGCCTCCTGGGATAACACTGACGCTCATGCACGAAAGCGTGGGGAGCAAAC</t>
  </si>
  <si>
    <t>Bacteria;NA;NA;NA;NA;NA;NA</t>
  </si>
  <si>
    <t>AGACGTGCACCCGACCCACTACGGCCGCGTGTGCCCGATCGAGACCCCTGAAGGTCCGAACATCGGTCTGATCAACTCCCTGGCGGCCTATGCCCGCACCAACCAGTACGGCTTCCTTGAGAGCCCGTACCGCGTGGTGAAAGAGGGTGTGGTTACCGACGACATCGTGTTCCTGTCGGCGATCGAAGAAGCTGATCACGTCATCGCACAGGCTTCGGCCACGATGGACGCGAAGAAGCAACTGATCGACGAACTGGTAGCGGTCCGTCACCTGAACGAATTCACCGTCAAGGCGCCGGAAGACGTCACCCTGATGGACGTTTCGCCAAAGCAGGTAGTTTCTGTTGCCGCATCGTTGATTCCGTTCCTCGAGCACGACGACGCCAACCGTGCGTTGATGG</t>
  </si>
  <si>
    <t>TGGGGAATATTGCACAATGGGCGCAAGCCTGATGCAGCCATGCCGCGTGTGTGAAGAAGGCCTTCGGGTTGTAAAGCACTTTCAGCGAGGAGGAAGGGTTCAGTGTTAATAGCACTGTGCATT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</si>
  <si>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ATTGGACAATGGGCGCAAGCCTGATCCAGCCATACCGCGTGGGTGAAGAAGGCCTTCGGGTTGTAAAGCCCTTTTGTTGGGAAAGAAAAGCAGTCGGTTAATACCCGATTGTTCTGACGGTACCCAAAGAAT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</si>
  <si>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CAAGGCCAATGATCATTTCGATCGATTGTGTGAGGTTGGGACTAAAGCATGATTACTCTGAACTGCCTGAAAAAGACCTTACTCTTGGACAAATACTCGAGTAGCCACTAGCAGCGTAATTGTGACCACCCATCCACAGATATAGAAGGCAACTAGCATAAACAGCGATTTAAAGATTTTCCTTGTCACGTGGGAATTAAGGATTCCTTGTTGCTTAAGCGCATTTTTCAGTTTAGCATAGACCACGATGACAGAGATGTTTATGACAACTTGAGTCAGTGTCCAGAAATCTTTGCCTCTTCCTGTAAATCCATCAGGAACAAAGCACAGAACTTCATCGTCGTTTAGGGTGTTGTAGCTTATGGTGAAAATG</t>
  </si>
  <si>
    <t>TGGGGAATTTTGGACAATGGGCGCAAGCCTGATCCAGCAATGCCGCGTGCAGGATGAAGGCCTTCGGGTTGTAAACTGCTTTTGTACGGAACGAAACGGTTCTCTCTAATACAGGGGGCTAATGACGGTACCGTAAGAATAAGCACCGGCTAACTACGTGCCAGCAGCCGCGGTAATACGTAGGGTGCGAGCGTTAATCGGAATTACTGGGCGTAAAGCGTGCGCAGGCGGTGATGTAAGACAGATGTGAAATCCCCGGGCTCAACCTGGGACCTGCATTTGTGACTGCATCGCTGGAGTGCGGCAGAGGGGGATGGAATTCCGCGTGTAGCAGTGAAATGCGTAGATATGCGGAGGAACACCGATGGCGAAGGCAATCCCCTGGGCCTGCACTGACGCTCATGCACGAAAGCGTGGGGAGCAAAC</t>
  </si>
  <si>
    <t>AGACGTTCACCCGACCCACTACGGCCGCATCTGCCCGATCGAAACGCCGGAAGGCCCGAACATCGGCCTGATCAACTCGCTGGCCACCCACGCGCGCGTCAACAAGTACGGCTTCATCGAGAGCCCGTATCGTCGCGTGAAGGACGGTCAGGCCCAGAACGAGGTAGTCTACATCTCGGCCATGGAAGAGTCGAAGTACACGATCGCTCAGGCCAACATCGAACTGAAGAACGGCCAGATCGTCGAAGAACTGGTGCCCGGCCGGATCAACGGTGAATCCCAGCTCCTGAACAAGGACGCCGTGGACATGATGGACGTGTCGCCGAAGCAGGTTGTTTCGGTCGCTGCGGCCCTGATCCCGTTCCTGGAAAACGATGACGCCAACCGCGCACTGATGG</t>
  </si>
  <si>
    <t>TGGGGAATTTTGGACAATGGGCGAAAGCCTGATCCAGCAATGCCGCGTGCAGGATGAAGGCCTTCGGGTTGTAAACTGCTTTTGTACGGAACGAAAAGTCTCGGGATAATACCCTGGGA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</si>
  <si>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GGGAATATTGGACAATGGGCGCAAGCCTGATCCAGCCATGCCGCGTGAGTGATGAAGGCCTTAGGGTTGTAAAGCTCTTTCAGTGGGGACGATAATGACGGTACCCGCAGAAGAAGCCCCGGCTAACTTCGTGCCAGCAGCCGCGGTAATACGAAGGGGGCTAGCGTTGTTCGGAATCACTGGGCGTAAAGGGCGCGTAGGCGGCTTTGTAAGTCGGGGGTGAAAGCCTGTGGCTCAACCACAGAATTGCCTTCGATACTGCATGGCTTGAGACCGGAAGAGGTTAGTGGAACTGCGAGTGTAGAGGTGAAATTCGTAGATATTCGCAAGAACACCAGTGGCGAAGGCGGCTGACTGGTCCGGTTCTGACGCTGAGGCGCGAAAGCGTGGGGAGCAAAC</t>
  </si>
  <si>
    <t>Bacteria;"Proteobacteria";"Alphaproteobacteria";"Rhizobiales";"Methylobacteriaceae";"Microvirga";NA</t>
  </si>
  <si>
    <t>Microvirga</t>
  </si>
  <si>
    <t>TGGGGAATTTTGGACAATGGGGGCAACCCTGATCCAGCAATGCCGCGTGAGTGAAGAAGGCCCTCGGGTTGTAAAGCTCTTTTGTCAGGGAAGAAACGGAGTTCTCTAATATAGGATTCTAATGACGGTACCTGAAGAATAAGCACCGGCTAACTA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</si>
  <si>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TTTCCGCAATGGGCGAAAGCCTGACGGAGCAACGCCGCGTGGGTGATGAAGATTTTCGGATCGTAAAGCCCTTTCAGCAGGGACGAAGCGAGTGACGGTACCTGCAGAAGAAGCATCGGCTAACTACGTGCCAGCAGCCGCGGTAATACGTAGGATGCAAGCGTTGTCCGGATTTATTGGGCGTAAAGCGAACGTAGGCGGTTTCTTAAGTTTGGTCTTAAAGACTGGGGCTCAACCTCAGGAGTGGACTGAATACTGGGAGACTAGAGGATGTTAGAGGAAAGTGGAATTCCAAGTGTAGCGGTGAAATGCGTAGATATTTGGAGGAACACCAGTGGCGAAAGCGGCTTTCTGGGACATTCCTGACGCTGAGGTTCGAAAGCTCGGGGAGCAAAC</t>
  </si>
  <si>
    <t>TAAGGAATATTGGTCAATGGACGCAAGTCTGAACCAGCCATGCCGCGTGAAGGATTAAGGTCCTCTGGATTGTAAACTTCTTTTATAGGGGGCGAAAAAAGGCCTTTCTAGGTCACTTGACAGTACCCTATGAATAAGCACCGGCTAACTCCGTGCCAGCAGCCGCGGTAATACGGAGGGTGCAAGCGTTATCCGGATTCACTGGGTTTAAAGGGTGCGTAGGCGGGTTGATAAGTCAGTGGTGAAATCCTGGAGCTTAACTCCAGAACTGCCATTGATACTATCAGTCTTGAATATGGTGGAGGTAAGCGGAATATGTCATGTAGCGGTGAAATGCATAGATATGACATAGAACACCTATTGCGAAGGCAGCTTACTACGCCTATATTGACGCTCAGACACGAAAGCGTGGGGAGCAAAC</t>
  </si>
  <si>
    <t>CGACGTTCATCCGACGCATTATGGCCGTATCTGCCCGATTGAAACGCCGGAAGGCCCGAATATCGGTCTGATCAACTCGCTCGCTACCTTTGCGCGCGTTAACAAGTACGGCTTTATCGAAAGCCCGTACCGCAAGGTTGTCGACGGTAAGGTAACTTACGACGTTGTCTATCTTTCGGCTATGGAAGAAGCAAAGCACTCGGTTGCTCAGGCAAACGTAGAGCTCGATGAGCACGGTAGTTTCGTTGATGAGTTCGTCATCTGCCGCCATGCAGGCGAAGTGATGATGGCTCCGCGTGAAAACGTGGATCTCATGGACGTTTCGCCAAAGCAGCTGGTCTCAGTTGCTGCCGCGCTTATTCCGTTCCTTGAAAACGACGACGCCAACCGCGCTCTGATGG</t>
  </si>
  <si>
    <t>TGACGTGCACCCGACCCACTACGGCCGCGTCTGCCCGATCGAAACGCCGGAAGGCCCGAACATCGGCCTGATCAACTCCATGGCGCTGTACGCTCGCTTGAACGAGTACGGCTTCCTGGAAACGCCTTACCGCAAGATTATCGACGGCCGCGTCAGCGAGCAGATCGATTACCTGTCGGCCATCGAAGAAAGCCACTACGTCATCGCGCAGGCTAACGCCGCGCTGGACGAGGATGGCGCCTTCGTGGACGACCTGGTCGCTTGCCGTGAAGCAGGCGAAACGATGCTGACCTCGCCGGCCAACGTGCATTACATGGACGTTGCCCCGTCGCAGATCGTGTCGGTCGCTGCCTCGCTGATTCCGTTCCTGGAACACGACGACGCGAACCGCGCACTGATGG</t>
  </si>
  <si>
    <t>TGGGGAATATTGGACAATGGGCGCAAGCCTGATCCAGCAATGCCGCGTGTGTGAAGAAGGCCTGCGGGTTGTAAAGCACTTTCAGTAGGGAGGAAGGCCTCAATGTTAATAGTATTGAGGATTGACGTTACCTACAGAAGAAGCACCGGCTAACTCTGTGCCAGCAGCCGCGGTAATACAGAGGGTGCAAGCGTTAATCGGAATTACTGGGCGTAAAGGGCGCGTAGGTGGTTATTTAAGTCAGATGTGAAATCCCTGGGCTTAACCTAGGAATTGCATTTGAAACTAGATGGCTAGAGTATGGTAGAGGGAAGTGGAATTTCCGGTGTAGCGGTGAAATGCGTAGATATCGGAAGGAACACCAGTGGCGAAGGCGACTTCCTGGACCATTACTGACACTGAGGCGCGAAAGCGTGGGGAGCGAAC</t>
  </si>
  <si>
    <t>Bacteria;"Proteobacteria";"Gammaproteobacteria";"HTA4";NA;NA;NA</t>
  </si>
  <si>
    <t>HTA4</t>
  </si>
  <si>
    <t>TGGGGAATTTTGGACAATGGGCGCAAGCCTGATCCAGCCATGCCGCGTGCGGGAAGAAGGCCTTCGGGTTGTAAACCGCTTTTGTCAGGGAAGAAACGGTTTGGGCTAATACCCCGAACTAATGACGGTACCTGAAGAATAAGCACCGGCTAACTACGTGCCAGCAGCCGCGGTAATACGTAGGGTGCAAGCGTTAATCGGAATTACTGGGCGTAAAGCGTGCGCAGGCGGCTTTGCAAGACAGATGTGAAATCCCCGGGCTCAACCTGGGAACTGCATTTGTGACTGCATGGCTAGAGTACGGTAGAGGGGGATGGAATTCCGCGTGTAGCAGTGAAATGCGTAGATATGCGGAGGAACACCGATGGCGAAGGCAATCCCCTGGACCTGTACTGACGCTCATGCACGAAAGCGTGGGGAGCAAAC</t>
  </si>
  <si>
    <t>TGGGGAATATTGGACAATGGGCGCAAGCCTGATCCAGCCATACCGCGTGGGTGAAGAAGGCCTTCGGGTTGTAAAGCCCTTTTGTTGGGAAAGAAATCCAGCTGGTTAATACCCGGTTGGGATGACGGTACCCAAAGAATAAGCACCGGCTAACTTCGTGCCAGCAGCCGCGGTAATACGAAGGGTGCAAGCGTTACTCGGAATTACTGGGCGTAAAGCGTGCGTAGGTGGTGGTTTAAGTCTGCTGTGAAAGCCCTGGGCTCAACCTGGGAATTGCAGTGGATACTGGATCACTAGAGTGTGGTAGAGGGATGCGGAATTTCTGGTGTAGCAGTGAAATGCGTAGAGATCAGAAGGAACATCCGTGGCGAAGGCGGCATCCTGGGCCAACACTGACACTGAGGCACGAAAGCGTGGGGAGCAAAC</t>
  </si>
  <si>
    <t>TGGGGAATTTTGGACAATGGGCGCAAGCCTGATCCAGCCATGCCGCGTGTGGGAAGAAGGCCTTCGGGTTGTAAACCACTTTTGTCAGGGAAGAAACGGCTTTTTCTAATACAAAGGGCTAATGACGGTACCTG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</si>
  <si>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AGGGAATATTGGACAATGGGTGCAAGCCTGATCCAGCCATGCCGCGTGCAGGAAGAAGGCTTTCTGAGTTGTAAACTGCTTTTGCCAGGGGATAAAATACGCTTGCGAGCGGAATTGAAGGTACCTGGTGAATAAGCCACGGCTAACTACGTGCCAGCAGCCGCGGTAATACGTAGGTGGCAAGCGTTGTCCGGATTTATTGGGTTTAAAGGGTGCGTAGGCGGCATTTTAAGTCAGTGGTGAAATACGGCAGCTCAACTGTCGAGGTGCCATTGATACTGGGATGCTTGAGTACTGATGAGGTAGGCGGAATGGACGGTGTAGCGGTGAAATGCTTAGATATCGTCCAGAACACCGATAGCGAAGGCAGCTTACTAAGGAGTAACTGACGCTGAGGCACGAAAGTGTGGGGATCAAAC</t>
  </si>
  <si>
    <t>TGGGGAATTTTGGACAATGGGCGAAAGCCTGATCCAGCAATGCCGCGTGCAGGATGAAGGCCCTCGGGTTGTAAACTGCTTTTGTACGGAACGAAAAGCCTGGGGCTAATATCCCCGGGTCATGACGGTACCGTAAGAATAAGCACCGGCTAACTACGTGCCAGCAGCCGCGGTAATACGTAGGGTGCAAGCGTTAATCGGAATTACTGGGCGTAAAGCGTGCGCAGGCGGTTTTGTAAGACAGTGGTGAAATCCCCGGGCTCAACCTGGGAACTGCCATTGTGACTGCAAGGCTAGAGTGCGGCAGAGGGGGATGGAATTCCGCGTGTAGCAGTGAAATGCGTAGATATGCGGAGGAACACCGATGGCGAAGGCAATCCCCTGGGCCTGCACTGACGCTCATGCACGAAAGCGTGGGGAGCAAAC</t>
  </si>
  <si>
    <t>Bacteria;"Proteobacteria";"Betaproteobacteria";"Burkholderiales";"Comamonadaceae";"Comamonas";NA</t>
  </si>
  <si>
    <t>TAAGGAATATTGGTCAATGGACGAAAGTCTGAACCAGCCATGCCGCGTGGAGGATGAAGGCCCTCTGGGTTGTAAACTTCTTTTATTTGGGACGAAACACTCTTTTTCTAAA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GCAAAC</t>
  </si>
  <si>
    <t>TGACGTACACCCGACCCATTATGGCCGTATCTGCCCGATCGAAACGCCGGAAGGCCCGAACATCGGCCTGATCAACTCGCTCGCGACCTTTGCGCGCGTCAACAAATACGGCTTCATCGAAACCCCGTATCGCAAGATCATCGACGGCAAGGTGACCAACGACGTCGTCTATCTGTCGGCGATGGAAGAGCAGAAGCACACCGTCGCGCAGGCGAACGCTGATCTCAACGACGATGGCAGCTTCATCGACGAACTGATCTCGGCACGCGAAGCCGGTGAGTTCCTGATGGCGCCGCGCGATCAGATCACCCTGATGGACGTGTCGCCGAAGCAGCTGGTTTCGGTCGCTGCATCGCTCATTCCGTTCCTGGAAAACGATGACGCCAACCGCGCACTGATGG</t>
  </si>
  <si>
    <t>TGGGGAATCTTGCGCAATGGGCGAAAGCCTGACGCAGCCATGCCGCGTGAATGATGAAGGTCTTAGGATTGTAAAATTCTTTCACCGGGGACGATAATGACGGTACCAGGAGAAGAAGCCCCGGCTAACTTCGTGCCAGCAGCCGCGGTAATACGAAGGGGGCTAGCGTTGCTAGGAATTACTGGGCGTAAAGGGCGCGTAGGCGGACATTTAAGTCAGGGGTGAAATCCCAGAGCTCAACTCTGGAACTGCCTTTGATACTGGATGTCTTGAGTGTGAGAGAGGTATGTGGAACTCCGAGTGTAGAGGTGAAATTCGTAGATATTCGGAAGAACACCAGTGGCGAAGGCGACATACTGGCTCATTACTGACGCTGAGGCGCGAAAGCGTGGGGAGCAAAC</t>
  </si>
  <si>
    <t>TGGGGAATATTGCACAATGGGCGCAAGCCTGATGCAGCCATGCCGCGTGTATGAAGAAGGCCTTCGGGTTGTAAAGTACTTTCAGCGGGGAGGAAGGCAACAGCGTAAATAGCGTTGTTG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GCAAAC</t>
  </si>
  <si>
    <t>TGGGGAATATTGGACAATGGGCGCAAGCCTGATCCAGCCATGCCGCGTGAGTGATGAAGGCCTTAGGGTTGTAAAGCTCTTTTACCCGGGATGATAATGACAGTACCGGGAGAAT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</si>
  <si>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CTTGCACAATGGACGAAAGTCTGATGCAGCGACGCCGCGTGAGCGATGAAGCCCTTCGGGGTGTAAAGCTCTTTCGACAGGAACGATAATGACGGTACCTGGAGAAGAAGCTGCGGCTAACTACGTGCCAGCAGCCGCGGTAATACGTAGGCAGCAAGCGTTGTTCGGAATTACTGGGCGTAAAGCGTGCGTAGGCGGTGCCTCAAGTTTGGTGTGAAATCTCCCGGCTCAACCGGGAGGGTGCGCCGAAAACTGAGGTGCTCGAGTGTGGGAGAGGTAGGCGGAATTCCTGGTGTAGCGGTGAAATGCGTAGATATCAGGAGGAACACCGGCGGTGTAGACGGCTTACTGGACCATAACTGACGCTGAGGCACGAAAGTGTGGGGAGCAAAC</t>
  </si>
  <si>
    <t>TGGGGAATATTGGACAATGGGCGAAAGCCTGATCCAGCAATGCCGCGTGAGTGATGAAGGCCTTAGGGTTGTAAAGCTCTTTTACCCGGGATGATAATGACCGTCCCGGTAGAATAAGCTCCGGCTAATTCCGTGCCAGCAGCCGCTGTAATACGGAGGGAGCTAGCGTTGTTCGGAATTACTGGGCGTAAAGCGCACGTAGGCGGCTTTGTAAGTTAGAGGTGAAAGCCTGGAGCTTAACTCCAGAATTGCCTTTAAGACTGCATCGCTTGAATCCGGGAGAGGTGAGTGGAATTCCGAGTGTAGAGGTGAAATTCGTAGATATTCGGAAGAACACCAGTGGCGAAGGCGGCTCACTGGACAGGTATTGACGCTGAGGTGCGAAAGCGTGGGGAGCAAAC</t>
  </si>
  <si>
    <t>TGGGGAATTTTGGACAATGGGCGAAAGCCTGATCCAGCAATGCCGCGTGCAGGATGAAGGCCTTCGGGTTGTAAACTGCTTTTGTACGGAACGAAAAGCTTCGGGTTAATACCCTGGAGTCATGACGGTACCGTAAGAATAAGCACCGGCTAACTACGTGCCAGCAGCCGCGGTAATACGTAGGGTGCAAGCGTTAATCGGAATTACTGGGCGTAAAGCGTGCGCAGGCGGTCTTGTAAGACAGAGGTGAAATCCCCGGGCTCAACCTGGGAACTGCCTTTGTGACTGCAAGGCTGGAGTGCGGCAGAGGGGGATGGAATTCCGCGTGTAGCAGTGAAATGCGTAGATATGCGGAGGAACACCGATGGCGAAGGCAATCCCCTGGGCCTGCACTGACGCTCATGCACGAAAGCGTGGGGAGCAAAC</t>
  </si>
  <si>
    <t>Bacteria;"Proteobacteria";"Betaproteobacteria";"Burkholderiales";"Comamonadaceae";"Comamonas";"terrigena"</t>
  </si>
  <si>
    <t>terrigena</t>
  </si>
  <si>
    <t>TAAGGAATATTGGTCAATGGGCGGAAGCCTGAACCAGCCATGCCGCGTGCAGGATGACTGCCCTATGGGTTGTAAACTGCTTTTGTCCGGGAATAAACCTCTCTACGAGTAGGGAGCTGAATGTACC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</si>
  <si>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CGGGCTTAACCTGGGAACGGCATCCAAGACTGGTTGGCTAGAGTCTCGTAGAGGGGGGTAGAATTCCACGTGTAGCGGTGAAATGCGTAGAGATGTGGAGGAATACCGGTGGCGAAGGCGACCCCCTGGACGAAGACTGACGCTC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</si>
  <si>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GATGTGGAGGAATACCGGTGGCGAAGGCGACCCCCTGGACGAAGACTGACGCTCAGGTGCGAAAGCGTGGGGAGCAAAC</t>
  </si>
  <si>
    <t>TGACGTTCACCCGACTCACTATGGTCGTGTATGCCCGATTGAAACGCCGGAAGGTCCGAACATCGGTCTGATCAACTCCTTGGCTGCCTATGCTCGCACCAACCAGTACGGCTTCCTCGAGAGCCCGTACCGCGTGGTGAAAGAAGGTCTGGTGACCGACGAGATCGTGTTCCTGTCCGCTATCGAAGAGGCTGATCACGTGATCGCCCAGGCTTCGGCGACCATGAACGACAAAGGTCAGCTGATCGATGAGCTGGTAGCTGTTCGTCACTTGAACGAATTCACCGTCAAGGCGCCAGAAGACGTCACCTTGATGGACGTTTCGCCGAAGCAGGTAGTTTCGGTTGCAGCGTCGCTGATTCCGTTCCTCGAGCACGACGACGCCAACCGTGCGTTGATGG</t>
  </si>
  <si>
    <t>CGACGTG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</si>
  <si>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TGACGTGCATCCGACGCATTATGGCCGTATCTGCCCGATTGAAACGCCGGAAGGCCCGAATATCGGTCTGATCAACTCGCTGGCAACGTTTGCACGCGTCAACAAGTACGGTTTCATCGAAAGCCCTTACCGCAAGATCGTTGACGGCAAGGTGACGGACGACGTCATCTACCTCTCTGCAATGGAAGAAGCCAAGCATTACGTGGCTCAGGCCAACGTTGAGCTGGATGCAAATGGCGCGTTCACGGATGAATTCGTGATTTGCCGTCATGCTGGTGAAGTGTTGCTGGCTCCGCGTGAAAACGTGGATCTGATGGACGTGTCGCCAAAGCAGCTGGTTTCGGTTGCCGCAGCGCTCATTCCGTTCCTTGAAAACGACGACGCCAACCGCGCTCTGATGG</t>
  </si>
  <si>
    <t>CGACGTTCACCACTCCCACTATGGAAGAATGTGCCCCATCGAAACGCCGGAGGGTCCCAACATCGGGCTGATCAACTCCCTTTCCACCTACGCGAGGGTGAACGAGTACGGTTTCATCGAGACGCCCTACCGGAAGGTGGATCCGGACACCCACCGGGTGACGGACGAGATCGTCTACCTGACCGCCGACGAAGAGGACAACTACTACATCGCCCAGGCCAACGCGCCGCTGGATGAAGAGGGGTATTTCGTCAACGAGCAGGTGGTGGTCCGCTACCAGGATGAAACGATCTCGGTGCCCCGGGAGCGGGTCGATTTCATGGACGTGTCCCCCAAACAGGTGGTCTCCGTGGCGACGGCCTGCATTCCGTTTTTGGAAAACGACGACTCCAACCGCGCCCTGATGG</t>
  </si>
  <si>
    <t>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TGGTAGAGGGTGGTGGAATTTCCTGTGTAGCGGTGAAATGCGTAGATATAGGAAGGAACACCAGTGGCGAAGGCGACCACCTGGACTGATACTGACACTGAGGTGCGAAAGCGTGGGGAGCAAAC</t>
  </si>
  <si>
    <t>TGACGTG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</si>
  <si>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TGGGGAATATTGGACAATGGGCGGAAGCCTGATC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</si>
  <si>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TGGGGAATATTGGACAATGGGCGAAAGCCTGATCCAGCAATGCCGCGTGAGTGATGAAGGCCTTAGGGTTGTAAAGCTCTTTTACCCGGGATGATAATGACAGTACCGGGAGAATAAGCTCCGGCTAACTCCGTGCCAGCAGCCGCGGTAATACGGAGGGTGCTAGCGTTGTTCGGAATCACTGGGCGTAAAGGGCGTGTAGGCGGTCTGCTAAGTCTGATGTGAAATCCCCTCGCTCAACGAGGGAACTGCGTCGGATACTGGCAAACTTGAGTACCGGAGAGGAAGGTGGAATTCCCGGTGTAGCGGTGAAATGCGTAGATATCGGGAGGAACACCGGTGGCGAAGGCGGCCTTCTGGACGGATACTGACGCTGAGACGCGAAAGCGTGGGGAGCAAAC</t>
  </si>
  <si>
    <t>TGGGGAATATTGGACAATGGGGGAAACCCTGATCCAGCAATGCCGCGTGAGTGATGAAGGCCTTAGGGTTGTAAAGCTCTTTTACCCGGGAAGATAATGACTGTACCGGGAGAATAAGCCCCGGCTAACTCCGTGCCAGCAGCCGCGGTAATACGGAGGGGGCTAGCGTTGTTCGGAATTACTGGGCGTAAAGCGCACGTAGGCGGCTTTGTAAGTTAGAGGTGAAAGCCCGGGGCTCAACCCCGGAATTGCCTTTAAGACTGCATCGCTTGAACGTCGGAGAGGTGAGTGGAATTCCGAGTGTAGAGGTGAAATTCGTAGATATTCGGAAGAACACCAGTGGCGAAGGCGGCTCACTGGACGACTGT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</si>
  <si>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GGCTCAACCTTGGAACTGCATTTTTAACTACCGAACTAGAGTATGTCAGAGGGGGGTGGAATTCCACGTGTAGCAGTGAAATGCGTAGATATGTGGAGGAACACCGATGGCGAAGGCAGCCCCCTGGGATAATACTGACGCTCATGCACGAAAGCGTGGGGAGCAAAC</t>
  </si>
  <si>
    <t>TGGGGAATCTTGCGCAATGGGCGAAAGCCTGACGCAGCCATGCCGCGTGAATGATGAAGGTCTTAGGATTGTAAAATTCTTTCACCGGGGAAGATAATGACGGTAACCGGAGAAGAAGCCCCGGCTAACTTCGTGCCAGCAGCCGCGGTAATACGTAGGGGGCAAGCGTTGTCCGGAATTATTGGGCGTAAAGCGCGCGCAGGCGGTCATTTAAGTCTGGTGTTTAAACCTTGGGCTCAACCTAAGGTCGCACTGGAAACTGGGTGACTTGAGTACAGAAGAGGAAAGTGGAATTCCACGTGTAGCGGTGAAATGCGTAGATATGTGGAGGAACACCAGTGGCGAAGGCGACTTTCTGGGCTGTAACTGACGCTGAGGCGCGAAAGCGTGGGGAGCAAAC</t>
  </si>
  <si>
    <t>TGGGGAATATTGGACAATGGGCGCAAGCCTGATCCAGCCATCCCGCGTGTGTGAAGAAGGCCTTCGGGTTGTAAAGCCCTTTTGTTGGGCAAGAAAAGCAGCTGGTTAATACCCGGTTTTTCTGACGGTACCCAAAGAATAAGCACCGGCTAACTTCGTGCCAGCAGCCGCGGTAATACGAAGGGTGCAAGCGTTACTCGGAATTACTGGGCGTAAAGCGTGCGTAGGTGGTTGTTTAAGTCTGTCGTGAAAGCCCCGGGCTCAACCTGGGAATTGCGATGGAAACTGGGCGACTAGAGTGTGGCAGAGGATAGTGGAATTCCTGGTGTAGCAGTGAAATGCGTAGAGATCAGGAGGAACATCCGTGGCGAAGGCGACTGTCTGGGCCAACACTGACACTGAGGCACGAAAGCGTGGGGAGCAAAC</t>
  </si>
  <si>
    <t>TAGGGAATCTTCCGCAATGGGCGCAAGCCTGACGGAGCAACGCCGCGTGAGGGATGACGGCCTTCGGGTTGTAAACCTCTTTCAGCAGGGACGAAGCGCAAGTGACGGTACCTGCAGAAGAAGCACCGGCTAACTACGTGCCAGCAGCCGCGGTAATACGTAGGGTGCAAGCGTTGTCCGGAATTACTGGGCGTAAAGAGTTCGTAGGCGGTTTGTCGCGTCGTTTGTGAAAACCAGCAGCTCAACTGCTGGCTTGCAGGCGATACGGGCAGACTTGAGTACTGCAGGGGAGACTGGAATTCCTGGTGTAGCGGTGAAATGCGCAGATATCAGGAGGAACACCGGTGGCGAAGGCGGGTCTCTGGGCAGTAACTGACGCTGAGGAACGAAAGCGTGGGTAGCGAAC</t>
  </si>
  <si>
    <t>TGACGTTCACCCGACCCATTACGGCCGCGTCTGCACCATCGAAACGCCGGAAGGCCCGAACATCGGCCTGATCAACTCGCTGGCCGTGTACGCCCGCACCAACCAGTACGGCTTCCTCGAAACCCCGTACCGCAAGGTTGCTGACGGCAAGGTCTCCGACGAGATCGAATTCCTGTCGGCCATCGAAGAGAACGAGTACGTCATCGCCCAGGCCAACGCCCTGACCGATGCCAAGAGCATGCTCACCGAGCAGTTCGTGCCGTGCCGCTTCCAGGGTGAGTCGCTGCTCAAGCCGCCGGCAGAAGTCCACTTCATGGACGTCTCGCCGATGCAGACCGTGTCGATCGCTGCCGCGCTCGTCCCGTTCCTGGAGCACGATGACGCCAACCGTGCACTGATGG</t>
  </si>
  <si>
    <t>TGGGGAATATTGCACAATGGGCGCAAGCCTGATGCAGCCATGCCGCGTGTATGAAGAAGGCCTTCGGGTTGTAAACCCCTTTTAGTAGGGAAGAAGCGAAAGTGACGGTACCTGCAGAAAAAGCACCGGCTAACTA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</si>
  <si>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CGCAAGCCTGATCCAGCCATGCCGCGTGAGTGATGAAGGCCCTAGGGTTGTAAAGCTCTTTTACCCGGGATGATAATGACAGTACCGGGAGAATAAGCT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</si>
  <si>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ATTGGACAATGGGCGAAAGCCTGATCCAGCCATGCCGCGTGTGTGAAGAAGGCCTTCGGGTCGTAAAGCACTTTAAGTTGGGAGGAAGGGCTCATAGCGAATACCTGTGAGTTTTGACGTTACCAACAGAATAAGCACCGGCTAACTTCGTGCCAGCAGCCGCGGTAATACGAAGGGTGCAAGCGTTAATCGGAATTACTGGGCGTAAAGCGCGCGTAGGTGGCTTGATAAGTTGGATGTGAAATCCCCGGGCTCAACCTGGGAACTGCATCCAAAACTGTCTGGCTAGAGTGCGGTAGAGGGTAGTGGAATTTCCAGTGTAGCGGTGAAATGCGTAGATATTGGAAGGAACACCAGTGGCGAAGGCGACTACCTGGACTGACACTGACACTGAGGTGCGAAAGCGTGGGGAGCAAAC</t>
  </si>
  <si>
    <t>TGGGGAATATTGGACAATGGGCGAAAGCCTGATCCAGCAATGCCGCGTGAGTGATGAAGGCCTTAGGGTTGTAAAGCTCTTTTACCAGGGATGATAATGACAGTACCTGGAGAATAAGCTCCGGCTAACTCCGTGCCAGCAGCCGCGGTAATACGGAGGGAGCTAGCGTTGTTCGGAATTACTGGGCGTAAAGCGCACGTAGGCGGCGATTCAAGTCAGAGGTGAAAGCCCGGGGCTCAACCCCGGAACTGCCTTTGAAACTAGATTGCTAGAATCCTGGAGAGGTGAGTGGAATTCCGAGTGTAGAGGTGAAATTCGTAGATATTCGGAAGAACACCAGTGGCGAAGGCGACTCACTGGACAGGTATTGACGCTGAGGTGCGAAAGCGTGGGGAGCAAAC</t>
  </si>
  <si>
    <t>Bacteria;"Proteobacteria";"Alphaproteobacteria";"Sphingomonadales";"Erythrobacteraceae";NA;NA</t>
  </si>
  <si>
    <t>Erythrobacteraceae</t>
  </si>
  <si>
    <t>TAACGAATCTTCCGCAATGGGCGAAAGCCTGACGGAGCAATGCCGCGTGTGGGATGAAGCGTCTACGACGTGTAAACCACTGTCAGGGGGTAGAACCAATGATCGCCCCCAGAGGAAGTGGCGACTAACTCTGTGCCAGCAGTCGCGGTAATACAGAGGCCACAAGCGTTAGTCGGAATCACTGGGCTTAAAGGGTGCGTAGGCGGATCGGCAAGTGTCCTGTGAAAGCCCCCGGCTCAACCGGGGAACCGCAGGGCATACTGCCGGTCTTGAGGCAGGTAGGGGTCGCGAGAACTGTAGGTGGAGCGGTGAAATGCGTAGATATCTACAGGAATGCCGATGGTGAAGACGCGCGACTGGGCCTGTCCTGACGCTGAGGCACGAAAGCGTGGGGAGCAAAC</t>
  </si>
  <si>
    <t>Bacteria;"Planctomycetes";"Phycisphaerae";"Phycisphaerales";"Phycisphaeraceae";"SM1A02";NA</t>
  </si>
  <si>
    <t>Planctomycetes</t>
  </si>
  <si>
    <t>Phycisphaerae</t>
  </si>
  <si>
    <t>Phycisphaerales</t>
  </si>
  <si>
    <t>Phycisphaeraceae</t>
  </si>
  <si>
    <t>SM1A02</t>
  </si>
  <si>
    <t>TGGGGAATATTGCACAATGGGCGCAAGCCTGATGCAGCCATGCCGCGTGTATGAAGAAGGCCTTCGGGTTGTAAAGTACTTTCAGCGGGGAGGAAGGCAACAGCGTAAATAGCGCTGTTGATTGACGTTACCCGCAGAAGAAGCACCGGCTAACTCCGTGCCAGCAGCCGCGGTAATACGGAGGGTGCAAGCGTTAATCGGAATTACTGGGCGTAAAGCGCACGCAGGCGGTCAATTAAGTTAGATGTGAAATCCCCGGGCTCAACCTGGGAATGGCATCTAAGACTGGTTGACTGGAGTCTCGTAGAGGGGGGTAGAATTCCATGTGTAGCGGTGAAATGCGTAGAGATGTGGAGGAATACCGGTGGCGAAGGCGGCCCCCTGGACGAAGACTGACGCTCAGGTGCGAAAGCGTGGGGAGCAAAC</t>
  </si>
  <si>
    <t>TGGGGAATATTGGACAATGGGCGAAAGCCTGATCCAGCAATGCCGCGTGAGTGATGAAGGCCTTAGGGTTGTAAAGCTCTTTTACCAGGGATGATAATGACAGTACCTGGAGAATAAGCTCCGGCTAACTCCGTGCCAGCAGCCGCGGTAATACGGAGGGAGCTAGCGTTGTTCGGAATTACTGGGCGTAAAGCGTGCGTAGGCGGTGACTCAAGTCAGAGGTGAAAGCCTGGAGCTCAACTCCAGAACTGCCTTTGAAACTAGGTCGCTAGAATGTCGGAGAGGTGAGTGGAATTCCGAGTGTAGAGGTGAAATTCGTAGATATTCGGAAGAACACCAGTGGCGAAGGCGGCTCACTGGACGACTATTGACGCTGAGGCACGAAAGCGTGGGGAGCAAAC</t>
  </si>
  <si>
    <t>Bacteria;"Proteobacteria";"Alphaproteobacteria";"Sphingomonadales";"Sphingomonadaceae";"Zymomonas";NA</t>
  </si>
  <si>
    <t>Zymomonas</t>
  </si>
  <si>
    <t>CGACGTTCACCCGACCCACTACGGTCGTGTATGCCCGATTGAAACGCCGGAAGGTCCGAACATCGGTCTGATCAACTCCCTGGCGGCCTATGCGCGCACCAACCAGTACGGCTTCCTCGAGAGCCCGTACCGTGTGGTGAAAGACGCTCTGGTAACCGACGAGATCGTGTTCCTGTCCGCTATCGAAGAGGCCGATCACGTGATCGCCCAGGCTTCGGCGACCATGAACGACAAAGGTCAGTTGGTCGATGAACTGGTAGCTGTTCGTCACTTGAACGAATTCACCGTCAAGGCGCCGGAAGACGTCACCTTGATGGACGTTTCGCCGAAGCAGGTAGTTTCGGTTGCAGCGTCGCTGATTCCGTTCCTCGAGCACGACGACGCCAACCGTGCATTGATGG</t>
  </si>
  <si>
    <t>TGAGGAATATTGGACAATGGGCGCAAGCCTGATCCAGCCATGCCGCGTGCAGGATGACGGTCCTATGGATTGTAAACTGCTTTTGTACGAGAAGAAACACTGATTCGTGAATCAGCTTGACGGTATCGTAAGAATAAGGATCGGCTAACTCCGTGCCAGCAGCCGCGGTAATACGGAGGGAGCTAGCGTTGTTCGGAATTACTGGGCGTAAAGCGCACGTAGGCGGACTTTTAAGTCAGGGGTGAAATCCCGGGGCTCAACCCCGGAACTGCCTTTGATACTGGAAGTCTTGAGTATGGAAGAGGTGAGTGGAATTGCGAGTGTAGAGGTGAAATTCGTAGATATTCGCAGGAACACCAGTGGCGAAGGCGGCTCACTGGTCCATTACTGACGCTGAGGTGCGAAAGCGTGGGGAGCAAAC</t>
  </si>
  <si>
    <t>TGGGGAATATTGCACAATGGGCGCAAGCCTGATGCAGCCATGCCGCGTGTATGAAGAAGGCCTTCGGGTTGTAAAGTACTTTCAGCGGGGAGGAAGGCGACGCGGTTAATAACCGC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</si>
  <si>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ATTGGACAATGGGCGAAAGCCTGATCCAGCCATGCCGCGTGTGTGAAGAAGGTCTTCGGATTGTAAAGCACTTTAAGTTGGGAGGAAGGGTAGTAAGCTAATACCTTGCTGTTTTGACGTTACCGACAGAATAAGCACCGGCTAACTTCGTGCCAGCAGCCGCGGTAATACGAAGGGTGCAAGCGTTAATCGGAATTACTGGGCGTAAAGCGCGCGTAGGTGGTTCGTTAAGTTGGATGTGAAAGCCCCGGGCTCAACCTGGGAACTGCATCCAAAACTGGCGAGCTAGAGTACGGTAGAGGGTGGTGGAATTTCCTGTGTAGCGGTGAAATGCGTAGATATAGGAAGGAACACCAGTGGCGAAGGCGACCACCTGGACTGATACTGACACTGAGGTGCGAAAGCGTGGGGAGCAAAC</t>
  </si>
  <si>
    <t>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</si>
  <si>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AAGGAATATTGGTCAATGGACGCAAGTCTGAACCAGCCATGCCGCGTGAAGGATGAAGGTCCTCTGGATTGTAAACTTCTTTTATAGGGGGCGAAAAAAGGGAAATCTTTCTCACTTGACAGTACCCTATGAATAAGCACCGGCTAACTC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</si>
  <si>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GGGAATATTGGACAATGGGCGCAAGCCTGATCCAGCAATGCCGCGTGAGTGATGAAGGCCTTAGGGTTGTAAAGCTCTTTTACCCGGGATGATAATGACAGTACCGGGAGAATAAGCCCCGGCTAACTCCGTGCCAGCAGCCGCGGTAATACGGAGGGGGCTAGCGTTGTTCGGAAATACTGGGCGTAAAGCGAACGTAGGCGGCTTGGCAAGTCAGGGGTGAAATCCCAGTGCTCAACACTGGAACTGCCTTTGAAACTGCCAGGCTTGAATCCTGGAGAGGCGAGTGGAATTCCGAGTGTAGAGGTGAAATTCGTAGATATTCGGAAGAACACCAGTGGCGAAGGCGACTCGCTGGACAGGTATTGACGCTGAGGTTCGAAAGCGTGGGGAGCAAAC</t>
  </si>
  <si>
    <t>Bacteria;"Proteobacteria";"Alphaproteobacteria";"Sphingomonadales";"Erythrobacteraceae";"Altererythrobacter";NA</t>
  </si>
  <si>
    <t>Altererythrobacter</t>
  </si>
  <si>
    <t>TGGGGAATATTGCACAATGGGCGCAAGCCTGATGCAGCCATGCCGCGTGTGTGAAGAAGGCCTTCGGGTTGTAAAGCACTTTCAGCGAGGAGGAAGGGTAGTGTGTTAATAGCACATTTCCTTGACGTTACT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</si>
  <si>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GAGGAATATTGGTCAATGGACGGAAGTCTGAACCAGCCATGCCGCGTGAAGGATGAAGGCGTTCTGCGTTGTAAACTTCTTTTATTTGAGAAGAAACCACTTTTTTCTAAGAGTGTTGACGGTATCAGATGAATAAGCACCGGCTAACTCCGTGCCAGCAGCCGCGGTAATACGGAGGGTGCAAGCGTTATCCGGATTTACTGGGTTTAAAGGGTGTGTAGGCGGACTTTTAAGTCAGGGGTGAAATCTCCGAGCTCAACTCGGAAACTGCCTTTGATACTATTAGTCTTGAATTATGTTGAGGTTGGCGGAATATAACATGTAGCGGTGAAATGCATAGATATGTTATAGAACACCGATTGCGAAGGCAGCTGGCTAAACATATATTGACGCTGAGGCACGAAAGCGTGGGTAGCGAAC</t>
  </si>
  <si>
    <t>TGACGTACACCCGACCCACTACGGCCGGATCTGCCCGATTGAAACGCCGGAAGGCCCGAACATCGGCCTGATCAACTCGCTCGCCACCCACGCCGTGGTGAACAAATACGGCTTCATCGAGAGCCCCTACCGTCGGATCAAGGACGGCAAGACGACCGAAGAGGTCGTCTACATGTCGGCCATGGAAGAGGCCAAGCACGTCATCGCCCAGGCCAACATCAAGTTGGAAAACGGCGAGATCGTCGAGGACCTGGTCCCCGGCCGGATCAACGGCGAACCTTCGCTGCTGCCGAAGGCCGACGTCGATCTGATGGACGTGTCGCCCAAGCAGGTCGTTTCAGTCGCCGCTTCGCTGATCCCGTTCCTCGAAAACGATGACGCCAACCGCGCCCTGATGG</t>
  </si>
  <si>
    <t>TGGGGAATATTGGACAATGGGCGCAAGCCTGATCCAGCCATGCCGCGTGAGTGAAGAAGGCCCTCGGGTTGTAAAGCTCTTTTGTCAGGGAAGAAACGGAGTTCTCTAATATAGGATTCTAATGACGGTACCTGAAGAATAAGCCCCGGCTAACTT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</si>
  <si>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ATTGGACAATGGGCGAAAGCCTGATCCAGCAATGCCGCGTGAGTGATGAAGGCCTTAGGGTTGTAAAGCTCTTTTACCCGGGATGATAATGACAGTACCGGGAGAATAAGCCCCGGCTAACTCCGTGCCAGCAGCCGCGGTAATACGGAGGGGGCTAGCGTTGTTCGGAATTACTGGGCGTAAAGCGCACGTAGGCGGCTTTGTAAGTTAGAGGTGAAAGCCTGGAGCTCAACTCCAGAATTGCCTTTAAGACTGCATCGCTTGAATCCAGGAGAGGTGAGTGGAATTCCGAGTGTAGAGGTGAAATTCGTAGATATTCGGAAGAACACCAGTGGCGAAGGCGGCTCACTGGACTGGTATTGACGCTGAGGTGCGAAAGCGTGGGGAGCAAAC</t>
  </si>
  <si>
    <t>TAGGGAATCTTCCGCAATGGGCGAAAGCCTGACGCAGCCATGCCGCGTGAATGATGAAGGTCTTAGGATTGTAAAATTCTTTCACCGGGGACGATAATGACGGTACCCGGAGAAGAAGCCCCGGCTAACTTCGTGCCAGCAGCCGCGGTAATACGTAGGGGGCAAGCGTTGTCCGGAATTATTGGGCGTAAAGCGCGCGCAGGCGGTTCTTTAAGTCTGGTGTTTAAACCCGAGGCTCAACTTCGGGTCGCACTGGAAACTGGGGGACTTGAGTGCAGAAGAGGAGAGTGGAATTCCACGTGTAGCGGTGAAATGCGTAGATATGTGGAGGAACACCAGTGGCGAAGGCGACTCTCTGGGCTGTAACTGACGCTGAGGCGCGAAAGCGTGGGGAGCAAAC</t>
  </si>
  <si>
    <t>TGGGGAATATTGGACAATGGGGGCAACCCTGATCCAGCAATGCCGCGTGTGTGAAGAAGGCCTTCGGGTTGTAAAGCACTTTTAGTGGAGACGAAAAGCACGGGGTTAACACCTCCGTGTCTTGACTTAACTCACAGAAAAAGCACCGGCTAACTCTGTGCCAGCAGCCGCGGTAATACAGAGGGTGCAAGCGTTAATCGGAATTACTGGGCGTAAAGAGCACGTAGGTGGTTAGGTGAGTCAGATGTGAAATCCCCGGGCTTAACCTGGGAACTGCATTTGATACTGCCTGGCTAGAGTTTAGTAGAGGGAAGTGGAATTCCACATGTAGCGGTGAAATGCGTAGAGATGTGGAGGAACACCAGTGGCGAAGGCGGCTTCCTGGACTAAAACTGACACTGAGGTGCGAAAGCGTGGGTAGCAAAC</t>
  </si>
  <si>
    <t>TGGGGAATATTGCACAATGGGCGAAAGCCTGATGCAGCGACGCCGCGTGGGGGATGACGGCCTTCGGGTTGTAAACCTCTTTCACCATCGACGAAGGTCCGGGTTTTCTCGGGCTGACGGTAGGTGGAGAAGAAGCACCGGCCAACTACGTGCCAGCAGCCGCGGTAATACGTAGGGTGCGAGCGTTGTCCGGAATTACTGGGCGTAAAGAGCTCGTAGGTGGTTTGTCGCGTTGTTCGTGAAATCTCACGGCTTAACTGTGAGCGTGCGGGCGATACGGGCAGACTTGAGTACTGCAGGGGAGACTGGAATTCCTGGTGTAGCGGTGGAATGCGCAGATATCAGGAGGAACACCGGTGGCGAAGGCGGGTCTCTGGGCAGTAACTGACGCTGAGGAGCGAAAGCGTGGGGAGCGAAC</t>
  </si>
  <si>
    <t>Bacteria;"Actinobacteria";"Actinobacteria";"Corynebacteriales";"Mycobacteriaceae";"Mycobacterium";"gordonae"</t>
  </si>
  <si>
    <t>gordonae</t>
  </si>
  <si>
    <t>TGGGGAATTTTGGACAATGGGGGCAACCCTGATCCAGCCATACCGCGTGAGTGAAGAAGGCCTTCGGGTTGTAAAGCTCTTTCAGCTGGGAAGAAACGGTCACGGTTAATAACCGTGGCTAATGACGGTACCAGCAGAAGAAGCACCGGCTAACTACGTGCCAGCAGCCGCGGTAATACGTAGGGTGCGAGCGTTAATCGGAATTACTGGGCGTAAAGCGTGCGCAGGCGGCTTTATAAGCCAGATGTGAAATCCCCGGGCTTAACCTGGGAACTGCATTTGGAACTGTAAGGCTAGAGTGTAGCAGAGGGGGGTAGAATTCCACGTGTAGCAGTGAAATGCGTAGAGATGTGGAGGAATACCGATGGCGAAGGCAGCCCCCTGGGCTAACACTGACGCTCATGCACGAAAGCGTGGGGAGCAAAC</t>
  </si>
  <si>
    <t>Bacteria;"Proteobacteria";"Betaproteobacteria";"Nitrosomonadales";"Gallionellaceae";NA;NA</t>
  </si>
  <si>
    <t>Nitrosomonadales</t>
  </si>
  <si>
    <t>Gallionellaceae</t>
  </si>
  <si>
    <t>TGGGGAATCTTAGACAATGGGCGCAAGCCTGATCTAGCCATGCCGCGTGAGCGATGAAGGCCTTAGGGTTGTAAAGCTCTTTCGTGGGGGAAGATAATGACGGTACCCCAAGAAGAAGCCCCGGCTAACTCCGTGCCAGCAGCCGCGGTAATACGGAGGGGGCTAGCGTTGTTCGGAATTACTGGGCGTAAAGCGCACGTAGGCGGATCGGACAGTCAGAGGTGAAATCCCAGGGCTCAACCCTGGAACTGCCTTTGAAACTCCCGGTCTTGAGGTCGTGAGAGGTGAGTGGAATTCCGAGTGTAGAGGTGAAATTCGTAGATATTCGGAGGAACACCAGTGGCGAAGGCGGCTCACTGGCACGATACTGACGCTGAGGTGCGAAAGCGTGGGGAGCAAAC</t>
  </si>
  <si>
    <t>Bacteria;"Proteobacteria";"Alphaproteobacteria";"Rhodobacterales";"Rhodobacteraceae";"Tabrizicola";NA</t>
  </si>
  <si>
    <t>Tabrizicola</t>
  </si>
  <si>
    <t>AGACGTGCACGTGACCCACTACGGCCGCGTCTGCCCCATCGAAACGCCTGAAGGCCCGAACATCGGCCTGATCAACTCGCTGGCCCTGTACGCCCGCCTGAACGAGTACGGCTTCATCGAGACGCCGTACCGCCGGGTGGCGGACGGCAAGGTCACGATGGAGATCGACTACCTGTCGGCCATCGAGGAAGGCAAGTACATCATCGCCCAGGCCAATGCCGATCTGGATGCCGAAGGCCGCCTGACCGGCGACCTGGTGTCGGCCCGCGAAAAGGGTGATTCGACCCTGGTGTCGGCCGAGCGCGTTCAGTACATGGACGTGTCGCCCGCACAGATCGTGTCGGTGGCTGCCTCGCTGATTCCGTTCCTGGAGCACGATGACGCGAACCGCGCATTGATGG</t>
  </si>
  <si>
    <t>TGGGGAATATTGGACAATGGGGGCAACCCTGATCCAGCCATGCCGCGTGAGTGATGAAGGCCTTCGGGTTGTAAAGCTCTTTTGGCGGGGACGATGATGACGGTACCCGCAGAATAAGCCCCGGCTAACTTCGTGCCAGCAGCCGCGGTAAGACGAAGGGGGCTAGCGTTGTTCGGAATTACTGGGCGTAAAGCGCGTGTAGGCGGTTTGCCAAGTCGGGTGTGAAAGCCTTGAGCTCAACTCAAGAAATGCATTCGGTACTGGCAGACTAGAGGACCGGAGAGGATAGTGGAATTCCCAGTGTAGTGGTGAAATACGTAGAGATTGGGAAGAACACCAGTGGCGAAGGCGGCTATCTGGACGGTTTCTGACGCTAAGACGCGAAAGCGTGGGGAGCAAAC</t>
  </si>
  <si>
    <t>TGGGGAATTTTGGACAATGGGGGAAACCCTGATCCAGCCATCCCGCGTGTATGATGAAGGCCTTCGGGTTGTAAAGTACTTTTGGCAGAGAAGAAAAGGTACCTCCTAATACGAGGTACTGCTGACGGTATCTGCAGAATAAGCT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</si>
  <si>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GACAATGGGCGAAAGCCTGATCCAGCAATACCGCGTGTGTGAAGAAGGCCTTCGGGTTGTAAAGCACTTTAAGTTGGGAAGAAAAAGCTTCACCTAATACGTGAAGCCTTGACGGTACCGACAGAATAAGCACCGGCTAACTCTGTGCCAGCAGCCGCGGTAATACAGAGGGTGCTAGCGTTAATCGGATTTACTGGGCGTAAAGCGTGCGTAGGCGGTTTGATAAGTCGATTGTGAAAGCCCCGGGCTTAACCTGGGAATTGCGGTCGATACTGTCAGACTCGAAAACGGTAGAGGGAGGCGGAACTCCAGGTGTAGCGGTGAAATGCGTAGATATCTGGAAGAACACCGATGGCGAAGGCAACCTCCTGGGCCTGTTTTGACGCTGAGGCACGAAAGCGTGGGTAGCAAAC</t>
  </si>
  <si>
    <t>Bacteria;"Proteobacteria";"Gammaproteobacteria";"Xanthomonadales";"Nevskiaceae";"Nevskia";NA</t>
  </si>
  <si>
    <t>Nevskia</t>
  </si>
  <si>
    <t>TGGGGAATTTTGGACAATGGGCGCAAGCCTGATCCAGCCATGCCGCGTGCAGGATGAAGGCCTTCGGGTTGTAAACTGCTTTTGTACGGAACGAAAAGACTCTGGTTAATACCTGGGGTCCATGACGGTACCGTAAGAATAAGCACCGGCTAACTACGTGCCAGCAGCCGCGGTAATACGTAGGGTGCGAGCGTTAATCGGAATTACTGGGCGTAAAGCGTGCGCAGGCGGTTATATAAGACAGATGTGAAATCCCCGGGCTCAACCTGGGAACTGCATTTGTGACTGTATAGCTAGAGTACGGTAGAGGGGGATGGAATTCCGCGTGTAGCAGTGAAATGCGTAGATATGCGGAGGAACACCGATGGCGAAGGCAATCCCCTGGACCTGTACTGACGCTCATGCACGAAAGCGTGGGGAGCAAAC</t>
  </si>
  <si>
    <t>TGGGGAATATTGCACAATGGGCGCAAGCCTGATGCAGCCATGCCGCGTGTATGAAGAAGGCCTTCGGGTTGTAAAGTACTTTCAGCGGGGAGGAAGGCGGTGAGGTTAATAACCTCGC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</t>
  </si>
  <si>
    <t>TGGGGAATATTGCACAATGGGCGCAAGCCTGATGCAGCCATGCCGCGTGTATGAAGAAGGCCTTCGGGTTGTAAACCGCTTTTGTCAGGGAAGAAACGGTCTGGGCCAATACCCCGGACTAATGACGGTACCTGAAGAATAAGCACCGGCT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</si>
  <si>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ATTGCACAATGGGCGCAAGCCTGATGCAGCGACGCCGCGTGGGGGATGACGGCCTTCGGGTTGTAAACTCCTTTCGCTAGGGACGAAGCGTTTTTGTGACGGTACCTGGAGAAGAAGCACCGGCTAACTACGTGCCAGCAGCCGCGGTAATACGTAGGGTGCGAGCGTTGTCCGGAATTACTGGGCGTAAAGAGCTCGTAGGTGGTTTGTCGCGTCGTTTGTGTAAGCCCGCAGCTTAACTGCGGGACTGCAGGCGATACGGGCATAACTTGAGTGCTGTAGGGGAGACTGGAATTCCTGGTGTAGCGGTGGAATGCGCAGATATCAGGAGGAACACCGATGGCGAAGGCAGGTCTCTGGGCAGTAACTGACGCTGAGGAGCGAAAGCATGGGTAGCGAAC</t>
  </si>
  <si>
    <t>TGGGGAATATTGCACAATGGGCGCAAGCCTGATGCAGCCATGCCGCGTGTATGAAGAAGGCCTTCGGGTTGTAAAGTACTTTCAGCGGGGAGGAAGGCGTGAACCTGAATAAGGTTGGCGTTTGACGTTACCCGCAGAAGAAGCACCGGCTAACTCCGTGCCAGCAGCCGCGGTAATACGGAGGGTGCAAGCGTTAATCGGAATTACTGGGCGTAAAGCGCACGCAGGCGGTCAATTAAGTTAGATGTGAAATCCCCGGGCTCAACCTGGGAACGGCATCTAAAACTGGTTGACTAGAGTCTCGTAGAGGGGGGTAGAATTCCACGTGTAGCGGTGAAATGCGTAGAGATGTGGAGGAATACCGGTGGCGAAGGCGGCCCCCTGGACGAAGACTGACGCTCAGGTGCGAAAGCGTGGGGAGCAAAC</t>
  </si>
  <si>
    <t>TGACGTGCATCCAACGCATTATGGCCGTATTTGCCCGATTGAAACGCCGGAAGGCCCGAACATCGGTCTGATCAACTCGCTCGCAACTTTTGCCCGCGTCAACAAGTACGGCTTTATCGAAAGCCCGTACCGCAAGGTTGTCGATGGCAAGGTAACGTACGACGTTGTCTACCTCTCGGCCATGGAAGAAGCGAAGCACTCGGTTGCTCAGGCAAACGTTGAGCTGGATGAGCATGGCAGTTTCGTTGACGAATTCGTCATCTGCCGTCATGCCGGTGAAGTGATGATGACTCCGCGTGAAAACGTGGATCTGATGGATGTTTCGCCGAAGCAGCTGGTTTCGGTTGCTGCAGCACTTATTCCGTTCCTTGAAAACGACGACGCGAACCGCGCTCTGATGG</t>
  </si>
  <si>
    <t>TAGGGAATCTTGCGCAATGGGCGAAAGCCTGACGCAGCCATGCCGCGTGAATGATGAAGGTCTTAGGATTGTAAAATTCTTTCACCGGGGAAGATAATGACGGTACCCGGAGAAGAAGCCCCGGCTAACTTCGTGCCAGCAGCCGCGGTAATACGAAGGGGGCTAGCGTTGCTCGGAATTACTGGGCGTAAAGGGCGCGTAGGCGGACATTTAAGTCAGAGGTGAAAGCCCAGGGCTCAACCTTGGAATTGCCTTTGATACTGGATGTCTTGAGTTCGGGAGAGGTGAGTGGAATGCCGAGTGTAGAGGTGAAATTCGTAGATATTCGGCGGAACACCAGTGGCGAAGGCGACTCACTGGCCCGATACTGACGCTGAGGCGCGAAAGCGTGGGGAGCAAAC</t>
  </si>
  <si>
    <t>TGGGGAATTTTGGACAATGGGCGCAAGCCTGATCCAGCCATGCCGCGTGAGTGAAGAAGGCCTTCGGGTTGTAAAGCTCTTTCAGCCGGAAAGAAATCATGCTTACTAATACTAAGTGTGGATGACGGTACCGGAAGAAGAAGCACCGGCTAACTACGTGCCAGCAGCCGCGGTAATACGTAGGGTGCGAGCGTTAATCGGAATTACTGGGCGTAAAGCGTGCGCAGGCGGTTTTTTAAGACAGATGTGAAATCCCCGGGCTTAACCTGGGAACTGCATTTGTGACTGGAAGGCTAGAGTACGGCAGAGGGGGGTAGAATTCCACGTGTAGCAGTGAAATGCGTAGATATGTGGAGGAATACCGATGGCGAAGGCAGCCCCCTGGGTCGATACTGACGCTCATGCACGAAAGCGTGGGGAGCAAAC</t>
  </si>
  <si>
    <t>Bacteria;"Proteobacteria";"Betaproteobacteria";"Nitrosomonadales";"Gallionellaceae";"Sideroxydans";NA</t>
  </si>
  <si>
    <t>Sideroxydans</t>
  </si>
  <si>
    <t>TGGGGAATTTTGGACAATGGGCGCAAGCCTGATCCAGCAATGCCGCGTGCAGGATGAAGGCCTTCGGGTTGTAAACTGCTTTTGTACGGAACGAAACGGCGAGCTCTAATACAGTTTGCTAATGACGGTACCGTA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</t>
  </si>
  <si>
    <t>TGAGGAATATTGGACAATGGGCGCAAGCCTGATCCAGCCATGCCGCGTGCAGGATGACGGTCCTATGGATTGTAAACTGCTTTTATACGAGAAGAAACACTCCGACGTGTCGGAGCTTGACGGTATCGTAAGAATAAGGATCGGCTAACTCCGTGCCAGCAGCCGCGGTAATACGGAGGATCCAAGCGTTATCCGGATTTATTGGGTTTAAAGGGTGCGTAGGCGGCCTTATAAGTCAGGGGTGAAATACGGCAGCTCAACTGTCGCAGTGCCTTTGATACTGTAGGGCTTGAATCTATTTGAAGTGGGCGGAATAAGACAAGTAGCGGTGAAATGCATAGATATGTCTTAGAACTCCGATTGCGAAGGCAGCTCACTAAGTTAGTATTGACGCTGATGCACGAAAGCGTGGGGATCGAAC</t>
  </si>
  <si>
    <t>TAGGGAATTTTCCGCAATGGGCGCAAGCCTGACGGAGCAACGCCGCGTGAGCGAGGACGGCCTTCGGGTTGTAAAGTACTTTTGGCAGAGAAGAAAAGGTACCTCCTAATACGAGGTACTGCTGACGGTATCTGC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</si>
  <si>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TTTGGACAATGGGGGAAACCCTGATCCAGCCATCCCGCGTGTATGATGAAGGCCTTCGGGTTGTAAAGTACTTTTGGCAGAGAAGAAAAGGTACCTCCTAATACGAGGTACTGCTGACGGTATCTGCAGAATAAGCACCGGCTAACTACGTGCCAGCAGCCGCGGTAATACGTAGGGGGCGAGCGTTGTCCGGAATTATTGGGCGTAAAGCGCGCGTAGGCGGCCGGTTAAGTCCTGTGTGAAAGACCACGGCTCAACCGTGGGGGTGCATGGGAAACTGGCAGGCTTGAGTGCAGGAGAGGGGAGCGGAATTCCCGGTGTAGCGGTGGAATGCGTAGAGATAGGGAGGAACACCAGTGGCGAAGGCGGCTCGCTGGCCTGGAACTGACGCTGAGGCGCGAAAGCGTGGGGAGCGAAC</t>
  </si>
  <si>
    <t>TGGGGAATATTGGACAATGGGCGCAAGCCTGATCCAGCAATGCCGCGTGTGTGAAGAAGGCCTTCGGGTTGTAAAGCACTTTTATCTGGAACGAAACACGCAAGGTTAATACCTTTGCGGACTGACGGTACCAGAGGAATAAGCACCGGCTAACTTCGTGCCAGCAGCCGCGGTAATACGAAGGGTGCAAGCGTTACTCGGAATTACTGGGCGTAAAGCGTGAGTAGGTGGTTTCTTAAGTCTGCTGTGAAAGCCCCGGGCTCAACCTGGGAATTGCAGTGGATACTGGGAAGCTAGAGTGCGGTAGAGGGTAGTGGAATTCCCGGTGTAGCGGTGAAATGCGTAGAGATCGGGAGGAACACCAGTGGCGAAGGCGGCTACCTGGACCAGCACTGACACTGAGTCACGAAAGCGTGGGGAGCAAAC</t>
  </si>
  <si>
    <t>Bacteria;"Proteobacteria";"Gammaproteobacteria";"Xanthomonadales";"Xanthomonadaceae";"Rudaea";NA</t>
  </si>
  <si>
    <t>Rudaea</t>
  </si>
  <si>
    <t>TGGGGAATATTGGACAATGGGGGGAACCCTGATCCAGCCATGCCGCGTGTGTGAAGAAGGCCTTCGGGTTGTAAAGCACTTTCAGCGAGGAGGAAGGGTTCAGTGTTAATAGCACTGTGCATTGACGTTACTCGCAGAAGAAGCACCGGCTAACTCCGTGCCAGCAGCCGCGGTAATACGGAGGGTGCAAGCGTTAATCGGAATTACTGGGCGTAAAGCGCACGCAGGCGGTTTGTTAAGTCAGATGTGAAATCCCCGCGCTTAACGTGGGAACTGCATTTGAAACTGGCAAGCTAGAGTCTTGTAGAGGGGGGTAGAATTCCAGGTGTAGCGGTGAAATGCGTAGAGATCTGGAGGAATACCGGTGGCGAAGGCGGCCCCCTGGACAAAGACTGACGCTCAGGTGCGAAAGCGTGGGGAGCAAAC</t>
  </si>
  <si>
    <t>TGGGGAATATTGCACAATGGGCGCAAGCCTGATGCAGCCATGCCGCGTGTATGAAGAAGGCCTTCGGGTTGTAAAGTACTTTCAGCGGGGAGGAAGGGTTTAGCCTGAAGAGGGCTGGACTTTGACGTTACCCGCAGAAGAAGCACCGGCTAACTC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</si>
  <si>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TTTGGACAATGGGGGAAACCCTGATCCAGCCATCCCGCGTGTGCGATGAAGGCCTTCGGGTTGTAAAGCACTTTTGGCAGGAAAGAAACGTCGTGGGTTAATACCCCGCGAAACTGACGGTACCTGCAGAATAAGCACCGGCTAACTACGTGCCAGCAGCCGCGGTAATACGTAGGGTGCAAGCGTTAATCGGAATTACTGGGCGTAAAGCGTGCGCAGGCGGTTCGGAAAGAAAGATGTGAAATCCCAGGGCTCAACCTTGGAACTGCATTTTTAACTCCCGAACTAGAGTATGTCAGAGGGAGGTGGAATTCCGCGTGTAGCAGTGAAATGCGTAGATATGCGGAGGAACACCGATGGCGAAGGCAGCCTCCTGGGATAATACTGACGCTCAGGCACGAAAGCGTGGGGAGCAAAC</t>
  </si>
  <si>
    <t>TGGGGAATATTGGACAATGGGGGGAACCCTGATCCAGCCATGCCGCGTGTGTGAAGAAGGTCTTCGGATTGTAAAGCACTTTAAGTTGGGAGGAAGGGTTGTAACCTAATACGTTGCAATTTTGACGTTACCGACAGAATAAGCACCGGCTAACTTCGTGCCAGCAGCCGCGGTAATACGAAGGGTGCAAGCGTTAATCGGAATTACTGGGCGTAAAGCGCGCGTAGGTGGTTCAGCAAGTTGAATGTGAAAGCCCTGGGCTCAACCTGGGAACTGCATCCAAAACTACTGAGCTAGAGTACGGTAGAGGGTAGTGGAATTTCCTGTGTAGCGGTGAAATGCGTAGATATAGGAAGGAACACCAGTGGCGAAGGCGACTACCTGGACTGATACTGACACTGAGGTGCGAAAGCGTGGGGAGCAAAC</t>
  </si>
  <si>
    <t>TGGGGAATATTGGACAATGGGCGCAAGCCTGATCCAGCAATGCCGCGTGAGTGATGAAGGCCTTAGGGTTGTAAAGCTCTTTCGCACGCGACGATGATGACGGTAGCGTGAGAAGAAGCCCCGGCTAACTTCGTGCCAGCAGCCGCGGTAATACGAAGGGGGCTAGCGTTGTTCGGAATTACTGGGCGTAAAGGGCGCGTAGGCGGCCTGTTTAGTCAGAAGTGAAAGCCCCGGGCTCAACCTGGGAATAGCTTTTGATACTGGCAGGCTTGAGTTCCGGAGAGGATGGTGGAATTCCCAGTGTAGAGGTGAAATTCGTAGATATTGGGAAGAACACCGGTGGCGAAGGCGGCCATCTGGACGGACACTGACGCTGAGGCGCGAAAGCGTGGGGAGCAAAC</t>
  </si>
  <si>
    <t>Bacteria;"Proteobacteria";"Alphaproteobacteria";"Rhodospirillales";"Rhodospirillaceae";"Azospirillum";NA</t>
  </si>
  <si>
    <t>Azospirillum</t>
  </si>
  <si>
    <t>TGGGGAATATTGGACAATGGGCGCAAGCCTGATCCAGCCATACCGCGTGGGTGAAGAAGGCCTTCGGGTTGTAAAGCCCTTTTGTTGGGAAAGAAATCCTATCGGTTAATAACCGGTGGGGATGACGGTACCCAAAGAATAAGCACCGGCTAACTTCGTGCCAGCAGCCGCGGTAATACGAAGGGTGCAAGCGTTACTCGGAATTACTGGGCGTAAAGCGTGCGTAGGTGGTGGTTTAAGTCTGCTGTGAAAGCCCTGGGCTCAACCTGGGAATTGCAGTGGATACTGGATTACTAGAGTGTGGTAGAGGGATGCGGAATTTCTGGTGTAGCAGTGAAATGCGTAGAGATCAGAAGGAACATCCGTGGCGAAGGCGGCATCCTGGGCCAACACTGACACTGAGGCACGAAAGCGTGGGGAGCAAAC</t>
  </si>
  <si>
    <t>TGGGGAATTTTGGACAATGGGGGAAACCCTGATCCAGCCATCCCGCGTGTATGATGAAGGCCTTCGGGTTGTAAAGTACTTTTGGCAGAGAAGAAAAGGTACCTCCTAATACGAGGTACTGCTGACGGTATCTGCAGAATAAGCACCGGCTAACTA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</si>
  <si>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CACAATGGGCGCAAGCCTGATGCAGCCATGCCGCGTGTATGAAGAAGGCCTTCGGGTTGTAAAGTACTTTCAGCGAGGAGGAAGGCATTAAGGTTAATAACCTTGGT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</si>
  <si>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ATTGGACAATGGGCGCAAGCCTGATCCAGCCATGCCGCGTGAGTGATGAAGGCCCTAGGGTTGTAAAGCTCTTTCACCGATGAAGATAATGACTGTAGTCGGAGAAGAAGCCCCGGCTAACTTCGTGCCAGCAGCCGCGGTAATACGAAGGGGGCTAGCGTTGTTCGGAATTACTGGGCGTAAAGCGCACGTAGGCGGGTATTTAAGTCAGGGGTGAAATCCCGGAGCTCAACTCCGGAACTGCCTTTGATACTGGGTACCTAGAGTATGGAAGAGGTAAGTGGAATTCCGAGTGTAGAGGTGAAATTCGTAGATATTCGGAGGAACACCAGTGGCGAAGGCGGCTTACTGGTCCATTACTGACGCTGAGGTGCGAAAGCGTGGGGAGCAAAC</t>
  </si>
  <si>
    <t>Bacteria;"Proteobacteria";"Alphaproteobacteria";"Rhizobiales";"Rhizobiaceae";"Shinella";"zoogloeoides"</t>
  </si>
  <si>
    <t>zoogloeoides</t>
  </si>
  <si>
    <t>TGGGGAATATTGCACAATGGGCGCAAGCCTGATGCAGCCATGCCGCGTGTATGAAGAAGGCCTTCGGGTTGTAAAGTACTTTCAGCGGGGAGGAAGGGAGTGAGGTTAATAACCTTATTCATTGACGTTACC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</t>
  </si>
  <si>
    <t>TGACGTTCACCCAACCCACTACGGCCGCGTGTGCCCGATTGAAACGCCTGAAGGTCCAAACATTGGTCTGATCAACTCCATGGCGCTGTACGCTCGTCTGAACGAGTACGGCTTCCTGGAAACGCCTTACCGCAAGATTGTTGACGGCAAGGTTAGCGAACAGATTGATTACCTGTCGGCTATTGAAGAAAGCAATTACGTCATCGCTCAGGCTAACGCCGAGTTGACCGAAGACGGTGCTTTTGCTGACGATCTGGTTGCCTGCCGTGAAGCTGGCGAAACCATGATGACTGCGCCAGAGAACATCCATTACATGGACGTGGCTCCTTCGCAGATCGTGTCTGTGGCTGCTTCGCTGATTCCGTTCCTGGAGCACGATGACGCCAACCGAGCACTGATGG</t>
  </si>
  <si>
    <t>TGGGGAATATTGCACAATGGGCGAAAGCCTGATGCAGCAACGCCGCGTGAGGGATGACGGCCTTCGGGTTGTAAACCTCTTTTAGTAGGGAAGAAGCGAAAGTGACGGTACCTGCAGAAAAAGCACCGGCTAACTACGTGCCAGCAGCCGCGGTAATACGTAGGGTGCAAGCGTTGTCCGGAATTATTGGGCGTAAAGAGCTCGTAGGCGGTTTGTCGCGTCTGCTGTGAAATCTGGGGGCTCAACCCCCAGCCTGCAGTGGGTACGGGCAGACTAGAGTGCGGTAGGGGAGATTGGAATTCCTGGTGTAGCGGTGGAATGCGCAGATATCAGGAGGAACACCGATGGCGAAGGCAGATCTCTGGGCCGTAACTGACGCTGAGGAGCGAAAGCATGGGGAGCGAAC</t>
  </si>
  <si>
    <t>TGGGGAATATTGCACAATGGGCGCAAGCCTGATGCAGCGACGCCGCGTGGGGGATGACGGCCTTCGGGTTGTAAACTCCTTTCAGCCATGACGAAGCCCTTGTGGTGACGGTAGTGGTAGAAGAAGCACCGGCTAACTACGTGCCAGCAGCCGCGGTAATACGTAGGGTGCGAGCGTTGTCCGGAATTACTGGGCGTAAAGAGCTCGTAGGTGGTCTGTCGCGTCATTTGTGAAAGCCCGGGGCTTAACTCCGGGTTGGCAGGTGATACGGGCATGACTGGAGTACTGTAGGGGAGACTGGAATTCCTGGTGTAGCGGTGAAATGCGCAGATATCAGGAGGAACACCGGTGGCGAAGGCGGGTCTCTGGGCAGTAACTGACGCTGAGGAGCGAAAGCATGGGTAGCGAAC</t>
  </si>
  <si>
    <t>Bacteria;"Actinobacteria";"Actinobacteria";"Corynebacteriales";"Corynebacteriaceae";"Corynebacterium_1";"kroppenstedtii"</t>
  </si>
  <si>
    <t>kroppenstedtii</t>
  </si>
  <si>
    <t>TGAGGAATATTGGTCAATGGGCGCAAGCCTGAACCAGCCATGCCGCGTGCAGGATGACGGTCCTATGGATTGTAAACTGCTTTTGTACGAGAAGAAACACTCCTATGTATAGGAGCTTGACGGTATCGTAAGAATAAGGATCGGCTAACTCCGTGCCAGCAGCCGCGGTAATACGGAGGATCCAAGCGTTATCCGGAATCATTGGGTTTAAAGGGTCCGTAGGCGGTCTTGTAAGTCAGTGGTGAAAGCCCATCGCTCAACGGTGGAACGGCCATTGATACTGCTGGACTTGAATTATTAGGAAGTAACTAGAATATGTAGTGTAGCGGTGAAATGCTTAGAGATTACATGGAATACCAATTGCGAAGGCAGGTTACTACTAATTGATTGACGCTGATGGACGAAAGCGTGGGTAGCGAAC</t>
  </si>
  <si>
    <t>TAAGGAATATTGGTCAATGGAGGGAACTCTGAACCAGCCATGCCGCGTGCAGGAAGACGGCCCTCTGGGTTGTAAACTGCTTTTATTCGGGAATAAACCTATTTACGTGTAAATAGCTGAATGTACCGAAGGAATAAGGATCGGCTAACTCCGTGCCAGCAGCCGCGGTAATACGGAGGATCCAAGCGTTATCCGGATTTATTGGGTTTAAAGGGTGCGTAGGCGGCTTATTAAGTCAGGGGTGAAAGACGGTGGCTCAACCATCGCAGTGCCCTTGATACTGATGAGCTTGAATGGACTAGAGGTAGGCGGAATGTGACAAGTAGCGGTGAAATGCATAGATATGTCACAGAACACCGATTGCGAAGGCAGCTTACTATGGTCTTATTGACGCTGAGGCACGAAAGCGTGGGGATCAAAC</t>
  </si>
  <si>
    <t>TGGGGAATATTGGTCAATGGGCGCAAGCCTGAACCAGCCATGCCGCGTGCAGGATGACTGCCCTATGGGTTGTAAACTGCTTTTGTCGGGGAATAAACCCACCTACGAGTAGGTGGCTGAACGTACCCGAAGAATAAGGATCGGCTAACTCCGTGCCAGCAGCCGCGGTAATACGGAGGATCCAAGCGTTATCCGGATTTATTGGGTTTAAAGGGTGCGTAGGCGGTCTTTTAAGTCAGGGGTGAAATACGGCAGCTCAACTGTCGCAGTGCCCTTGATACTGAAGGACTTGAATATGGTTGAGGTATGCGGAATGAGACAAGTAGCGGTGAAATGCATAGATATGTCTCAGAACACCGATTGCGAAGGCAGCATCCCAAGCCATCATTGACGCTGATGCACGAAAGCGTGGGGATCGAAC</t>
  </si>
  <si>
    <t>TGGGGAATATTGCACAATGGGCGCAAGCCTGATGCAGCCATGCCGCGTGTATGAAGAAGGCCTTCGGGTTGTAAAGTACTTTCAGCGGGGAGGAAGGCAACAGCGTAAATAGCGCTGTTGATTGACGTTACCCGCAGAAGAAGCACCGGCTAACTCC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</si>
  <si>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TTTGGACAATGGGGGCAACCCTGATCCAGCAATGCCGCGTGTGTGAAGAAGGCCTTCGGGTTGTAAAGCACTTTTGTCCGGAAAGAAATCGCACTTACTAATATTAGGTGTGGATGACGGTACCGGAAGAATAAGCT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</si>
  <si>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AGATGTGAAATCCCCGGGCTTAACCTGGGAACGGCATCTAAGACTGGTTGGCTAGAGTCTCGTAGAGGGGGGTAGAATTCCACGTGTAGCGGTGAAATGCGTAGAGATGTGGAGGAATACCGGTGGCGAAGGCGGCCCCCTGGACGAAGACTGACGCTCAGGTGCGAAAGCGTGGGGAGCAAAC</t>
  </si>
  <si>
    <t>CCGCGGTAATACGTAGGGTGCAAGCGTTAATCGGAATTACTGGGCGTAAAGCGTGCGCAGGCGGTAATGTAAGACAGTTGTGAAATCCCCGGGCTCAACCTGGGAACTGCATCTGTGACTGCATTGCTGGAGTACGGCAGAGGGGGATGGAATTCCGCGTGTAGCAGTGAAATGCGTAGATATGCGGAGGAACACCGATGGCGAAGGCAATCCCCTGGGCCTGTACTGACGCTCATGCACGAAAGCGTGGGGAGCAAAC</t>
  </si>
  <si>
    <t>TAGGGAATCTTCGGCAATGGACGAAAGTCTGACCGAGCAACGCCGCGTGAGTGAAGAAGGTTTTCGGATCGTAAAGCTCTGTTGTAAGAGAAGAACGAGTGTGAGAGTGGAAAGTTCACACTGTGACGGTATCTTACCAGAAAGGGACGGCTAACTACGTGCCAGCAGCCGCGGTAATACGTAGGTCCCGAGCGTTGTCCGGATTTATTGGGCGTAAAGCGAGCGCAGGCGGTTAGATAAGTCTGAAGTTAAAGGCTGTGGCTTAACCATAGTACGCTTTGGAAACTGTTTAACTTGAGTGCAAGAGGGGAGAGTGGAATTCCATGTGTAGCGGTGAAATGCGTAGATATATGGAGGAACACCGGTGGCGAAAGCGGCTCTCTGGCTTGTAACTGACGCTGAGGCTCGAAAGCGTGGGGAGCAAAC</t>
  </si>
  <si>
    <t>CGGTAATACGAAGGGTGCAAGCGTTACTCGGAATTACTGGGCGTAAAGCGTGCGTAGGTGGTGGTTTAAGTCTGCTGTGAAAGCCCTGGGCTCAACCTGGGAATTGCAGTGGATACTGGATCACTAGAGTGTGGTAGAGGGATGCGGAATTTCTGGTGTAGCAGTGAAATGCGTAGAGATCAGAAGGAACATCCGTGGCGAAGGCGGCATCCTGGGCCAACACTGACACTGAGGCACGAAAGCGTGGGGAGCAAAC</t>
  </si>
  <si>
    <t>TGACGTGCACCCGACCCACTACGGCCGCATCTGCCCGATCGAAACGCCGGAAGGCCCGAACATCGGCCTGATCAACTCGCTGGCGACCCACGCCCGCGTGAACAAGTACGGCTTCATCGAGAGCCCGTACCGCCGCGTGAAGGACGGCCAGGCCCAGGACGAGGTGGTCTACATCTCGGCCATGGAAGAGGCGAAGTACACGATCGCCCAGGCCAACATCGAGCTGAAGGACGGCCAGATCGTCGAGGACCTGGTCCCCGGCCGGATCAACGGCGAATCCCAGCTGCTGATCAAGGCTGACGTGGACATGATGGACGTGTCGCCGAAGCAGGTCGTTTCGGTCGCCGCCGCCCTGATCCCGTTCCTGGAAAACGACGACGCCAACCGGGCACTGATGG</t>
  </si>
  <si>
    <t>TGACGTACATCCGACCCATTACGGCCGTATCTGCCCGATTGAAACGCCGGAAGGACCGAATATCGGTCTGATCAACTCGCTCGCAACATTTGCGCGCGTTAATAAATATGGTTTCATTGAAAGCCCTTACCGTAAAATTATCGACGGCAAGATCACCAATGAAGTTGTTTATCTTTCTGCAATGGAAGAAGCCAAGCATTATGTTGCTCAGGCAAATGCTGAAATCGGCGACAATGGTGAATTTACGGATGAATTCGTAATTTCCCGTCATGCTGGCGAAGTTCTGATGGCGCCACGTGAAAACGTGGATCTGATGGACGTTTCGCCTAAGCAGCTGGTTTCTGTTGCTGCTGCGCTTATTCCGTTCCTTGAAAACGATGACGCCAACCGCGCTCTGATGG</t>
  </si>
  <si>
    <t>TGACGTACACCCGACCCACTACGGCCGTGTGTGCCCGATCGAGACCCCTGAAGGTCCGAACATCGGTCTGATCAACTCCCTGGCGGCCTATGCCCGCACCAACCAGTACGGCTTCCTCGAGAGCCCGTACCGCGTGGTGAAAGAGGGTGTGGTTACCGACGACATCGTGTTCCTGTCGGCGATCGAAGAAGCTGATCACGTCATCGCACAGGCTTCGGCCACGATGGATGCGAAGAAGCAGCTGATCGACGAGCTGGTAGCGGTCCGTCACCTGAACGAATTCACCGTCAAGGCGCCGGAAGACGTCACCCTGATGGACGTCTCGCCAAAGCAGGTAGTTTCTGTTGCCGCGTCGCTGATTCCGTTCCTCGAGCACGACGACGCCAACCGTGCGTTTATGG</t>
  </si>
  <si>
    <t>TGGGGAATATTGGACAATGGGGGCAACCCTGATCCAGCGATGCCGCGTGTGTGAAGAAGGCCTGCGGGTTGTAAAGCACTTTCAGTGGGGAGGAGAGCTGGTTGGTTAAGAGCTGATGAGTGAGACGTTACCCACAGAAGAAGCACCGGCTAACTCCGTGCCAGCAGCCGCGGTAATACGGAGGGTGCAAGCGTTAATCGGAATTACTGGGCGTAAAGGGTGCGTAGGCGGTTTAATAAGTTAAGTGTGAAAGTCCTGGGCTTAACCTAGGGAGGTCATTTAAGACTGTTAGACTAGAGTATGGGAGAGGGTAGTGGAATTTCCGGTGTAGCGGTGAAATGCGTAGAGATCGGAAGGAACACCAGTGGCGAAGGCGGCTACCTGGCCTAATACTGACGCTGAGGCACGAAAGCATGGGGAGCAAAC</t>
  </si>
  <si>
    <t>Bacteria;"Proteobacteria";"Gammaproteobacteria";"Legionellales";"Legionellaceae";"Legionella";NA</t>
  </si>
  <si>
    <t>Legionellaceae</t>
  </si>
  <si>
    <t>Legionella</t>
  </si>
  <si>
    <t>TGGGGAATTTTGGACAATGGGCGCAAGCCTGATCCAGCCATGCCGCGTGAGTGAAGAAGGCCTTCGGGTTGTAAAGCTCTTTCGGTGAAGACGAAACGGTTAGCGCTAATAACGCTGACTAATGACGGTACTCACAGAAGAAGCACCGGCTAACTACGTGCCAGCAGCCGCGGTAATACGTAGGGTGCAGGCGTTAATCGGAATTACTGGGCGTAAAGCGTGCGCAGGCGGTTTGCTAAGACAGGTGTGAAATCCCCGAGCTTAACTTGGGAATTGCGCTTGTAACTGGCAAGCTAGAGTGTGGCAGAGGGGGGTGGAATTCCACGTGTAGCAGTGAAATGCGTAGATATGTGGAGGAACACCGATGGCGAAGGCAGCCCCCTGGGTTAACACTGACGCTCATGCACGAAAGCGTGGGGAGCAAAC</t>
  </si>
  <si>
    <t>TGACGTACATCCAACGCATTATGGCCGTATCTGCCCGATTGAAACGCCGGAAGGCCCGAATATCGGTCTGATCAACTCGCTTGCAACCTTTGCCCGCGTCAACAAGTACGGCTTCATTGAAAGCCCGTATCGTAAAGTTGTCGATGGCAAGGTCACGAACGACGTTGTTTATCTGTCGGCTATGGAAGAAGCGAAGCACTCGGTTGCTCAGGCAAACGTAGAGCTGGACGAGCAGGGTGGTTTTGTAGACGAATTCGTCATCTGCCGTCACGCTGGCGAAGTTATGATGGCTCCGCGTGAAAACGTGGACCTGATGGACGTTTCGCCGAAGCAGCTCGTTTCGGTTGCTGCAGCGCTTATTCCGTTCCTTGAAAACGACGATGCGAACCGCGCTCTGATGG</t>
  </si>
  <si>
    <t>TAGGGAATATTGGGCAATGGGCGAGAGCCTGACCCAGCCATGCCGCGTGCAGGAAGACGGCCCTCTGGGTTGTAAACTGCTTTTGAATGGGAAGAACGGTAAGCCTGCGGGCTTAATTGACGGTACCATTAGAATAAGCCACGGCTAACTACGTGCCAGCAGCCGCGGTAATACGTAGGTGGCGAGCGTTATCCGGATTTATTGGGTTTAAAGGGTGCGTAGGCGGCTTAATAAGTCGGTGGTCAAAGGTAGCAGCTTAACTGTTTTACATGCCACCGATACTGTTGAGCTTGAGATATGTGGAGGCAGATGGAATTTCCGGTGTAGCGGTGAAATGCATAGATACCGGAAGGAACTCCTATTGCGAAGGCAATCTGCTACAGATAAACTGACGCTGATGCACGAAAGCGTGGGGATCAAAC</t>
  </si>
  <si>
    <t>TGGGGAATATTGGACAATGGGCGAAAGCCTGATCCAGCCATGCCGCGTGTGTGAAGAAGGTCTTCGGATTGTAAAGCACTTTAAGTTGGGAGGAAGGGCAGTAAGTTAATACCTTGCTGTTTTGACGTTACCAACAGAATAAGCACCGGCTAACTTCGTGCCAGCAGCCGCGGTAATACGAAGGGTGCAAGCGTTAATCGGAATTACTGGGCGTAAAGCGCGCGTAGGTGGTTCGTTAAGTTGGATGTGAAAGCCCCGGGCTCAACCTGGGAACTGCATCCAAAACTGGCGAGCTAGAGTACGGTAGAGGGTGGTGGAATTTCCTGTGTAGCGGTGAAATGCGTAGATATAGGAAGGAACACCAGTGGCGAAGGCGACCACCTGGACTGATACTGACACTGAGGTGCGAAAGCGTGGGGAGCAAAC</t>
  </si>
  <si>
    <t>Bacteria;"Proteobacteria";"Gammaproteobacteria";"Pseudomonadales";"Pseudomonadaceae";"Pseudomonas";"mendocina"</t>
  </si>
  <si>
    <t>mendocina</t>
  </si>
  <si>
    <t>TGGGGAATATTGGACAATGGGCGCAAGCCTGATCCAGCCATGCCGCGTGAGTGATGAAGGCCCTAGGGTTGTAAAGCTCTTTCACCGGTGAAGATAATGACGGTAACCGGAGAAGAAGCCCCGGCTAACTTCGTGCCAGCAGCCGCGGTAATACGAAGGGGGCTAGCGTTGTTCGGATTTACTGGGCGTAAAGCGCACGTAGGCGGACTTTTAAGTCAGGGGTGAAATCCCGGGGCTCAACCTGGGAACTGCATTTGTGACTGTATAGCTAGAGTACGGCAGAGGGGGATGGAATTCCGCGTGTAGCAGTGAAATGCGTAGATATGCGGAGGAACACCGATGGCGAAGGCAATCCCCTGGGCCTGCACTGACGCTCATGCACGAAAGCGTGGGGAGCAAAC</t>
  </si>
  <si>
    <t>TGGGGAATATTGGACAATGGGCGCAAGCCTGATCCAGCCATGCCGCGTGAGTGATGAAGGCCTTAGGGTTGTAAAGCTCTTTCACCGATGAAGATAATGACGGTAGTCGGAGAAGAAGCCCCGGCTAACTTCGTGCCAGCAGCCGCGGTAATACGAAGGGGGCTAGCGTTGTTCGGAATTACTGGGCGTAAAGCGCACGTAGGCGGATATTTAAGTCAGGGGTGAAATCCCGCAGCTCAACTGCGGAACTGCCTTTGATACTGGGTATCTTGAGTATGGAAGAGGTAAGTGGAATTCCGAGTGTAGAGGTGAAATTCGTAGATATTCGGAGGAACACCAGTGGCGAAGGCGGCTTACTGGTCCATTACTGACGCTGAGGTGCGAAAGCGTGGGGAGCAAAC</t>
  </si>
  <si>
    <t>TGGGGAATATTGGACAATGGGCGAAAGCCTGATCCAGCAATGCCGCGTGAGTGATGAAGGCCTTCGGGTTGTAAACTGCTTTTGTACGGAACGAAAAAGCTTCTCCTAATACGAGAGGCCCATGACGGTACCGTAAGAATAAGCACCGGCTAACTACGTGCCAGCAGCCGCGGTAATACGTAGGGTGCGAGCGTTAATCGGAATTACTGGGCGTAAAGCGTGCGCAGGCGGTTATGCAAGACAGAGGTGAAATCCCCGGGCTCAACCTGGGAACTGCCTTTGTGACTGCATAGCTAGAGTACGGTAGAGGGGGATGGAATTCCGCGTGTAGCAGTGAAATGCGTAGATATGCGGAGGAACACCGATGGCGAAGGCAATCCCCTGGACCTGTACTGACGCTCATGCACGAAAGCGTGGGGAGCAAAC</t>
  </si>
  <si>
    <t>TGGGGAATTTTGGACAATGGGCGCAAGCCTGATCCAGCCATGCCGCGTGTCTGAAGAAGGCCTTCGGGTTGTAAAGGACTTTTGTCAGGGAAGAAAAGGACAGGGTTAATACCTCTGTTTGATGACGGTACCTGAAGAATAAGCACCGGCTAACTACGTGCCAGCAGCCGCGGTAATACGTAGGGTGCGAGCGTTAATCGGAATTACTGGGCGTAAAGCGAGCGCAGACGGTTACTTAAGCAGGATGTGAAATCCCCGGGCTCAACCTGGGAACTGCGTTCTGAACTGGGTGACTAGAGTGTGTCAGAGGGAGGTAGAATTCCACGTGTAGCAGTGAAATGCGTAGAGATGTGGAGGAATACCGATGGCGAAGGCAGCCTCCTGGGATAACACTGACGTTCATGCTCGAAAGCGTGGGTAGCAAAC</t>
  </si>
  <si>
    <t>Bacteria;"Proteobacteria";"Betaproteobacteria";"Neisseriales";"Neisseriaceae";"Neisseria";NA</t>
  </si>
  <si>
    <t>Neisseriales</t>
  </si>
  <si>
    <t>Neisseriaceae</t>
  </si>
  <si>
    <t>Neisseria</t>
  </si>
  <si>
    <t>TGGGGAATATTGCACAATGGGGGAAACCCTGATGCAGCGACGCAGCGTGCGGGATGACGGCCTTCGGGTTGTAAACCGCTTTCAGCAGGGAAGAAGCCCTTCGGGGTGACGGTACCTGCAGAAGAAGTACCGGCTAACTACGTGCCAGCAGCCGCGGTAATACGTAGGGTACAAGCGTTGTCCGGAATTATTGGGCGTAAAGAGCTCGTAGGTGGTTGGTCACGTCTGCTGTGGAAACGCAACGCTTAACGTTGCGCGTGCAGTGGGTACGGGCTGACTAGAGTGCAGTAGGGGAGTCTGGAATTCCTGGTGTAGCGGTGAAATGCGCAGATATCAGGAGGAACACCGGTGGCGAAGGCGGGACTCTGGGCTGTAACTGACACTGAGGAGCGAAAGCATGGGGAGCGAAC</t>
  </si>
  <si>
    <t>Bacteria;"Actinobacteria";"Actinobacteria";"Micrococcales";"Brevibacteriaceae";"Brevibacterium";NA</t>
  </si>
  <si>
    <t>Brevibacteriaceae</t>
  </si>
  <si>
    <t>Brevibacterium</t>
  </si>
  <si>
    <t>TGGGGAATATTGCACAATGGGCGCAAGCCTGATGCAGCGACGCCGCGTGAGGGATGACGGCCTTCGGGTTGTAAACCTCTTTCAATAGGGACGAAGCGCAAGTGACGGTACCTATAGAAGAAGCACCGGCCAACTACGTGCCAGCAGCCGCGGTAATACGTAGGGTGCGAGCGTTGTCCGGAATTACTGGGCGTAAAGAGCTCGTAGGTGGTTTGTCGCGTTGTCCGTGAAAACTCACAGCTTAACTGTGGGCGTGCGGGCGATACGGGCAGACTAGAGTACTGCAGGGGAGACTGGAATTCCTGGTGTAGCGGTGGAATGCGCAGATATCAGGAGGAACACCGGTGGCGAAGGCGGGTCTCTGGGCAGTAACTGACGCTGAGGAGCGAAAGCGTGGGGAGCGAAC</t>
  </si>
  <si>
    <t>TGACGTACACGTGACCCACTACGGCCGCGTCTGCCCCATCGAAACGCCTGAAGGCCCGAACATCGGCCTGATCAACTCGCTGGCCCTGTACGCCCGCCTGAACGAGTACGGCTTCATCGAGACGCCTTACCGCCGGGTGGCCGACGGCAAGGTCACGATGGAGATCGACTACCTGTCGGCCATCGAGGAAGGCAAGTACATCATCGCCCAGGCCAACGCCGAGCTGGATGCCGAAGGCCGCCTGATCGGCGACCTGGTGTCGGCGCGCGAAAAGGGTGATTCGACCCTGGTGTCGGCCGAGCGCGTTCAGTACATGGACGTGTCGCCCGCACAGATCGTGTCGGTGGCTGCCTCGCTGATTCCGTTCCTGGAACACGATGACGCGAACCGCGCATTGATGG</t>
  </si>
  <si>
    <t>TGGGGAATATTGCACAATGGGCGCAAGCCTGATGCAGCGACGCCGCGTGGGGGATGGAAGGCCTTCGGGTTGTAAACTCCTTTCGCCCGGGACGAAGCCCACCTGGTGGGTGACGGTACCGTGGAGAAGAAGCACCGGCTAACTACGTGCCAGCAGCCGCGGTAATACGTAGGGTGCAAGCGTTGTCCGGATTTACTGGGCGTAAAGAGCTCGTAGGTGGTGTGTCGCGTCGTCTGTGAAATTCCGGGGCTTAACTCCGGGCGTGCAGGCGATACGGGCACGACTAGAGTGCTGTAGGGGTAACTGGAATTCCTGGTGTAGCGGTGAAATGCGCAGATATCAGGAGGAACACCGATGGCGAAGGCAGGTTACTGGGCAGTTACTGACGCTGAGGAGCGAAAGCATGGGGAGCGAAC</t>
  </si>
  <si>
    <t>Bacteria;"Actinobacteria";"Actinobacteria";"Corynebacteriales";"Corynebacteriaceae";"Corynebacterium";"durum"</t>
  </si>
  <si>
    <t>durum</t>
  </si>
  <si>
    <t>AGACGTACA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TGATGGACGTCAGCCCCAAGCAGCTCGTCTCGGTCGCGGCATCGCTCATTCCGTTCCTGGAAAACGATGACGCCAACCGCGCGCTTATGG</t>
  </si>
  <si>
    <t>TGGGGAATATTGGACAATGGGCGCAAGCCTGATCCAGCCATACCGCGTGGGTGAAGAAGGCCTTCGGGTTGTAAAGCCCTTTTGTTGGGAAAGAAATCCAGCTGGTTAATACCCGGTTGGGATGACGGTACCCAA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</si>
  <si>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TTTGGACAATGGGGGCAACCCTGATCCAGCAATGCCGCGTGAGTGAAGAAGGCCCTCGGGTTGTAAAGCTCTTTTGTCAGGGAAGAAACGGAGTTCTCTAATATAGGATTCTAATGACGGTACCTGAAGAATAAGCACCGGCTAACTACGTGCCAGCAGCCGCGGTAATACGTAGGGTGCAAGCGTTAATCGGAATTACTGGGCGTAAAGCGTGCGCAGGCGGTTGTGTAAGACAGGTGTGAAATCCCCGGGCTTAACCTGGGAACTGCGCTTGTGACTGCACGGCTAGAGTATGGCAGAGGGGGGTGGAATTCCACGTGTAGCAGTGAAATGCGTAGAGATGTGGAGGAACACCGATGGCGAAGGCAGCCCCCTGGGCCAATACTGACGCTCATGCACGAAAGCGTGGGGAGCAAAC</t>
  </si>
  <si>
    <t>TGGGGAATATTGGACAATGGGCGAAAGCCTGATCCAGCAATGCCGCGTGAGTGATGAAGGCCTTAGGGTTGTAAAGCTCTTTTACCAGGGATGATAATGACAGTACCTGGAGAATAAGCTCCGGCTAACTCCGTGCCAGCAGCCGCGGTAATACGGAGGGAGCTAGCGTTGTTCGGAATTACTGGGCGTAAAGCGTGCGTAGGCGGCTATTCAAGTCAGAGGTGAAAGCCTGGAGCTCAACTCCAGAACTGCCTTTGAAACTAGGTAGCTAGAATCTTGGAGAGGTGAGTGGAATTCCGAGTGTAGAGGTGAAATTCGTAGATATTCGGAAGAACACCAGTGGCGAAGGCGACTCACTGGACAAGTATTGACGCTGAGGTACGAAAGCGTGGGGAGCAAAC</t>
  </si>
  <si>
    <t>TAGGGAATCTTCCGCAATGGACGAAAGTCTGACGGAGCAACGCCGCGTGAGTGATGAAGGCTTTCGGGTCGTAAAACTCTGTTGTTAGGGAAGAACAAGTGCTAGTTGAATAAGCTGGCACCTTGACGGTACCTAACCAGAAAGCCACGGCTAACTACGTGCCAGCAGCCGCGGTAATACGTAGGTGGCAAGCGTTATCCGGAATTATTGGGCGTAAAGCGCGCGCAGGCGGCTATTTAAGTCTGGTGTTTAAACCTTGGGCTCAACCTGAGGTCGCACTGGAAACTGGGTGGCTTGAGTACAGAAGAGGAAAGTGGAATTCCACGTGTAGCGGTGAAATGCGTAGAGATGTGGAGGAACACCAGTGGCGAAGGCGACTTTCTGGGCTGTAACTGACGCTGAGGCGCGAAAGCGTGGGGAGCAAAC</t>
  </si>
  <si>
    <t>TGAGGAATATTGGTCAATGGGCGCAAGCCTGAACCAGCCATGCCGCGTGCAGGATGACGGTCCTATGGATTGTAAACTGCTTTTGTACGAGAAGAAACATCCCGACGTGTCGGGACTTGACGGTATCGTAAGAATAAGGATCGGCTAACTCCGTGCCAGCAGCCGCGGTAATACGGAGGATCCAAGCGTTATCCGGAATCATTGGGTTTAAAGGGTCCGTAGGCGGTCTTGTAAGTCAGTGGTGAAAGCCCATCGCTCAACGGTGGAACGGCCATTGATACTGCTGGACTTGAATTATTAGGAAGTAACTAGAATATGTAGTGTAGCGGTGAAATGCTTAGAGATTACATGGAATACCAATTGCGAAGGCAGGTTACTACTAATTGATTGACGCTGATGGACGAAAGCGTGGGTAGCGAAC</t>
  </si>
  <si>
    <t>TAAGGAATATTGGTCAATGGAGGGAACTCTGAACCAGCCATGCCGCGTGCAGGAAGACGGCCCTCTGGGTTGTAAACTGCTTTTATTCGGGAATAAACCTTATTACGTGTAATAAGCTGAATGTACCGAAGGAATAAGGATCGGCTAACTCCGTGCCAGCAGCCGCGGTAATACGGAGGATCCAAGCGTTATCCGGATTTATTGGGTTTAAAGGGTGCGTAGGCGGCCAATTAAGTCAGGGGTGAAAGACGGTAGCTCAACTATCGCAGTGCCCTTGATACTGATTGGCTTGAATGGACTAGAGGTAGGCGGAATGTGACAAGTAGCGGTGAAATGCATAGATATGTCACAGAACACCGATTGCGAAGGCAGCTTACTATGGTCTTATTGACGCTGAGGCACGAAAGCGTGGGGATCAAAC</t>
  </si>
  <si>
    <t>TGGGGAATATTGGACAATGGGCGAAAGCCTGATCCAGCCATGCCGCGTGTGTGAAGAAGGTCTTCGGATTGTAAAGCACTTTAAGTTGGGAGGAAGGGCAGTAAATTAATACTTTGCTGTTTTGACGTTACCGACAGAATAAGCACCGGCTAACTCTGTGCCAGCAGCCGCGGTAATACAGAGGGTGCAAGCGTTAATCGGAATTACTGGGCGTAAAGCGCGCGTAGGTGGTTCGTTAAGTTGGATGTGAAATCCCCGGGCTCAACCTGGGAACTGCATTCAAAACTGTCGAGCTAGAGTATGGTAGAGGGTGGTGGAATTTCCTGTGTAGCGGTGAAATGCGTAGATATAGGAAGGAACACCAGTGGCGAAGGCGACCACCTGGACTGATACTGACACTGAGGTGCGAAAGCGTGGGGAGCAAAC</t>
  </si>
  <si>
    <t>TGGGGAATATTGGACAATGGGCGAAAGCCTGATCCAGCAATGCCGCGTGTGTGAAGAAGGCCTTCGGGTTGTAAAGCACTTTAAGTTGGGAAGAAAAAACTTCGTTTAATACATGAAGTCTTGACGGTACCGACAGAATAAGCACCGGCTAACTCTGTGCCAGCAGCCGCGGTAATACAGAGGGTGCTAGCGTTAATCGGATTTACTGGGCGTAAAGCGTGCGTAGGCGGTTTGATAAGTCGATTGTGAAAGCCCCGGGCTCAACCTGGGAATTGCAGTCGATACTGTCAGACTAGAAAACGGTAGAGGGAGGCGGAACTCCAGGTGTAGCGGTGAAATGCGTAGATATCTGGAAGAACACCGATGGCGAAGGCAACCTCCTGGGCCTGTTTTGACGCTGAGGCACGAAAGCGTGGGTAGCAAAC</t>
  </si>
  <si>
    <t>TGGGGAATATTGCACAATGGGCGCAAGCCTGATGCAGCCATGCCGCGTGTATGAAGAAGGCCTTCGGGTTGTAAAGTACTTTTGGCAGAGAAGAAAAGGTACCTCCTAATACGAGGTACTGCTGACGGTATCTGCAGAATAAGCACCGGCTAACTACGTGCCAGCAGCCGCGGTAATACGTAGGGTGCAAGCGTTAATCGGAATTACTGGGCGTAAAGCGTGCGTAGGTGGTCGTTTAAGTCTGTTGTGAAAGCCCTGGGCTCAACCTGGGAACTGCAGTGGAAACTGGACGACTAGAGTGTGGTAGAGGGTAGCGGAATTCCTGGTGTAGCAGTGAAATGCGTAGAGATCAGGAGGAACATCCATGGCGAAGGCAGCTACCTGGACCAACACTGACACTGAGGCACGAAAGCGTGGGGAGCAAAC</t>
  </si>
  <si>
    <t>TGGGGAATTTTGGACAATGGGCGAAAGCCTGATCCAGCAATGCCGCGTGCAGGATGAAGGCCTTCGGGTTGTAAACTGCTTTTGTACGGAACGAAAAAGCTTCTCCTAATACGAGAGGCCCATGACGGTACCGTAAGAATAAGCACCGGCTAACTACGTGCCAGCAGCCGCGGTAATACGTAGGGTGCGAGCGTTAATCGGAATTACTGGGCGTAAAGCGTGCGCAGGCGGTTATATAAGACAGATGTGAAATCCCCGGGCTCAACCTGGGAACTGCATTTGTGACTGTATAGCTAGAGTACGGTAGAGGGGGATGGAATTCCGCGTGTAGCGGTGAAATGCGTAGAGATGTGGAGGAATACCGGTGGCGAAGGCGGCCCCCTGGACGAAGACTGACGCTCAGGTGCGAAAGCGTGGGGAGCAAAC</t>
  </si>
  <si>
    <t>TAGGGAATCTTCCGCAATGGGCGAAAGCCTGACGGAGCAACGCCGCGTGAGTGAAGAAGGATTTCGGTTCGTAAAGCTCTGTTGTTAGGGAAGAATGATTGTGTAGTAACTATACACAGTAGAGACGGTACCTAACCAGAAAGCCACGGCTAACTACGTGCCAGCAGCCGCGGTAATACGTAGGTGGCAAGCGTTGTCCGGAATTATTGGGCGTAAAGCGCGCGCAGGTGGTTTAATAAGTCTGATGTGAAAGCCCACGGCTCAACCGTGGAGGGTCATTGGAAACTGTTAAACTTGAGTGCAGGAGAGAAAAGTGGAATTCCTAGTGTAGCGGTGAAATGCGTAGAGATTAGGAGGAACACCAGTGGCGAAGGCGGCTTTTTGGCCTGTAACTGACACTGAGGCGCGAAAGCGTGGGGAGCAAAC</t>
  </si>
  <si>
    <t>Bacteria;"Firmicutes";"Bacilli";"Bacillales";"Family_XI";"Gemella";NA</t>
  </si>
  <si>
    <t>Gemella</t>
  </si>
  <si>
    <t>CCGCGGTAATACGAAGGGTGCAAGCGTTACTCGGAATCACTGGGCGTAAAGCGTGCGTAGGCGGTTGATTAAGTCTGCTGTGAAAGCCCTGGGCTCAACCTGGGAACTGCAGTGGATACTGGTCAGCTAGAGTGTGATAGAGGATGGTGGAATTCCCGGTGTAGCGGTGAAATGCGTAGAGATCGGGAGGAACACCAGTGGCGAAGGCGGCCATCTGGATCAACACTGACGCTGAGGCACGAAAGCGTGGGGAGCAAAC</t>
  </si>
  <si>
    <t>TGGGGAATATTGGACAATGGACGAAAGCCTGATCCAGCCATGCCGCGTGTGTGAAGAAGGTCTTCGGATTGTAAAGCACTTTAAGTTGGGAGGAAGGGCAGTAAGCTAATACCTTGCTGTTTTGACGTTACCGACAGAATAAGCACCAGCTAACTTCATGCCAGCAGCCGCGGTAATACGAAGGGTGCAAGCGTTAATCGGAATTACTGGGCGTAAAGCGCGCGTAGGTGGTTCAGCAAGTTGGATGTGAAAGCCCCGGGCTCAACCTGGGAACTGCATCCAAAACTACTGAGCTAGAGTACGGTAGAGGGTGGTGGAATTTCCTGTGTAGCGGTGAAATGCGTAGATATAGGAAGGAACACCAGTGGCGAAGGCGACCACCTGGACTGATACTGACACTGAGGTGCGAAAGCGTGGGGAGCAAAC</t>
  </si>
  <si>
    <t>TGGGGAATATTGGACAATGGGCGAAAGCCTGATCCAGCCATGCCGCGTGAGTGATGAAGGCCCTAGGGTTGTAAAGCTCTTTCGCAGGTGAAGATAATGACGGTAACCTGAGAAGAAGCCCCGGCTAACTTCGTGCCAGCAGCCGCGGTAATACGAAGGGGGCTAGCGTTGTTCGGAATTACTGGGCGTAAAGCGCACGTAGGCGGACATTTAAGTCAGGGGTGAAATCCCGGGGCTCAACCCCGGAACTGCCTTTGATACTGGGTGTCTCGAGTCCGGAAGAGGTGAGTGGAATTCCGAGTGTAGAGGTGAAATTCGTAGATATTCGGAGGAACACCAGTGGCGAAGGCGGCTCACTGGTCCGGTACTGACGCTGAGGTGCGAAAGCGTGGGGAGCAAAC</t>
  </si>
  <si>
    <t>TGGGGAATATTGGACAATGGGCGCAAGCCTGATCCAGCCATGCCGCGTGAGTGATGAAGGCCTTAGGGTTGTAAAGCTCTTTTGTCCGGGACGATAATGACGGTACCGGAAGAATAAGCCCCGGCTAACTTCGTGCCAGCAGCCGCGGTAATACGAAGGGGGCTAGCGTTGCTCGGAATCACTGGGCGTAAAGGGCGCGTAGGCGGCCATTCAAGTCGGGGGTGAAAGCCTGTGGCTCAACCACAGAATTGCCTTCGATACTGTTTGGCTTGAGACCGGAAGAGGTAAGTGGAACTGCGAGTGTAGAGGTGAAATTCGTAGATATTCGCAAGAACACCAGTGGCGAAGGCGGCTTACTGGTCCGGTTCTGACGCTGAGGCGCGAAAGCGTGGGGAGCAAAC</t>
  </si>
  <si>
    <t>Bacteria;"Proteobacteria";"Alphaproteobacteria";"Rhizobiales";"Methylobacteriaceae";"Methylobacterium";"iners"</t>
  </si>
  <si>
    <t>iners</t>
  </si>
  <si>
    <t>TAGGGAATCTTCCGCAATGGGCGAAAGCCTGACGGAGCAACGCCGCGTGAGTGATGAAGGTCTTCGGATCGTAAAACTCTGTTATCAGGGAAGAACAAATGTGTAAGTAACTGTGCACATCTTGACGGTACCTG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</si>
  <si>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CAACCTGGGAACTGCATCCAAAACTGGCAAGCTAGAGTATGGTAGAGGGTGGTGGAATTTCCTGTGTAGCGGTGAAATGCGTAGATATAGGAAGGAACACCAGTGGCGAAGGCAATCCCCTGGACCTGTACTGACGCTCATGCACGAAAGCGTGGGGAGCAAAC</t>
  </si>
  <si>
    <t>TAAGGAATATTGGTCAATGGGCGGAAGCCTGAACCAGCCATGCCGCGTGCAGGATGAATGCCCTATGGGTTGTAAACTGCTTTTGTCCAGGAATAAACCTTTCTACGTGTAGGA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</si>
  <si>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AGACGTGCACCCGACGCACTACGGTCGTGTATGCCCGATCGAAACGCCGGAAGGTCCGAACATCGGTCTGATCAACTCCCTGGCCGCTTATGCACGCACCAACCAGTACGGCTTCCTCGAGAGCCCGTACCGTGTGGTGAAAGACGCTCTGGTCACCGACGAGATCGTGTTCCTGTCCGCCATCGAAGAAGCTGATCACGTGATCGCTCAGGCTTCGGCCACGATGAACGACAAGAAAGTCCTGATCGACGAGTTGGTAGCTGTTCGTCACTTGAACGAGTTCACCGTCAAGGCGCCGGAAGACGTCACCTTGATGGACGTATCGCCCAAGCAGGTAGTTTCGGTCGCAGCGTCGCTGATCCCGTTCCTGGAGCACGATGACGCCAACCGTGCGTTGATGG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</si>
  <si>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GAC</t>
  </si>
  <si>
    <t>AGACGTACATCCGACCCACTATGGCCGTATCTGCCTGATTGAAACGCCGGAAGGCCCGAATATCGGTCTGATCAACTT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GATGG</t>
  </si>
  <si>
    <t>TGGGGAATATTGGACAATGGGGGCAACCCTGATCCAGCAATGCCGCGTGTGTGAAGAAGGCCTTCGGGTTGTAAAGCACTTTCAGTAGGGAGGAAAAGCTTGATGCTAATACCATTGAGTCTTGACGTTACTTACAGAAGAAGCACCGGCTAACTCTGTGCCAGCAGCCGCGGTAATACAGAGGGTGCAAGCGTTAATCGGAATTACTGGGCGTAAAGGGCGCGTAGGTGGTTGGATAAGTCGGATGTGAAATCCCCGGGCTCAACCTGGGAACTGCATTCGAAACTGTCTGACTAGAGTTTGGTAGAGGGAAGTGGAATTCCACATGTAGCGGTGAAATGCGTAGATATGTGGAGGAACATCAGTGGCGAAGGCGGCTTCCTGGACTAAAACTGACACTGAGGCGCGAAAGCGTGGGGAGCAAAC</t>
  </si>
  <si>
    <t>Bacteria;"Proteobacteria";"Gammaproteobacteria";"Acidiferrobacterales";"Acidiferrobacteraceae";NA;NA</t>
  </si>
  <si>
    <t>Acidiferrobacterales</t>
  </si>
  <si>
    <t>Acidiferrobacteraceae</t>
  </si>
  <si>
    <t>CGACGTACACCCAACCCACTACGGTCGCGTGTGTCCGATTGAAACGCCTGAAGGTCCAAACATTGGTCTGATCAACTCCATGGCGCTGTACGCTCGTCTGAACGAGTACGGCTTCCTGGAAACGCCTTACCGCAAGATTGTTGACGGCAAGGTCAGTGAACAGATCGATTACCTGTCGGCTATTGAAGAAAGCAATTACGTCATCGCTCAGGCTAACGCCGAGTTGACCGAAGACGGTGCCTTTGCGGACGATCTGGTTGCCTGCCGTGAAGCTGGCGAAACCATGATGACTGCGCCAGAGAACATCCATTACATGGACGTGGCTCCTTCGCAGATCGTGTCTGTGGCTGCTTCGCTGATTCCGTTCCTGGAGCACGATGACGCCAACCGAGCACTGATGG</t>
  </si>
  <si>
    <t>CGACGTTCACCCGACCCACTACGGCCGCGTGTGCCCAATCGAAACGCCGGAAGGTCCAAACATCGGTCTGATCAACTCCCTGTCCGTGTACGCACAGACTAACGAGTATGGCTTCCTGGAAACCCCGTACCGCCGCGTGCGTGACGGCGTGGTGACCGATGAAATCAACTACCTGTCTGCTATTGAAGAAGGCAACTTCGTTATCGCCCAGGCGAACTCCAACCTGGATGAAGAAGGCCGCTTCGTAGAAGACCTGGTCACCTGTCGTAGCAAAGGCGAATCAAGCCTGTTCAGCCGCGACCAGGTTGACTACATGGACGTATCCACCCAGCAGGTCGTTTCCGTTGGTGCTTCACTGATTCCATTCCTGGAACACGATGACGCCAACCGTGCATTGATGG</t>
  </si>
  <si>
    <t>TGGGGAATATTGGACAATGGGCGCAAGCCTGATCCAGCAATGCCGCGTGTGTGAAGAAGGCCTTCGGGTTGTAAAGCACTTTAAGCAGGGAAGAAAAAACTCGGGCTAATACCTTGAGTCTTGACGGTACCTGAAGAATAAGCACCGGCTAACTCTGTGCCAGCAGCCGCGGTAATACAGAGGGTGCAAGCGTTAATCGGATTTACTGGGCGTAAAGCGTGTGTAGGTGGTTTGACAAGTTGGTTGTGAAATCCCCGGGCTCAACCTGGGAACTGCTTCCAAGACTGTCAGACTAGAGTACGGTAGAGGGCGGTGGAATTTCCGGTGTAGCGGTGAAATGCGTAGATATCGGAAGGAACACCAATGGCGAAGGCAGCCGCCTGGGCCTGTACTGACACTGAGACACGAAAGCGTGGGGATCAAAC</t>
  </si>
  <si>
    <t>TGGGGAATTTTGGACAATGGGGGAAACCCTGATCCAGCCATCCCGCGTGTATGATGAAGGCCTTCGGGTTGTAAAGTACTTTTGGCAGAGAAGAAAAGGTACCTCCTAATACGAGGTACTGCTGACGGTATCTGCAGAATAAGCACCGGCTAACTACGTGCCAGCAGCCGCGGTAATACGAAGGGGGCTAGCGTTGTTCGGATTTACTGGGCGTAAAGCGCACGTAGGCGGACTATTAAGTCAGGGGTGAAATCCCGGGGCTCAACCCCGGAACTGCCTTTGATACTGGTAGTCTCGAGTCCGGAAGAGGTGAGTGGAATTCCGAGTGTAGAGGTGAAATTCGTAGATATTCGGAGGAACACCAGTGGCGAAGGCGGCTCACTGGTCCGGTACTGACGCTGAGGTGCGAAAGCGTGGGGAGCAAAC</t>
  </si>
  <si>
    <t>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</si>
  <si>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GACAATGGGCGCAAGCCTGATCCAGCCATGCCGCGTGAGTGATGAAGGTCTTAGGATTGTAAAGCTCTTTCACCGGTGAAGATAATGACGGTAACCGGAGAAGAAGCCCCGGCTAACTTCGTGCCAGCAGCCGCGGTAATACGAAGGGGGCTAGCGTTGTTCGGAATTACTGGGCGTAAAGCGCACGTAGGCGGATATTTAAGTCAGGGGTGAAATCCCAGAGCTCAACTCTGGAACTGCCTTTGATACTGGGTATCTTGAGTATGGAAGAGGTAAGTGGAATTCCGAGTGTAGAGGTGAAATTCGTAGATATTCGGAGGAACACCAGTGGCGAAGGCGGCTTACTGGTCCATTACTGACGCTGAGGTGCGAAAGCGTGGGGAGCAAAC</t>
  </si>
  <si>
    <t>TGGGGAATTTTGGACAATGGGGGAAACCCTGATCCAGCCATCCCGCGTGTATGATGAAGGCCTTCGGGTTGTAAAGTACTTTTGGCAGAGAAGAAAAGGTACCTCCTAATACGAGGTACTGCTGACGGTATCTGCAGAATAAGCACCGGCTAACTACGTGCCAGCAGCCGCGGTAATACGTAGGGTGCAAGCGTTAATCGGAATTACTGGGCGTAAAGCGCACGTAGGCGGATTTGTAAGTTAGAGGTGAAAGCCTGGAGCTCAACGCCAGAATTGCCTTTAAGACTGCATCGCTTGAATCCAGGAGAGGTGAGTGGAATTCCGAGTGTAGAGGTGAAATTCGTAGATATTAGGAAGAACACCAGTGGCGAAGGCGGCTCACTGGACTGGTATTGACGCTGAGGTGCGAAAGCGTGGGGAGCAAAC</t>
  </si>
  <si>
    <t>TAGGGAATCTTCCGCAATGGACGAAAGTCTGACGGAGCAACGCCGCGTGAGTGATGAAGGTTTTCGGATCGTAAAGCTCTGTTGCCAGGGAAGAATGCTTGGGAGAGTAACTGCTCCCAAGGTGACGGTACCTGAGAAGAAAGCCCCGGCTAACTACGTGCCAGCAGCCGCGGTAATACGTAGGGGGCAAGCGTTGTCCGGAATTATTGGGCGTAAAGCGCGCGCAGGCGGTTGATTAAGTCCGGTGTTTAAGGCTATGGCTCAACCATAGTTCGCACTGGAAACTGGTCAACTTGAGTGCAGAAGAGGAAAGTGGAATTCCACGTGTAGCGGTGAAATGCGTAGAGATGTGGAGGAACACCAGTGGCGAAGGCGACTTTCTGGGCTGTAACTGACGCTGAGGCGCGAAAGCGTGGGGAGCAAAC</t>
  </si>
  <si>
    <t>TGGGGAATATTGCACAATGGGCGCAAGCCTGATGCAGCCATGCCGCGTGTGTGAAGAAGGCCTTCGGGTTGTAAAGCACTTTCAGCGAGGATGAATGGTAGTGTGTTAATAGCAAATTTCCTTGACGTTACTCGCAGAAGAAGCACCGGCTAACTCCGTGCCAGCAGCCGCGGTAATACGGAGGGTGCAAGCGTTAATCGGAATTACTGGGCGTAAAGCGCACGCAGGCGGTTTGTTAAGTCAGATGTGAAATCCCCGCGCTTAACGTGGGAACTGCATTTGAAACTGGCAAGCTAGAGTCTTGTAGAGGGGGGTAGAATTCCAGGTGTAGCGGTGAAATGCGTAGAGATATGGAGGAATACCGGTGGCGAAGGCGGCCCCCTGGACAAAGACTGACGCTAAGGTGCGAAAGCGTGGGGAGCAAAC</t>
  </si>
  <si>
    <t>TAGGGAATCTTCGGCAATGGACGAAAGTCTGACCGAGCAACGCCGCGTGAGTGAAGAAGGTTTTCGGATCGTAAAACTCTGTTGTTAGAGAAGAACAAGGACGTTAGTAACTGAACGTCCCC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</t>
  </si>
  <si>
    <t>TGGGGAATATTGGACAATGGGGGGAACCCTGATCCAGCCATGCCGCGTGTATGAAGAAGGCCTTCGGGTTGTAAAGTACTTTCAGCGGGGAGGAAGGCGTAAGTCTGAACAGG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</si>
  <si>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CGAAAGCCTGATCCAGCCATGCCGCGTGTGTGAAGAAGGTCTTCGGATTGTAAAGCACTTTAAGTTGGGAGGAAGGGCAGTAAGTTAATACCTTGCTGTTTTGACGTTACCGACAGAATAAGCACCGGCTAACTTCGTGCCAGCAGCCGCGGTAATACGAAGGGTGCAAGCGTTAATCGGAATTACTGGGCGTAAAGCGCGCGTAGGTGGTTCGTTAAGTTGGATGTGAAAGCCCCGGGCTCAACCTGGGAACTGCATCCAAAACTGGCGAGCTAGAGTACGGTAGAGGGTAGTGGAATTTCCTGTGTAGCGGTGAAATGCGTAGATATAGGAAGGAACACCAGTGGCGAAGGCGACTACCTGGACTGATACTGACACTGAGGTGCGAAAGCGTGGGGAGCAAAC</t>
  </si>
  <si>
    <t>TGGGGAATTTTGGACAATGGGGGAAACCCTGATCCAGCCATCCCGCGTGTGCGATGAAGGCCTTCGGGTTGTAAAGCACTTTTGGCAGGAAAGAAACGTCATGGGCTAATACCCCGTGAAACTGACGGTACCTGCAGAATAAGCACCGGCTAACTACGTGCCAGCAGCCGCGGTAATACGTAGGGGGCGAGCGTTGTCCGGAATTATTGGGCGTAAAGCGCGCGTAGGCGGCCGGTTAAGTCCTGTGTGAAAGACCACGGCTCAACCGTGGGGGTGCACGGGAAACTGGCCGGCTTGAGTGCAGGAGAGGGGAGCGGAATTCCCGGTGTAGCGGTGGAATGCGTAGAGATCGGGAGGAACACCAGTGGCGAAGGCGGCTCTCTGGCCTGTAACTGACGCTGAGGCGCGAAAGCGTGGGGAGCGAAC</t>
  </si>
  <si>
    <t>TAAGGAATATTGGTCAATGGAGGCAACTCTGAACCAGCCATGCCGCGTGCAGGAAGACAGCCCTCTGGGTCGTAAACTGCTTTTATTCGGGAATAAACCTACTTACGTGTAAGTAGCTGAATGTACCGAAGGAATAAGGATCGGCTAACTCCGTGCCAGCAGCCGCGGTAATACGGAGGATCCAAGCGTTATCCGGATTTATTGGGTTTAAAGGGTGCGTAGGCGGCCTGTTAAGTCAGGGGTGAAAGACGGTGGCTCAACCATCGCAGTGCCCTTGATACTGATGGGCTTGAATGAACTAGAGGTAGGCGGAATGTGACAAGTAGCGGTGAAATGCATAGATATGTCACAGAACACCGATTGCGAAGGCAGCTTACTATGGTTTTATTGACGCTGAGGCACGAAAGCGTGGGGATCAAAC</t>
  </si>
  <si>
    <t>TGGGGAATATTGGACAATGGGCGAAAGCCTGATCCAGCCATGCCGCGTGTGTGAAGAAGGTCTTCGGATTGTAAAGCACTTTAAGTTGGGAGGAAGGGCAGTTACCTAATACGTGATTGTTTTGACGTTACCGACAGAATAAGCACCGGCTAACTCTGTGCCAGCAGCCGCGGTAATACAGAGGGTGCAAGCGTTAATCGGAATTACTGGGCGTAAAGCGCGCGTAGGCGGTTGTGTAAGTTGGATGTGAAATCCCCGGGCTTAACCTGGGCACTGCATTCAAAACTGCACGGCTAGAGTATGGGAGAGGAAGGTAGAATTCCAGGTGTAGCGGTGAAATGCGTAGAGATCTGGAGGAATACCGATGGCGAAGGCAGCCTTCTGGCCTAATACTGACGCTGAGGTGCGAAAGCATGGGGAGCAAAC</t>
  </si>
  <si>
    <t>AGACGTGCACCCGACGCACTACGGTCGTGTATGCCCGATCGAAACGCCGGAAGGTCCGAACATCGGCCTGATCAACTCCCTGGCGGCCTATGCGCGCACCAACCAGTACGGCTTCCTGGAAAGCCCGTACCGTGTGGTGAAAGACGCGTTGGTCACCGACGAGATCGTCTTCCTGTCCGCCATCGAAGAAGCTGATCACGTGATCGCTCAGGCTTCGGCCACGATGAACGACAAGAAAGTCCTGATCGATGAGCTGGTAGCTGTTCGTCACCTGAACGAGTTCACCGTCAAGGCGCCGGAAGACGTCACCTTGATGGACGTGTCGCCCAAGCAGGTAGTTTCGGTCGCAGCGTCGCTGATCCCGTTCCTGGAGCACGATGACGCCAACCGTGCGTTTATGG</t>
  </si>
  <si>
    <t>CTTTCCCTACACGACGCTCTTCCGATCTACGGGAGGCAGCGGTGAAATCTTCCAGCTCAACTGGGAAACTGCCGTTGATACTGCAGGGCTTGAATTGTCGGGAAGTAACTAGAATATGTAGTGTAGCGGTGAAATGCTTAGATATTACATGGAATACCGATTGCGAAGGCAGGTTACTACCGGCATATTGACGCTGATGGACGAAAGCGTGGGGAGCGAACAGGATTAGATACCCTGGTAAGATCGGAAGAGCACACGTCTGAACTCC</t>
  </si>
  <si>
    <t>TGGGGAATATTGCACAATGGGCGCAAGCCTGATGCAGCCATGCCGCGTGTATGAAGAAGGCCTTCGGGTTGTAAAGTACTTTCAGCGGGGAGGAAGGCGTAAGTCTGAACAGAGCTTACGATTGACGTTACCCG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</si>
  <si>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CGCTCTTCCGATCTACGGGAGGCAGCCGATGCGAGCGTCCAGGAAGCGAAGGAACGCAAGGAGGAGAAGCGATTCGATGAAGGAAAGAAGATCTCCTGGCGACGTATGACGCATATGCTGCTTCAAGAGAACCAAGCGGACCGATCTGGAATCCAGGAAACGACGACGAAGGCCCTGAACCGCGTGATCAAGAAATGCAGGTGCAAGGGAACCTCTCCTCGAGGATTAGATACCCTGGTAAGATCGGAAGAGCA</t>
  </si>
  <si>
    <t>TGGGGAATTTTGGACAATGGGGGCAACCCTGATCCAGCAATGCCGCGTGAGTGAAGAAGGCCCTCGGGTTGTAAAGCTCTTTTGTCAGGGAAGAAACGGAGTTCTCTAATATAGGATTCTAATGACGGTACCTGAAGAATAAGCT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</si>
  <si>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CTTGCGCAATGGGCGAAAGCCTGACGCAGCCATGCCGCGTGAATGATGAAGGTCTTAGGATTGTAAAATTCTTTCACCGGGGACGATAATGACGGTACCCGGAGAAGAAGCCCCGGCTAACTTCGTGCCAGCAGCCGCGGTAATACGAAGGGGGCTAGCGTTGCTCGGAATTACTGGGCGTAAAGGGAGCGTAGGCGGACTGTTTAGTCAGAGGTGAAAGCCCAGGGCTCAACCTTGGAATTGCCTTTGATACTGGCAGTCTTGAGTACGGAAGAGGTATGTGGAACTCCGAGTGTAGAGGTGAAATTCGTAGATATTCGGAAGAACACCAGTAGCGAAGGCGACATACTGGTCCGTTACTGACGCTGAGGCTCGAAAGCATGGGGAGCAAAC</t>
  </si>
  <si>
    <t>Bacteria;"Actinobacteria";"Actinobacteria";"Micrococcales";"Micrococcaceae";"Kocuria";"rhizophila"</t>
  </si>
  <si>
    <t>Kocuria</t>
  </si>
  <si>
    <t>rhizophila</t>
  </si>
  <si>
    <t>TGGGGAATCTTGCGCAATGGGCGAAAGCCTGACGCAGCCATGCCGCGTGAATGATGAAGGTCTTAGGATTGTAAAATTCTTTCACCGGGGACGATAATAACGGTACCCGGAGAAGAAGCCCCGGCTAACTTCGTGCCAGCAGCCGCGGTAATACGAAGGGGGCTAGCGTTGCTCGGAATTACTGGGCGTAAAGGGAGCGTAGGCGGACTGTTTAGTCAGAGGTGAAAGCCCAGGGCTCAACCTTGGAATTGCCTTTGATACTGGCAGTCTTGAGTACGGAAGAGGTATGTGGAACTCCGAGTGTAGAGGTGAAATTCGTAGATATTCGGAAGAACACCAGTGGCGAAGGCGACATACTGGTCCGTTACTGACGCTGAGGCTCGAAAGCGTGGGGAGCAAAC</t>
  </si>
  <si>
    <t>TGGGGAATATTGGACAATGGGGGCAACCCTGATCCAGCCATGCCGCGTGAGTGATGAAGGCCTTAGGGTTGTAAAGCTCTTTTATCCGGGACGATAATGACGGTACCGGAGGAATAAGCCCCGGCTAACTTCGTGCCAGCAGCCGCGGTAATACGAAGGGGGCTAGCGTTGCTCGGAATCACTGGGCGTAAAGGGCGCGTAGGCGGCGTTTTAAGTTGGGGGTGAAAGCCTGTGGCTCAACCACAGAATTGCCTTCGATACTGGGACGCTTGAGTGTGGTAGAGGTCGGTGGAACTGCGAGTGTAGAGGTGAAATTCGTAGATATTCGCAAGAACACCGGTGGCGAAGGCGGCCGACTGGACCATCACTGACGCTGAGGCGCGAAAGCGTGGGGAGCAAAC</t>
  </si>
  <si>
    <t>TGGGGAATATTGGACAATGGGCGAAAGCCTAATCCAGCCATGCCGCGTGTGTGAAGAAGGTCTTCGGATTGTAAAGCACTTTAAGTTGGGAGGAAGGGCAGTAAGTTAATACCTTGCTGTTTTGACGTTACCGACAGAATAAGCACCGGCTAACTCTGTGCCAGCAGCCGCGGTAATACAGAGGGTGCAAGCGTTAATCGGAATTACTGGGCGTAAAGCGCGCGTAGGTGGTTCGTTAAGTTGGATGTGAAAGCCCCGGGCTCAACCTGGGAACTGCATCCAAAACTGGCGAGCTAGAGTATGGTAGAGGGTGGTGGAATTTCCTGTGTAGCGGTGAAATGCGTAGATATAGGAAGGAACACCAGTGGCGAAGGCGACCACCTGGACTGATACTGACACTGAGGTGCGAAAGCGTGGGGAGCAAAC</t>
  </si>
  <si>
    <t>TGGGGAATATTGGACAATGGGCGAAAGCCTGATCCAGCCATGCCGCGTGTGTGAAGAAGGTCTTCGGATTGTAAAGCACTTTAAGTTGGGAGGAAGGGCAGTAAGCTAATACCTTGCTGTTTTGACGTTACCGACAGAATAAGCACCGGCTAACTTCGTGCCAGCAGCCGCGGTAATACGAAGGGTGCAAGCGTTAATCGGAATTACTGGGCGTAAAGCGTGTGTAGGCGGTTCGGAAAGAAAGATGTGAAATCCCAGGGCTCAACCTTGGAACTGCATTTTTAACTGCCGAGCTAGAGTATGTCAGAGGGGGGTAGAATTCCACGTGTAGCAGTGAAATGCGTAGATATGTGGAGGAATACCGATGGCGAAGGCAGCCCCCTGGGATAATACTGACGCTCAGACACGAAAGCGTGGGGAGCAAAC</t>
  </si>
  <si>
    <t>AGACGTGCACCCGACCCACTACGGCCGCGTCTGCCCGATCGAAACGCCGGAAGGCCCGAACATCGGCCTGATCAACTCCATGGCGCTGTACGCTCGCTTGAACGAGTACGGCTTCCTGGAAACGCCTTACCGCAAGATTATCGACGGCCGCGTCAGCGAGCAGATCGATTACCTGTCGGCCATCGAAGAAAGCCACTACGTCATCGCCCAGGCTAACGCCGCGCTCGACGAAGACGGCAAGTTCGTGGACGACCTGGTGGCTTGCCGTGAAGCCGGCGAAACCATGTTGACCGCTCCGGCCAACGTGCACTACATGGACGTTGCCCCGTCGCAGATCGTGTCGGTCGCTGCCTCGCTGATTCCGTTCCTGGAGCACGACGACGCGAACCGCGCACTGATGG</t>
  </si>
  <si>
    <t>TGACGTACATCCA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ACGACGACGCGAACCGCGCTCTGATGG</t>
  </si>
  <si>
    <t>AGACGTACACCCGACCCACTACGGCCGTATTTGCCCGATCGAAACGCCGGAAGGCCCGAACATCGGTCTGATCAACTCGCTCGCAACCTTCGCCCGTGTCAACAAGTACGGCTTCATCGAAAGCCCGTACCGCAAGATCACGGACGGCAAGGTCACGACCGAAGTGGTCTACCTCTCGGCCATGGAAGAGGCGAAGTACTACGTCGCCCAGGCAAACTCGGAACTCACCACGGACGGCCTGTTCGTGGAAGAATTCGTTGTTTGCCGTCATTCGGGCGAAGTGATGCTCGCGCCGCGCGACACGGTCAACCTCATGGACGTTTCGCCGAAGCAGCTCGTTTCGGTCGCAGCCGCGCTCATCCCGTTCCTTGAGAACGACGACGCGAACCGCGCGCTGATGG</t>
  </si>
  <si>
    <t>AGACGTACATCCG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ACGACGACGCGAACCGCGCTCTGATGG</t>
  </si>
  <si>
    <t>CGACGTACACCCGACCCATTACGGCCGCGTCTGCACCATCGAAACCCCGGAAGGCCCGAACATCGGC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TGATGG</t>
  </si>
  <si>
    <t>CGGTAATACAGAGGGTGCAAGAGTTAATCGGAATTACTGGGCGTAAAGCGCGCGTAGGTGGTTCGTTAAGTTGGATGTGAAAGCCCCGGGCTCAACCTGGGAACTGCATCCAAAACTGGCGAGCTAGAGTATGGTAGAGGGTGGTGGAATTTCCTGTGTAGCGGTGAAATGCGTAGATATAGGAAGGAACACCAGTGGCGAAGGCGACCACCTGGACTGATACTGACACTGAGGTGCGAAAGCGTGGGGAGCAAAC</t>
  </si>
  <si>
    <t>TGACGTACACCCGACGCACTATGGCCGCATCTGCCCGATCGAGACGCCGGAAGGCCCGAACATCGGCCTGATCAACTCGCTCGCCAGCTTCAGCCGCGTCAACAAGTACGGCTTCATCGAGACGCCGTACCGCAAGATCATCGACGGCAAGGTGACCGACGAGGTCGTCTATCTGTCGGCGATGGAAGAGGCCAAGCACACGATCGCGCAGGCGTCGGCCGAACTCAGCGAGAACGGCTCGTTCTCCGAGGAGCTGGTGTCGGCCCGTCAGGCCGGCGAGTTCCTGATGGCGCTGCCGGAAACCATCACGCTGATGGACGTCAGCCCCAAGCAGCTCGTCTCGGTCGCGGCATCGCTCATTCCGTTCCTGGAAAACGATGACGCCAACCGCGCGCTGATGG</t>
  </si>
  <si>
    <t>TGGGGAATTTTGGACAATGGGGGAAACCCTGATCCAGCCATCCCGCGTGTATGATGAAGGCCTTCGGGTTGTAAAGTACTTTTGGCAGAGAAGAAAAGGTACCTCCTAATACGAGGTACTGCTGACGGTATCTGCAGAATAAGCACCGGCTAACTACGTGCCAGCAGCCGCGGTAATACGAGGGGAGCTAGCGTTATTCGGAATTACTGGGCGTAAAGCGCACGTAGGCGGACTTTTAAGTCAGGGGTGAAATCCCGGGGCTCAACCCCGGAACTGCCTTTGATACTGGAAGTCTTGAGTATGGTAGAGGTGAGTGGAATTCCGAGTGTAGAGGTGAAATTCGTAGATATTCGGAGGAACACCAGTGGCGAAGGCGGCTCACTGGACCATTACTGACGCTGAGGTGCGAAAGCGTGGGGAGCAAAC</t>
  </si>
  <si>
    <t>TGGGGAATATTGCACAATGGGCGAAAGCCTGATGCAGCAATGCCGCGTGTGTGAAGAAGGCCTGCGGGTTGTAAAGCACTTTCGGTAGGGAAGATTATGACGGTACCTACAGAAGAAGCACCGGCTAACTCCGTGCCAGCAGCCGCGGTAATACGGAGGGTGCAAGCGTTAATCGGAATTACTGGGCGTAAAGCGCGCGTAGGCGGTCTTGTAAGTCGGATGTGAAAGCCCCGGGCTTAACCTGGGAACTGCATTCGATACTGCTTGACTAGAGTATGGTAGAGGGTAGCGGAATTCCGGGTGTAGCGGTGAAATGCGTAGATATCCGGAGGAACACCAGTGGCGAAGGCGGCTACCTGGACCAATACTGACGCTGAGGTGCGAAAGCGTGGGGAGCAAAC</t>
  </si>
  <si>
    <t>Bacteria;"Proteobacteria";"SPOTSOCT00m83";NA;NA;NA;NA</t>
  </si>
  <si>
    <t>SPOTSOCT00m83</t>
  </si>
  <si>
    <t>TAGGGAATATTGGTCAATGGGCGAGAGCCTGAACCAGCCACGCCGCGTGCAGGAAGACGGCCTTCTGGGTTGTAAACTGCTTTTCTACAGGAAGAAAATACCCTTGCGAGGGGAATTGACGGTATTGTAGGAATAAGCACCGGCTAACTCCGTGCCAGCAGCCGCGGTAATACGGAGGGTGCAAGCGTTGTCCGGATTTATTGGGTTTAAAGGGTGCGTAGGCGGGGTCTTAAGTCAGTGGTGAAAGCCGGCAGCTCAACTGTCGAATTGCCATTGATACTGGGGTCCTTGAATTCAGTTGAGGTATGCGGAATTGATGGTGTAGCGGTGAAATGCATAGATACCATCAGGAACACCGATTGCGAAGGCAGCATACTGGGCTTGAATTGACGCTGAGGCACGAAAGTGTGGGGATCGAAC</t>
  </si>
  <si>
    <t>Bacteria;"Bacteroidetes";"Cytophagia";"Cytophagales";"Flammeovirgaceae";NA;NA</t>
  </si>
  <si>
    <t>Flammeovirgaceae</t>
  </si>
  <si>
    <t>TGGGGAATTTTGGACAATGGGCGCAAGCCTGATCCAGCCATGCCGCGTGTCTGAAGAAGGCCTTCGGGTTGTAAAGGACTTTTGTCAGGGAAGAAAAGGACAGGGTTAATACCCCTGTTTGATGACGGTACCTGAAGAATAAGCACCGGCTAACTACGTGCCAGCAGCCGCGGTAATACGTAGGGTGCGAGCGTTAATCGGAATTACTGGGCGTAAAGCGAGCGCAGACGGTTACTTAAGCAGGATGTGAAATCCCCGGGCTCAACCTGGGAACTGCGTTCTGAACTGGGTGACTAGAGTGTGTCAGAGGGAGGTAGAATTCCACGTGTAGCAGTGAAATGCGTAGAGATGTGGAGGAATACCGATGGCGAAGGCAGCCTCCTGGGATAACACTGACGTTCATGCTCGAAAGCGTGGGTAGCAAAC</t>
  </si>
  <si>
    <t>Bacteria;"Proteobacteria";"Betaproteobacteria";"Neisseriales";"Neisseriaceae";"Neisseria";"lactamica"</t>
  </si>
  <si>
    <t>lactamica</t>
  </si>
  <si>
    <t>TGGGGAATTTTGGACAATGGGCGAAAGCCTGATCCAGCCATACCGCGTGAGTGAAGAAGGCCTTCGGGTTGTAAAGCTCTTTCAGCCGGAAAGAAATTGCTTCTATTAATACTAGGAGTAGATGACGGTACCGGAAGAAGAAGCACCGGCTAACTACGTGCCAGCAGCCGCGGTAATACGTAGGGTGCGAGCGTTAATCGGAATTACTGGGCGTAAAGCGTGCGCAGGCGGTTTTTTAAGCCAGATGTGAAATCCCCGGGCTCAACCTGGGAACTGCATTTGGAACTGGAAGACTAGAGTGTAGCAGAGGGGGGTAGAATTCCACGTGTAGCAGTGAAATGCGTAGATATGTGGAGGAATACCAATGGCGAAGGCAGCCCCCTGGGTTAACACTGACGCTCATGCACGAAAGCGTGGGGAGCAAAC</t>
  </si>
  <si>
    <t>Bacteria;"Proteobacteria";"Betaproteobacteria";"Nitrosomonadales";"Gallionellaceae";"Gallionella";NA</t>
  </si>
  <si>
    <t>Gallionella</t>
  </si>
  <si>
    <t>TAGGGAATATTGGGCAATGGGCGGAAGCCTGACCCAGCCATGCCGCGTGCAGGAAGAAGGCGTTATGCGTTGTAAACTGCTTTTATATAGGAAGAAGAAGCCCATGCGTGGGAAAGTGACGGTACTATATGAATAAGCACCGGCTAACTCCGTGCCAGCAGCCGCGGTAATACGGAGGGTGCAAGCGTTGTCCGGATTTATTGGGTTTAAAGGGTGCGTAGGTGGTTTATTAAGTCAGTGGTGAAAGACGGTCGCTTAACGATTGCAGTGCCATTGATACTGATAGACTTGAGTTTTGTTGAGGTAGGCGGAATTGATAGTGTAGCGGTGAAATGCATAGATATTATCAAGAACTCCAATTGCGTAGGCAGCTTACTGAGCAAAAACTGACACTGAGGCACGAAAGTGTGGGTATCAAAC</t>
  </si>
  <si>
    <t>Bacteria;"Bacteroidetes";"Cytophagia";"Cytophagales";"Cytophagaceae";"Pseudarcicella";"hirudinis"</t>
  </si>
  <si>
    <t>Pseudarcicella</t>
  </si>
  <si>
    <t>hirudinis</t>
  </si>
  <si>
    <t>TGGGGAATTTTGGACAATGGGCGCAAGCCTGATCCAGCAATGCCGCGTGCAGGAAGAAGGCCTTCGGGTTGTAAACTGCTTTTGTCAGGGAAGAAATCTTCTGGGTTAATACCTCGGGAGGATGACGGTACCTGAAGAATAAGCACCGGCTAACTACGTGCCAGCAGCCGCGGTAATACGTAGGGTGCGAGCGTTAATCGGAATTACTGGGCGTAAAGCGTGCGCAGGCGGCTTTGCAAGACAGATGTGAAATCCCCGGGCTCAACCTGGGAACTGCATTTGTGACTGCAAGGCTGGAGTGCGGCAGAGGGGGATGGAATTCCGCGTGTAGCAGTGAAATGCGTAGATATGCGGAGGAACACCGATGGCGAAGGCAATCCCCTGGGCCTGCACTGACGCTCATGCACGAAAGCGTGGGGAGCAAAC</t>
  </si>
  <si>
    <t>Bacteria;"Proteobacteria";"Betaproteobacteria";"Burkholderiales";"Comamonadaceae";"Aquabacterium";NA</t>
  </si>
  <si>
    <t>TAAGGAATATTGGTCAATGGACGCAAGTCTGAACCAGCCATGCCGCGTGAAGGATTAAGGTCCTCTGGATTGTAAACTTCTTTTATCTGGGACGAAAAAAGGCGATTCTTCGTCA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GCAAAC</t>
  </si>
  <si>
    <t>TGGGGAATATTGGACAATGGGCGAAAGCCTGATCCAGCCATGCCGCGTGTGTGAAGAAGGCCCTCGGGTCGTAAAGCACTTTAAGTTGGGAGGAAGGGCTCATAGCGAATACCTGTGAGTTTTGACGTTACCAACAGAATAAGCACCGGCTAACTTCGTGCCAGCAGCCGCGGTAATACGAAGGGTGCAAGCGTTAATCGGAATTACTGGGCGTAAAGCGCGCGTAGGTGGCTTGATAAGTTGGATGTGAAATCCCCGGGCTCAACCTGGGAACTGCATCCAAAACTGTCTGGCTAGAGTGTGGTAGAGGGTAGTGGAATTTCCAGTGTAGCGGTGAAATGCGTAGATATTGGAAGGAACACCAGTGGCGAAGGCGACTACCTGGACTAACACTGACACTGAGGTGCGAAAGCGTGGGGAGCAAAC</t>
  </si>
  <si>
    <t>TAAGGAATATTGGTCAATGGGCGGAAGCCTGAACCAGCCATGCCGCGTGCAGGATGACTGCCCTATGGGTTGTAAACTGCTTTTGTACGGGAATAAACCCCTCTACGTGTAGAGGGCTGAATGTACCGT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GCGAAC</t>
  </si>
  <si>
    <t>TGACGTA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GATGG</t>
  </si>
  <si>
    <t>TGACGTTCACCCGACTCACTACGGTCGTGTCTGCCCGATTGAAACGCCGGAAGGTCCGAACATCGGTCTGATCAACTCCCTGGCTGCGTACGCTCGCACCAACCAGTACGGCTTCCTGGAAAGCCCGTACCGCGTGGTGAAAGAGGGTGTGGTCACCGACGAGATCGTGTTCCTGTCCGCTATTGAAGAAGCCGATCACGTGATCGCGCAGGCTTCGGCGACCATGAACGAGCAGAAAGTCCTGATCGACGAACTGGTTGCCGTACGTCACCTGAACGAATTCACCGTCAAGGCGCCGGAAGACGTCACCCTGATGGACGTTTCGCCGAAGCAGGTTGTCTCGGTTGCAGCGTCGCTGATTCCGTTCCTCGAGCACGACGACGCCAACCGTGCGTTGATGG</t>
  </si>
  <si>
    <t>TGGGGAATATTGCACAATGGGCGCAAGCCTGATGCAGCAACGCCGCGTGAGGGACGACGGCCTTCGGGTTGTAAACCTCTTTTAGCAGGGAAGAAGCGAAAGTGACGGTACCTGCAGAAAAAGCGCCGGCTAACTACGTGCCAGCAGCCGCGGTAATACGTAGGGCGCAAGCGTTATCCGGAATTATTGGGCGTAAAGAGCTCGTAGGCGGTTTGTCGCGTCTGCTGTGAAAGCCCGGGGCTTAACCCCGGGTGTGCAGTGGGTACGGGCAGACTTGAGTGCAGTAGGGGAGACTGGAATTCCTGGTGTAGCGGTGAAATGCGCAGATATCAGGAGGAACACCGATGGCGAAGGCAGGTCTCTGGGCTGTTACTGACGCTGAGGAGCGAAAGCATGGGGAGCGAAC</t>
  </si>
  <si>
    <t>Bacteria;"Actinobacteria";"Actinobacteria";"Micrococcales";"Micrococcaceae";NA;NA</t>
  </si>
  <si>
    <t>TGGGGAATATTGGACAATGGGCGCAAGCCTGATCCAGCCATGCCGCGTGAGTGATGAAGGCCTTAGGGTTGTAAAGCTCTTTTGTCCGGGACGATAATGACGGTACCGGAAGAATAAGCCCCGGCTAACTTCGTGCCAGCAGCCGCGGTAATACGAAGGGGGCTAGCGTTGCTCGGAATCACTGGGCGTAAAGGGCGCGTAGGCGGCCATTCAAGTCGGGGGTGAAAGCCTGTGGCTCAACCACAGAATTGCCTTCGATACTGTTTGGCTTGAGTATGGTAGAGGTTGGTGGAACTGCGAGTGTAGAGGTGAAATTCGTAGATATTCGCAAGAACACCGGTGGCGAAGGCGGCCAACTGGACCATTACTGACGCTGAGGCGCGAAAGCGTGGGGAGCAAAC</t>
  </si>
  <si>
    <t>CGACGTGCATCAAACTCACTATGGTCGTGTATGTCCAATTGAAACACCTGAAGGACCAAACATTGGTTTGATCAACTCGCTTTCTGTTTATGCAAAAGCGAACAACTTCGGTTTCTTGGAAACACCATACCGTCGCGTTGTTGATGGTCGTGTAACAGATGATGTTGAATATTTATCTGCAATTGAAGAAGTAGGTACTGTTATTGCACAGGCCGATTCTGCATTGGATAAAGATGGACATTTAACAGAAGACTTCGTTTCAGTACGTCACCAAGGTGATTTTGTTCGTATGCCACCTGAAAAAGTGACGCATATGGATGTATCTGCTCAACAGGTTGTATCTGTCGCTGCATCACTTATTCCATTCCTTGAACACGATGATGCCAACCGTGCATTGATGG</t>
  </si>
  <si>
    <t>TAGGGAATCTTCCGCAATGGACGCAAGTCTGACGGAGCAACGCCGCGTGAGTGATGAAGGTTCTCGGATCGTAAAGCTCTGTTGCCCTAGACGAAAAGCAAGGAGAGTAACTGCTCTTTGTGTGACGGTATAGGAGAAGAAAGCCCCGGCTAACTACGTGCCAGCAGCCGCGGTAATACGTAGGGGGCAAGCGTTGTCCGGAATTATTGGGCGTAAAGCGCGCGCAGGCGGTCGATGAAGTCTGATGTTTAATGCCGGGGCTCAACCCCGGTGCGCATTGGAAACTGGTCGACTTGAGTGTAGGAGAGGAAAGTGGAATTCCACGTGTAGCGGTGAAATGCGTAGATATGTGGAGGAACACCAGTGGCGAAGGCGACTTTCTGGCCTATAACTGACGCTGAGGCGCGAAAGCGTGGGGAGCAAAC</t>
  </si>
  <si>
    <t>AGAGAAGGCGGCAGAGTACGAAAAGTACCTTCGCGATTACGAAAACGAGGTCGAGTTGCTCCAGTCGGCTGCTAGCTGTGGAGAGGTGGTTACAATCGAGGACATTTTCGAGTTGAAGCAGGAGCTGGCGGAGTTGATGAAGCGCCATGAGGAGATCGAGACTCTTCTGAACATAGCTGAGGGCAAACATGTACAATTCTCTGTAGGTCATCAAAATCCTACCAATACAGTCTCTTCTTTTAGAGCGCCACCAAGGGAAT</t>
  </si>
  <si>
    <t>TGGGGAATTTTGGACAATGGGGGCAACCCTGATCCAGCAATGCCGCGTGTGTGAAGAAGGCCTTCGGGTTGTAAAGCACTTTTGTCCGGAAAGAAATCGCACTTACTAATATTAGGTGTGGATGACGGTACCGGAAGAATAAGGACCGGCTAACTA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</si>
  <si>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GACAATGGGCGAAAGCCTGATCCAGCCATGCCGCGTGTGTGAAGAAGGTCTTCGGATTGTAAAGCACTTTAAGTTGGGAGGAAGGGCAGTAAGCTAATACCTTGCTGTTTTGACGTTACCGACAGAATAAGCACCGGCTAACTTCGTGCCAGCAGCCGCGGTAATACGAAGGGTGCAAGCGTTAATCAGAATTACTGGGCGTAAAGCGCGCGTAGGTGGTTCAGCAAGTTGGATGTGAAAGCCCCGGGCTCAACCTGGGAACTGCATCCAAAACTACTGAGCTAGAGTACGGTAGAGGGTGGTGGAATTTCCTGTGTAGCGGTGAAATGCGTAGATATAGGAAGGAACACCAGTGGCGAAGGCGACCACCTGGACTGATACTGACACTGAGGTGCGAAAGCGTGGGGAGCAAAC</t>
  </si>
  <si>
    <t>TGGGGAATATTGGACAATGGGCGAAAGCCTGATCCAGCAATGCCGCGTGAGTGATGAAGGCCTTAGGGTTGTAAAGCTCTTTTACCCGGGATGATAATGACAGTACCGGGAGAATAAGCTCCGGCTAACTCCGTGCCAGCAGCCGCGGTAATACGGAGGGAGCTAGCGTTGTTCGGAATTACTGGGCGTAAAGCGCACGTAGGCGGCTTTGTAAGTTAGAGGTGAAAGCCCGGGGCTCAACTCCGGAACTGCCTTTAAGACTGCATCGCTTGAATCATGGAGAGGTGAGTGGAATTCCGAGTGTAGAGGTGAAATTCGTAGATATTCGGAAGAACACCAGTGGCGAAGGCGACTCACTGGACATGTATTGACGCTGAGGTGCGAAAGCGTGGGGAGCAAAC</t>
  </si>
  <si>
    <t>CCGCGGTAACACGTAGGGGGCAAGCGTTGTCCGGATTTATTGGGCGTAAAGAGCTCGTAGGTGGCTGAGTAAGTCGGATGTTAAATCCCCAGGCTCAACCTGGGACACCACCCGATACTGCTCTGGCTAGAGTCCGGTAGGGGAGCGTGGAATTCCTGGTGTAGCGGTGAAATGCGCAGATATCAGGAGGAACACCAGCGGCGAAGGCGGCGCTCTGGGCCGGTACTGACACTGAGGAGCGAAAGCGTGGGTAGCAAAC</t>
  </si>
  <si>
    <t>CCGCGGTAATACGAAGGGTGCAAGCGTTACTCGGAATTACTGGGCGTAAAGCGTGCGTAGGTGGTGGTTTAAGTCTGCTGTGAAAGCCCTGGGCTCAACCTGGGAATTGCAGTGGATACTGGATCACTAGAGTGTGGTAGAGGGATGCGGAATTTCTGGTGTAGCAGTGAAATGCGTAGAGATCAGAAGGAACATCCGTGGCGAAGGCGGCATCCTGGGCCAACACTGACACTGAGGCACGAAAGCGTGGGGAGCAAAC</t>
  </si>
  <si>
    <t>TAAGGAATATTGGTCAATGGACGCAAGTCTGAACCAGCCATGCCGCGTGAAGGATTAAGGTCCTCTGGATTGTAAACTTCTTTTATAGGGGGCGAAAAAAGGCCTTTCTAGGTCACTTGACAGTACCCTATGAATAAGCACCGGCTAACTCCGTGCCAA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</si>
  <si>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ACGTACATCCGACCCACTACGGCCGCGTCTGCCCGATCGAGACACCGGAAGGTCCGAACATTGGTCTGATCAACTCGCTGGCTCTGTATGCCCGCCTGAATGAATACGGCTTCCTGGAAACCCCGTACCGCAAGGTCGAAGGCTCCAAGATTACCGATCAGATCGACTATCTGTCCGCCATCGAAGAAGGCCGCTACATCATCGCTCAGGCGAATGCGACCATCAACGACGAAGGCATGCTGTCCGATGAACTGGTCTCGGCCCGTGAAGCCGGCGAAACCATCCTGGTCTCCCCGGAGCGCATCCAGTACATGGACGTGGCGCCAGGCCAGATCGTTTCCGTTGCTGCCTCGCTGATTCCGTTCCTCGAACACGATGATGCAAACCGTGCATTGATGG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</si>
  <si>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ACCGGGCTAGAGTGTGTCAGAGGGAGGTGGAATTCCGCGTGTAGCAGTGAAATGCGTAGAGATGTGGAGGAATACCGATGGCGAAGGCAGCCCCCTGGGATAACACTGACGCTCATGCACGAAAGCGTGGGGAGCAAAC</t>
  </si>
  <si>
    <t>CCGCGGTAATACGTAGGGTGCGAGCGTTATCCGGAATTATTGGGCGTAAAGAGCTCGTAGGCGGTTTGTCGCGTCTGCTGTGAAAGCCCGGGGCTTAACCCCGGGTGTGCAGTGGGTACGGGCAGACTTGAGTGCAGTAGGGGAGACTGGAATTCCTGGTGTAGCGGTGAAATGCGCAGATATCAGGAGGAACACCGATGGCGAAGGCAGGTCTCTGGGCTGTTACTGACGCTGAGGAGCGAAAGCATGGGGAGCGAAC</t>
  </si>
  <si>
    <t>TGGGGAATATTGGACAATGGGCGCAAGCCTGATCCAGCCATGCCGCGTGAGTGATGAAGGCCTTAGGGTTGTAAAGCTCTTTCACCGATGAAGATAATGACGGTAGTCGGAGAAGAAGCCCCGGCTAACTTCGTGCCAGCAGCCGCGGTAATACGAAGGGGGCTAGCGTTGTTCGGATTTACTGGGCGTAAAGCGCACGTAGGCGGTTTGTTAAGTGAGAGGTGAAATCCCAGAGCTCAACTCTGGAACTGCCTTTCATACTGGCAAGCTAGAGTCCGGAAGAGGTAAGTGGAACTCCTAGTGTAGAGGTGGAATTCGTAGATATTAGGAAGAACACCAGTGGCGAAGGCGGCTTACTGGTCCGGAACTGACGCTGAGGTGCGAAAGCGTGGGGAGCAAAC</t>
  </si>
  <si>
    <t>CGACGTTCACCCGACCCATTACGGCCGCGTCTGCACCATCGAAACCCCGGAAGGCCCGAACATCGGC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TTATGG</t>
  </si>
  <si>
    <t>TGGGGAATATTGGACAATGGGCGGAAGCCTGATCCAGCAACGCCGCGTGAGGGATGACGGCCTTCGGGTTGTAAACCTCTTTCAGTACCGACGAAGCGAGAGTGACGGTAGGTACAGAAGAAGCACCGGCCAACTACGTGCCAGCAGCCGCGGTAATACGTAGGGTGCGAGCGTTGTCCGGAATTATTGGGCGTAAAGGGCTCGTAGGCGGTTTGTCGCGTCGGGAGTGAAATCACCGGGCTTAACTCGGTGCTTGCTTTCGATACGGGCAGACTAGAGGCATTCAGGGGAGAACGGAATTCCTGGTGTAGCGGTGAAATGCGCAGATATCAGGAGGAACACCGGTGGCGAAGGCGGTTCTCTGGGAATGTCCTGACGCTGAGGAGCGAAAGTGTGGGGAGCGAAC</t>
  </si>
  <si>
    <t>Bacteria;"Actinobacteria";"Actinobacteria";"Propionibacteriales";"Nocardioidaceae";"Nocardioides";"fonticola"</t>
  </si>
  <si>
    <t>fonticola</t>
  </si>
  <si>
    <t>TAGGGAATATTGGACAATGGGGGCAACCCTGATCCAGCAATGCCGCGTGAGTGATGAAGGCCTTAGGGTTGTAAAGCTCTTTTACCCGAGATGATAATGACAGTATCGGGAGAATAAGCTCCGGCTAACTCCGTGCCAGCAGCCGCGGTAATACGGAGGGAGCTAGCGTTGTTCGGAATTACTGGGCGTAAAGCGCACGTAGGCGGCGATTTAAGTCAGAGGTGAAAGCCCGGGGCTCAACCCCGGAACTGCCTTTGAGACTGGATTGCTTGAATCCTGGAGAGGTGAGTGGAATTCCGAGTGTAGAGGTGAAATTCGTAGATATTCGGAAGAACACCAGTGGCGAAGGCGGCTCACTGGACAGGTATTGACGCTGAGGTGCGAAAGCGTGGGGAGCAAAC</t>
  </si>
  <si>
    <t>Bacteria;"Proteobacteria";"Alphaproteobacteria";"Sphingomonadales";"Sphingomonadaceae";"Sphingobium";NA</t>
  </si>
  <si>
    <t>TGGGGAATATTGGACAATGGGCGAAAGCCTGATCCAGCAATGCCGCGTGAGTGATGAAGGCCTTAGGGTTGTAAAGCTCTTTTACCCGGGATGATAATGACAGTACCGGGAGAATAAGCTCCGGCTAACTCCGTGCCAGCAGCCGCGGTAATACGGAGGGAGCTAGCGTTGTTCGGAATTACTGGGCGTAAAGCGCACGTAGGCGGCTTTGTAAGTTAGAGGTGAAAGCCTGGAGCTTAACTCCAGAATTGCCTTTAAGACTGCATCGCTTGAATCCGGGAGAGGTGAGTGGAATTCCGAGTGTAGAGGTGAAATTCGTAGATATTCGGAAGGACACCAGTGGCGAAGGCGGCTCACTGGACCGGTATTGACGCTGAGGTGCGAAAGCGTGGGGAGCAAAC</t>
  </si>
  <si>
    <t>TGGGGAATATTGGACAATGGGGGAAACCCTGATCCAGCAATGCCGCGTGTGTGAAGAAGGCCTGAGGGTTGTAAAGCACTTTCAGTGGGGAGGAGTGTTGAGAGGTTAAGAGCCACTTAACTGGACGTTACCCACAGAAGAAGCACCGGCTAACTCCGTGCCAGCAGCCGCGGTAATACGGAGGGTGCGAGCGTTAATCGGAATTACTGGGCGTAAAGGGTGCGTAGGTGGTTTGATAAGTTATCTGTGAAAGCCCTGGGCTTAACCTGGGATAGTCAGATAAGACTGTGAGACTAGAGTATGGGAGAGGGTAGTGGAATTTCCGGTGTAGCGGTGAAATGCGTAGAGATCGGAAGGAACACCAGTGGCGAAGGCGGCTACCTGGCCTAATACTGACACTGAGGCACGAAAGCGTGGGGAGCAAAC</t>
  </si>
  <si>
    <t>TGGGGAATATTGGACAATGGGGGCAACCCTGATCCAGCAATGCCGCGTGTGTGAAGAAGGCCTGAGGGTTGTAAAGCACTTTCAGTGGGGAGGAGGTTTATTGGGTTAAGAGCCGGATAGATGGACGTTACCCACAGAAGAAGCACCGGCTAACTCCGTGCCAGCAGCCGCGGTAATACGGAGGGTGCGAGCGTTAATCGGAATTACTGGGCGTAAAGGGTGCGTAGGTGGTTTGATAAGTTATTTGTGAAATTCCTGGGCTTAACCTGGGGTGGTCAGATAAGACTGTTGGACTAGAGTATAGGAGAGGGTAGTGGAATTTCCGGTGTAGCGGTGAAATGCGTAGAGATCGGAAGGAACACCGGTGGCGAAGGCGGCTACCTGGCCTGATACTGACACTGAGGCACGAAAGCGTGGGGAGCAAAC</t>
  </si>
  <si>
    <t>TCGAGAATCTTTCGCAATGGACGAAAGTCTGACGAAGCGACGCTGTGTGAGCGATGAAGGCCTTCGGGTTGTAAAGCTCTTTCGCATAGGAACAAGAGAGAACGGTGAATAGCCGTTTGATTTGAGGGTACTATGTAAAGAAGCACCGGCTAACTCCGTGCCAGCAGCTGCGGTAATACGGAGGGTGCAAGCATTAATCGGATTTATTGGGCGTAAAGGGCGCGTAGGCGGGTTTGAAAGTCAGATGTGAAATTCCGAAGCTCAACTTCGGAGCTGCATTTGAAACTCCAGATCTTGAGGGATGGCGGAGAAAATGGAATTCCACGTGTAGCGGTGAAATGCGTAGATATGTGGAAGAACACCTGTGGCGAAAGCGGTTTTCTAGCTATTTCCTGACGCTGAGGCGCGAGAGCAAGGGGAGCAAAC</t>
  </si>
  <si>
    <t>Bacteria;"Chlamydiae";"Chlamydiae";"Chlamydiales";"Simkaniaceae";NA;NA</t>
  </si>
  <si>
    <t>Chlamydiae</t>
  </si>
  <si>
    <t>Chlamydiales</t>
  </si>
  <si>
    <t>Simkaniaceae</t>
  </si>
  <si>
    <t>TGGGGAATTTTGGACAATGGGGGCAACCCTGATCCAGCCATGCCGCGTGAGTGAAGAAGGCCTTCGGGTTGTAAAGCTCTTTCGGACGGAACGAAATGGGCGGGACTAATACTCCTGTCCGATGACGGTACCGTAAGAAGAAGCACCGGCTAACTACGTGCCAGCAGCCGCGGTAATACGTAGGGTGCGAGCGTTAATCGGAATTACTGGGCGTAAAGCGTGCGCAGGCGGTTTCGTAAGCTGGAGGTGAAATCCCCGGGCTTAACCTGGGAATGGCCTTCAGGACTGCGAGGCTAGAGTGCGGCAGAGGGAGGTGGAATTCCACGTGTAGCAGTGAAATGCGTAGAGATGTGGAGGAACACCGATGGCGAAGGCAGCCTCCTGGGCCAGCACTGACGCTCATGCACGAAAGCGTGGGGAGCAAAC</t>
  </si>
  <si>
    <t>Bacteria;"Proteobacteria";"Betaproteobacteria";"Nitrosomonadales";"Nitrosomonadaceae";NA;NA</t>
  </si>
  <si>
    <t>Nitrosomonadaceae</t>
  </si>
  <si>
    <t>AGACGTGCACCCGACTCACTACGGTCGTGTATGCCCGATTGAAACGCCGGAAGGTCCGAACATTGGTCTGATCAACTCCTTGGCAGCCTATGCCCGCACCAACCAGTACGGCTTCCTCGAAAGCCCGTACCGTGTGGTGAAAGACGCGCTGGTAACTGACGAGATCGTGTTCCTGTCCGCTATCGAAGAGGCCGATCACGTGATCGCCCAGGCTTCGGCGACCATGAACGACAAAGGTCAGCTGATCGATGAGCTGGTAGCTGTTCGTCACTTGAACGAATTCACCGTCAAGGCGCCAGAAGACGTCACCTTGATGGACGTGTCGCCGAAGCAGGTAGTTTCGGTTGCTGCGTCGTTGATTCCGTTCCTCGAGCACGACGACGCCAACCGTGCGTTGATGG</t>
  </si>
  <si>
    <t>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ATGGAATTCCGAGTGTAGAGGTGAAATTCGTAGATATAGGAAGGAACACCAGTGGCGAAGGCGACCACCTGGGCTCATACTGACACTGAGGTGCGAAAGCGTGGGGAGCAAAC</t>
  </si>
  <si>
    <t>TAGGGAATATTGGACAATGGGTGCGAGCCTGATCCAGCCATGCCGCGTGCAGGAAGACGGCCTTCTGGGTTGTAAACTGCTTTTGCCAGGGGATAAAAAGTCCCTGCGGGGAAAATTGAAGGTACCTGGTGAATAAGCCACGGCTAACTACGTGCCAGCAGCCGCGGTAATACGTAGGTGGCAAGCGTTGTCCGGATTTATTGGGTTTAAAGGGTGCGTAGGCGGTTTTGTAAGTCAGTGGTGAAATACTCTAGCTTAACTAGAGGGGTGCCAATGATACTGCAGAACTTGAGTACAGATGAGGTAGGCGGAATTGACGGTGTAGCGGTGAAATGCATAGATATCGTCAAGAACACCTATAGCGAAGGCAGCTTACTGGGCTGTAACTGACGCTGAGGCACGAAAGTGTGGGGATCAAAC</t>
  </si>
  <si>
    <t>TGGGGAATCTTAGACAATGGGGGCAACCCTGATCTAGCCATGCCGCGTGAGTGATGAAGGCCTTAGGGTTGTAAAGCTCTTTCAGCTGGGAAGATAATGACGGTACCAGCAGAAGAAGCCCCGGCTAACTCCGTGCCAGCAGCCGCGGTAATACGGAGGGGGCTAGCGTTGTTCGGAATTACTGGGCGTAAAGCGCACGTAGGCGGACCGGAAAGTCAGAGGTGAAATCCCAGGGCTCAACCTTGGAACTGCCTTTGAAACTATCGGTCTGGAGTTCGAGAGAGGTGAGTGGAATTCCGAGTGTAGAGGTGAAATTCGTAGATATTCGGAGGAACACCAGTGGCGAAGGCGGCTCACTGGCTCGATACTGACGCTGAGGTGCGAAAGCGTGGGGAGCAAAC</t>
  </si>
  <si>
    <t>Bacteria;"Proteobacteria";"Alphaproteobacteria";"Rhodobacterales";"Rhodobacteraceae";"Paracoccus";"yeei"</t>
  </si>
  <si>
    <t>yeei</t>
  </si>
  <si>
    <t>TGGGGAATCTTGGACAATGGGCGCAAGCCTGATCCAGCCATGCCGCGTGAGTGAAGAAGGCCTTAGGGTTGTAAAGCTCTTTTGCCAGGGACGATAATGACGGTACCTGGAGAATAAGCCCCGGCAAACTTCGTGCCAGCAGCCGCGGTAATACGAAGGGGGCTAGCGTTGTTCGGATTTACTGGGCGTAAAGCGCACGTAGGCGGGTCGTTAAGTCAGGGGTGAAATCCCGGAGCTCAACTCCGGAACTGCCTTTGATACTGGCGACCTTGAGGCCGGAAGAGGTTAGTGGAATTCCCAGTGTAGAGGTGAAATTCGTAGATATTGGGAAGAACACCAGTGGCGAAGGCGGCTAACTGGTCCGGATCTGACGCTGAGGTGCGAAAGCGTGGGGAGCAAAC</t>
  </si>
  <si>
    <t>TGGGGAATATTGGACAATGGGCGCAAGCCTGATCCAGCCATGCCGCGTGAGTGATGAAGGCCTTCGGGTTGTAAAGCTCTTTTGGCGGGGACGATGATGACGGTACCCGCAGAATAAGCCCCGGCTAACTTCGTGCCAGCAGCCGCGGTAAG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</si>
  <si>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ATTGGACAATGGGGGCAACCCTGATCCAGCAATGCCGCGTGAGTGATGAAGGCCTTAGGGTTGTAAAGCTCTTTCGCACGCGACGATGATGACGGTAGCGTGAGAAGAAGCCCCGGCTAACTTCGTGCCAGCAGCCGCGGTAATACGAAGGGGGCGAGCGTTGTTCGGAATTACTGGGCGTAAAGGGCGCGTAGGCGGCCCGATCAGTCAGATGTGAAAGCCCCGGGCTCAACCTGGGAACTGCATTTGATACTGTCGGGCTTGAGTTCCGGAGAGGATGGTGGAATTCCCAGTGTAGAGGTGAAATTCGTAGATATTGGGAAGAACACCGGTGGCGAAGGCGGCCATCTGGACGGACACTGACGCTGAGGCGCGAAAGCGTGGGGAGCAAAC</t>
  </si>
  <si>
    <t>TGGGGAATATTGCGCAATGGGGGCAACCCTGACGCAGCCATGCCGCGTGAATGAAGAAGGCCTTCGGGTTGTAAAGTTCTTTCGGTGACGAGGAAGGTTGTTGTGTTAATAGCGCAACAAATTGACGTTAATCACAGAAGAAGCACCGGCTAACTCCGTGCCAGCAGCCGCGGTAATACGGAGGGTGCGAGCGTTAATCGGAATAACTGGGCGTAAAGGGCACGCAGGCGGCTATTTAAGTGAGGTGTGAAATCCCCGGGCTTAACCTGGGAATTGCATTTCAGACTGGGTAGCTAGAGTACTTTAGGGAGGGGTAGAATTCCACGTGTAGCGGTGAAATGCGTAGAGATGTGGAGGAATACCGAAGGCGAAGGCAGCCCCTTGGGAATGTACTGACGCTCATGTGCGAAAGCGTGGGGAGCAAAC</t>
  </si>
  <si>
    <t>Bacteria;"Proteobacteria";"Gammaproteobacteria";"Pasteurellales";"Pasteurellaceae";"Aggregatibacter";NA</t>
  </si>
  <si>
    <t>Aggregatibacter</t>
  </si>
  <si>
    <t>TGGGGAATTTTGGACAATGGGGGAAACCCTGATCCAGCCATCCCGCGTGTATGATGAAGGCCTTCGGGTTGTAAAGTACTTTTGGCAGAGAAGAAAAGGTACCTCCTAATACGAGGTACTGCTGACGGTATCTGCAGAATAAGCACCGGCTAACTACGTGCCAGCAGCCGCGGTAATACGTAGGGTGCAAGCGTTGTCCGGAATTACTGGGCGTAAAGAGTTCGTAGGCGGTTTGTCGCGTCGTTTGTGAAAACCAGCAGCTCAACTGCTGGCTTGCAGGCGATACGGGCAGACTTGAGTACTGCAGGGGAGACTGGAATTCCTGGTGTAGCGGTGAAATGCGAAGATATAAGGAGGAACACCGGTGGCGAAGGCGGGTCGCTGGGCAGGAACTGACGCTGAGGAACGAAAGCGTGGGTAGCGAAC</t>
  </si>
  <si>
    <t>Bacteria;"Actinobacteria";"Actinobacteria";NA;NA;NA;NA</t>
  </si>
  <si>
    <t>CCGATCTACGGGAGGCAGCAGCAGCAGTAGCAGGAAATAAAGGACTCGGCGCGTGTGCGGTGATAAGATGAAAACAACTGGCCGCGTCTTTGGTTATGCAAATGAAACGAGATAATTGAGCGGTCAGAGGGGCGCGATGACGTAAGTGCGAAGTGGGAGACGGCTCTTGCCAGCAAGCGCGAAAAATCAACGAACACACGTGTTGTTTGGTCGACGGACTGAGGATTAGATACCCTGGTAAGATCGG</t>
  </si>
  <si>
    <t>CCGCGGTAATACGTAGGGTGCAAGCGTTGTCCGGAATTACTGGGCGTAAAGAGTTCGTAGGCGGTTTGTCGCGTCGTTTGTGAAAACCAGCAGCTCAACTGCTGGCTTGCAGGCGATACGGGCAGACTTGAGTACTGCAGGGGAGACTGGAATTCCTGGTGTAGCGGTGAAATGCGCAGATATCAGGAGGAACACCGGTGGCGAAGGCGGGTCTCTGGGCAGTAACTGACGCTGAGGAACGAAAGCGTGGGTAGCGAAC</t>
  </si>
  <si>
    <t>TAGGGAATCTTCCGCAATGGACGAAAGTCTGACGGAGCAACGCCGCGTGAGTGATGAAGGTTTTCGGATCGTAAAGCTCTGTTGCCAGGGAAGAACGTCCGGTAGAGTAACTGCTACCGGAGTGACGGTACCTGAGAAGAAAGCCCCGGCTAACTACGTGCCAGCAGCCGCGGTAATACGTAGGGGGCAAGCGTTGTCCGGAATTATTGGGCGTAAAGCGCGCGCAGGCGGTTGATTAAGTCCGGTGTTTAAGGCTATGGCTCAACCATAGTTCGCACTGGAAACTGGTCAACTTGAGTGCAGAAGAGGAAAGTGGAATTCCACGTGTAGCGGTGAAATGCGTAGAGATGTGGAGGAACACCAGTGGCGAAGGCGACTTTCTGGGCTGTAACTGACGCTGAGGCGCGAAAGCGTGGGGAGCAAAC</t>
  </si>
  <si>
    <t>TAGGGAATCTTCCGCAATGGACGAAAGTCTGACGGAGCAACGCCGCGTGAGTGAAGAAGGTTTTCGGATCGTAAAACTCTGTTGTTAAAGAAGAACAAGGATGAGAGTAACTGCTCATCCCCTGACGGTATTTAACCAGAAAGCCACGGCTAACTACGTGCCAGCAGCCGCGGTAATACGTAGGTGGCAAGCGTTGTCCGGATTTATTGGGCGTAAAGCGAGCGCAGGCGGTTCTTTAAGTCTGATGTGAAAGCCCCCGGCTCAACCGGGGAGGGTCATTGGAAACTGGAGAACTTGAGTGCAGAAGAGGAGAGTGGAATTCCACGTGTAGCGGTGAAATGCGTAGATATGTGGAGGAACACCAGTGGCGAAGGCGACTCTCTGGGCTGTAACTGACGCTGAGGCTCGAAAGCGTGGGGAGCAAAC</t>
  </si>
  <si>
    <t>Bacteria;"Firmicutes";"Bacilli";"Lactobacillales";"Carnobacteriaceae";"Carnobacterium";NA</t>
  </si>
  <si>
    <t>TGGGGAATATTGCACAATGGGCGCAAGCCTGATGCAGCGACGCCGCGTGAGGGATGACGGCCTTCGGGTTGTAAACCTCTTTCAGTAGGGAAGAAGCGTAAGTGACGGTACCTGCAGAAGAAGCGCCGGCTAACTACGTGCCAGCAGCCGCGGTAATACGTAGGGCGCAAGCGTTATCCGGAATTATTGGGCGTAAAGAGCTCGTAGGCGGTTTGTCGCGTCTGCTGTGAAAGACCGGGGCTCAACTCCGGTTCTGCAGTGGGTACGGGCAGACTAGAGTGCAGTAGGGGAGACTGGAATTCCTGGTGTAGCGGTGAAATGCGCAGATATCAGGAGGAACACCGATGGCGAAGGCAGGTCTCTGGGCTGTAACTGACGCTGAGGAGCGAAAGCATGGGGAGCGAAC</t>
  </si>
  <si>
    <t>Bacteria;"Actinobacteria";"Actinobacteria";"Micrococcales";"Micrococcaceae";"Paenarthrobacter";NA</t>
  </si>
  <si>
    <t>Paenarthrobacter</t>
  </si>
  <si>
    <t>TGGGGAATTTTGGACAATGGGGGAAACCCTGATCCAGCCATCCCGCGTGTATGATGAAGGCCTTCGGGTTGTAAAGTACTTTTGGCAGAGAAGAAAAGGTACCTCCTAATACGAGGTACTGCTGACGGTATCTGCAGAATAAGCACCGGCTAACTACGTGCCAGCAGCCGCGGTAATACGTAGGTGGCAAGCGTTATCCGGAATTATTGGGCGTAAAGCGCGCGCAGGTGGTTTCTTAAGTCTGATGTGAAAGCCCACGGCTCAACCGTGGAGGGTCATTGGAAACTGGGAGACTTGAGTGCAGAAGAGGAAAGTGGAATTCCATGTGTAGCGGTGAAATGCGTAGAGATATGGAGGAACACCAGTGGCGAAGGCGACTTGCTGGGCTGGAACTGACACTGAGGCGCGAAAGCGTGGGGAGCAAAC</t>
  </si>
  <si>
    <t>TGGGGAATATTGGACAATGGGCGAAAGCCTGATCCAGCAATGCCGCGTGAGTGATGAAGGCCTTAGGGTTGTAAAGCTCTTTTACCCGGGATGATAATGACAGTACCGGGAGAATAAGCTCCGGCTAACTCCGTGCCAGCAGCCGCGGTAATACGGAGGGAGCTAGCGTTGTTCGGAATTACTGGGCGTAAAGCGCGCGTAGGCGGTTTTTTAAGTCAGAGGTGAAAGCCCAGTGCTCAACACTGGAACTGCCTTTGAAACTGGAAAACTTGAGTCTTGGAGAGGTCAGTGGAATTCCGAGTGTAGAGGTGAAATTCGTAGATATTCGGAAGAACACCAGTGGCGAAGGCGACTGACTGGACAAGTATTGACGCTGAGGTGCGAAAGCGTGGGGAGCAAAC</t>
  </si>
  <si>
    <t>TGGGGAATCTTGCGCAATGGGCGAAAGCCTGACGCAGCCATGCCGCGTGAATGATGAAGGTCTTAGGATTGTAAAATTCTTTCACCGGGGACGATAATGACGGTACCCGGAGAAGAAGCCCCGGCTAACTTCGTGCCAGCAGCCGCGGTAATACGAAGGGGGCTAGCGTTGCTCGGAATTACTGGGCGTAAAGGGAGCGTAGGCGGACATTTAAGTCAGGGGTGAAATCCCAGAGCTCAACTCTGGAACTGCCTTTGATACTGGGTGTCTTGAGTGTGATAGAGGTATGTGGAACTCCGAGTGTAGAGGTGAAATTCGTAGATATTCGGAAGAACACCAGTGGCGAAGGCGACATACTGGATCATTACTGACGCTGAGGCTCGAAAGCGTGGGGAGCAAAC</t>
  </si>
  <si>
    <t>Bacteria;"Proteobacteria";"Alphaproteobacteria";"Caulobacterales";"Caulobacteraceae";"Brevundimonas";"staleyi"</t>
  </si>
  <si>
    <t>staleyi</t>
  </si>
  <si>
    <t>TGGGGAATTTTGGACAATGGGGGAAACCCTGATCCAGCCATCCCGCGTGTATGATGAAGGCCTTCGGGTTGTAAAGTACTTTTGGCAGAGAAGAAAAGGTACCTCCTAATACGAGGTACTGCTGACGGTATCTGCAGAATAAGCTCCGGCTAACTCCGTGCCAGCAGCCGCGGTAATACGGAGGGAGCTAGCGTTGTTCGGAATTACTGGGCGTAAAGCGCACGTAGGCGGACTTTTAAGTCAGGGGTGAAATCCCGGGGCTCAACCCCGGAACTGCCTTTGATACTGGAAGTCTTGAGTATGGAAGAGGTAAGTGGAATTGCGAGTGTAGAGGTGAAATTCGTAGATATTCGCAGGAACACCAGTGGCGAAGGCGGCTTACTGGTCCATTACTGACGCTGAGGTGCGAAAGCGTGGGGAGCAAAC</t>
  </si>
  <si>
    <t>AGACGTACACCCGACCCACTATGGCCGTATCTGCCCGATTGAGACGCCGGAAGGCCCGAACATCGGCCTTATCAACTCGCTGGCGAGCTTCTCGCGCGTCAACAAGTACGGCTTCATCGAGACCCCGTACCGGAAGGTGATCGACGGCAAGGTGACCAACGACGTCGTCTATCTTTCGGCGATGGAAGAGGCCAAGCACACGATCGCGCAGGCATCCGCCGAAGTGGACGGCGACAACCGCTTCACCGAGGACCTGATCTCGGCACGTCAGGCGGGCGAATTCCTGATGGCACTCCCCGAAACCATCACGCTGATGGACGTCAGTCCCAAGCAGCTCGTCTCGGTCGCCGCATCGCTCATTCCGTTCCTCGAAAACGATGACGCCAACCGCGCGCTTATGG</t>
  </si>
  <si>
    <t>TGGGGAATATTGGACAATGGGCGAAAGCCTGATCCAGCAATGCCGCGTGAGTGATGAAGGCCCTAGGGTTGTAAAGCTCTTTTACCCGGGATGATAATGACAGTACCGGGAGAATAAGCTCCGGCTAACTTCGTGCCAGCAGCCGCGGTAATACGAGGGGAGCTAGCGTTGTTCGGAATTACTGGGCGTAAAGCGCGCGTAGGCGGCTTTTTAAGTCAGAGGTGAAAGCCCGGGGCTCAACCCCGGAATAGCCTTTGAAACTGGAAAGCTAGAATCTTGGAGAGGTCAGTGGAATTCCGAGTGTAGAGGTGAAATTCGTAGATATTCGGAAGAACACCAGTGGCGAAGGCGACTGACTGGACAAGTATTGACGCTGAGGTGCGAAAGCGTGGGGAGCAAAC</t>
  </si>
  <si>
    <t>TGGGGAATTTTGGACAATGGGCGAAAGCCTGATCCAGCCATGCCGCGTGCAGGATGAAGGCCTTCGGGTTGTAAACTGCTTTTGTACGGAACGAAACGGCCTTTTCTAATAAAGAGGGCTAATGACGGTACCGTAAGAATAAGCACCGGCTAACTACGTGCCAGCAGCCGCGGTAATACGTAGGGTGCAAGCGTTAATCGGAATTACTGGGCGTAAAGCGTGCGCAGGCGGTAATGTAAGACAGTTGTGAAATCCCCGGGCTCAACCTGGGAACTGCATCTGTGACTGCATTGCTGGAGTACGGCAGAGGGGGATGGAATTCCGCGTGTAGCAGTGAAATGCGTAGATATGCGGAGGAACACCGATGGCGAAGGCAATCCCCTGGGCCTGTACTGACGCTCATGCACGAAAGCGTGGGGAGCAAAC</t>
  </si>
  <si>
    <t>TGGGGAATATTGCACAATGGGCGCAAGCCTGATGCAGCCATGCCGCGTGTATGAAGAAGGCCTTCGGGTTGTAAAGTACTTTCAGCGGGGAGGAAGGCGATAAGGTTAATAACCTTGTCGATTGACGTTACCCGCAGAAGAAGCACCGGCTAACTCCGTGCCAGCAGCCGCGGTAATACGGAGGGTGCAAGCGTTAATCGGAATTACTGGGCGTAAAGCGCACGCAGGCGGTCTGTCAAGTCAGATGTGAAATCCCCGGGCTTAACCTGGGAACTGCATTTGAAACTGGCAGGCTAGAGTCTTGTAGAGGGGGGTAGAATTCCAGGTGTAGCGGTGAAATGCGTAGAGATCTGGAGGAATACCGGTGGCGAAGGCGGCCCCCTGGACAAAGACTGACGCTCAGGTGCGAAAGCGTGGGGAGCAAAC</t>
  </si>
  <si>
    <t>TGAGGAATATTGGACAATGGGTGAGAGCCTGATCCAGCCATCCCGCGTGAAGGACGACGGCCCTATGGGTTGTAAACTTCTTTTGTATAGGGATAAACCTACTCTCGTGAGAGTAGCTGAAGGTACTATACGAATAAGCACCGGCTAACTCCGTGCCAGCAGCCGCGGTAATACGGAGGGTGCAAGCGTTATCCGGATTTATTGGGTTTAAAGGGTCCGTAGGCTGATTTGTAAGTCAGTGGTGAAATATCACAGCTCAACTGTGAAACTGCCATTGATACTGCAAGTCTTGAGTGTTGTTGAAGTAGCTGGAATAAGTAGTGTAGCGGTGAAATGCATAGATATTACTTAGAACACCAATTGCGAAGGCAGGTTACTAAGCAACAACTGACGCTGATGGACGAAAGCGTGGGGAGCGAAC</t>
  </si>
  <si>
    <t>TGGGGAATTTTGGACAATGGGGGAAACCCTGATCCAGCCATCCCGCGTGTGCGATGAAGGCCTTCGGGTTGTAAAGCACTTTTGGCAGGAAAGAAACGTCATGGGTTAATACCCCGTGAAACTGACGGTACCTGCAGAATAAGCACCGGCTAACTCCGTGCCAGCAGCCGCGGTAATACGGAGGGTGCAAGCGTTATCCGGATTTATTGGGTTTAAAGGGTCCGTAGGCTGATTTGTAAGTCAGTGGTGAAATCTCACAGCTCAACTGTGAAACTGCCATTGATACTGCAAGTCTTGAGTGTTGTTGAAGTAGCTGGAATAAGTAGTGTAGCGGTGAAATGCATAGATATTACTTAGAACACCAATTGCGAAGGCAGGTTACTAAGCAACAACTGACGCTGATGGACGAAAGCGTGGGGAGCGAAC</t>
  </si>
  <si>
    <t>CAAGGCCAATGATCATTTCGATCGATTGTGTGAGGTTGGGACTAAAGCATGATTACTCTGAACTGCCTGAAAAAGACCTTACTCTTGGACAAATACTCGAGTAGCCACTAGCAGCGTAATTGTGACCACCCATCCACAGATATAGAAGGCAACAAGCATAAACAGCGATTTAAAGATTTTCCTTGTCACGTGGGAATTAAGGATTCCTTGTTGTTTAAGCGCATTTTTCAGTTTAGCATAGACCACGATGACAGAGATGTTTATGACAACTTGAGTCAGTGTCCAGAAATCTTTGCCTCTTCCTGTAAATCCATCAGGAACAAAGCACAGAACTTCATCGTCGTTTAGGGTGTTGTAGCTTATGGTGAAAATG</t>
  </si>
  <si>
    <t>TAGGGAATATTGCACAATGGAGGAAACTCTGATGCAGCGACGCCGCGTGAGTGATGAAGGCCTTCGGGTCGTAAAGCTCTGTCGCAGGGGAATAACACAATGAATGTACCCTGTAAGAAAGGATCGGCTAACTTCGTGCCAGCAGCCGCGGTAAGACGAGGGATCCTAGCGTTGTTCGGAATTATTGGGCGTAAAGCGGGTGTAGGTGGCTTTGTAAGTCAGGTGTGAAAGCCTAGGGCTCAACCCTAGAAGTGCATTTGATACTGCGAAGCTTGAGTGTTGGAGAGGATAGTAGAATTGTTGGTGTAGTGGTAAAATACGTAGATATCAACAGGAATACCGGAGGCGAAGGCGGCTATCTGGTCAAACACTGACACTGAGATCCGAAAGCGTGGGGATCAAAC</t>
  </si>
  <si>
    <t>TGGGGAATTTTGGACAATGGGGGAAACCCTGATCCAGCCATCCCGCGTGTATGATGAAGGCCTTCGGGTTGTAAAGTACTTTTGGCAGAGAAGAAAAGGTACCTCCTAATACGAGGTACTGCTGACGGTATCTGCAGAATAAGCTCCGGCTAACTCCGTGCCAGCAGCCGCGGTAATACGGAGGGAGCTAGCGTTGTTCGGAATTACTGGGCGTAAAGCGCACGTAGGCGGATTTGTAAGTTAGAGGTGAAAGCCTGGCGCTCAACGCCAGAATTGCCTTTAAGACTGCATCGCTTGAATCCAGGAGAGGTGAGTGGAATTCCGAGTGTAGAGGTGAAATTCGTAGATATTAGGAAGAACACCAGTGGCGAAGGCGGCTCACTGGACTGGTATTGACGCTGAGGTGCGAAAGCGTGGGGAGCAAAC</t>
  </si>
  <si>
    <t>CCGCGGTAATACGAAGGGGGCTAGCGTTGCTCGGAATTACTGGGCGTAAAGGGAGCGTAGGCGGATAGTTTAGTCAGAGGTGAAAGCCCAGGGCTCAACCTTGGAACTGCATTTTTAACTGCCGAGCTAGAGTATGTCAGAGGGGGGTAGAATTCCACGTGTAGCGGTGAAATGCGTAGAGATGTGGAGGAATACCGGTGGCGAAGGCGGCCCCCTGGGATAATACTGACGCTCAGACACGAAAGCGTGGGGAGCAAAC</t>
  </si>
  <si>
    <t>TGGGGAATCTTGGACAATGGGGGAAACCCTGATCCAGCCATGCCGCGTGATCGATGAAGGCCTTAGGGTTGTAAAGATCTTTCAGCTGGGAAGATAATGACGGTACCAGCAGAAGAAGCCCCGGCTAACTCCGTGCCAGCAGCCGCGGTAATACGGAGGGGGCTAGCGTTGTTCGGAATTACTGGGCGTAAAGCGCACGTAGGCGGATCAGTCAGTCAGGGGTGAAATCCCGGGGCTCAACCCCGGAACTGCCTTTGATACTGCTGGTCTTGAGGTCGAGAGAGGTGAGTGGAATTCCGAGTGTAGAGGTGAAATTCGTAGATATTCGGAGGAACACCAGTGGCGAAGGCGGCTCACTGGCTCGATACTGACGCTGAGGTGCGAAAGCGTGGGGAGCAAAC</t>
  </si>
  <si>
    <t>Bacteria;"Proteobacteria";"Alphaproteobacteria";"Rhodobacterales";"Rhodobacteraceae";"Amaricoccus";NA</t>
  </si>
  <si>
    <t>Amaricoccus</t>
  </si>
  <si>
    <t>TGACGTTCATCAAACTCACTATGGTCGTGTATGTCCAATTGAAACACCTGAAGGACCAAACATTGGTTTGATCAACTCGCTTTCTGTTTATGCAAAAGCGAACAACTTCGGTTTCTTGGAAACACCATACCGTCGCGTTGTTGATGGTCGTGTAACAGATGATGTTGAATATTTATCTGCAATTGAAGAAGTAGGTACTGTTATTGCACAGGCCGATTCTGCATTGGATAAAGATGGACATTTAACAGAAGACTTCGTTTCAGTACGTCACCAAGGTGACTTCGTTCGTATGCCACCTGAAAAAGTGACGCATATGGATGTATCTGCTCAACAGGTTGTATCTGTCGCGGCATCACTTATTCCATTCCTTGAACACGATGATGCCAACCGTGCATTGATGG</t>
  </si>
  <si>
    <t>TGACGTGCACCCGACCCACTACGGCCGCGTCTGCCCGATCGAAACGCCGGAAGGCCCGAATATCGGCCTGATCAACTCCATGGCGCTGTACGCTCGCTTGAACGAGTACGGTTTCCTGGAAACGCCTTACCGCAAGATTATCGACGGCCGCGTCAGCGAGCAGATCGATTACCTGTCGGCCACCGAAGAAAGCCACTACGTCATCGCGCAGGCTAACGCCGCGCTGGACGAGCAAGGCGCCTTCGTGGACGACCTGGTCGCTTGCCGTGAAGCAGGCGAAACGATGCTGACCTCGCCGGCCAACGTGTACTACATGGACGTTGCCCCGTCGCAGATCGTGTCGGTTGCTGCCTCGTTGATTCCGTTCCTGGAGCACGACGACGCGAACCGCGCACTGATGG</t>
  </si>
  <si>
    <t>TGGGGAATTTTGGACAATGGGGGCAACCCTGATCCAGCAATGCCGCGTGTGTGAAGAAGGCCTTCGGGTTGTAAAGCACTTTTGTCCGGAAAGAAATCGCACTTACTAATATTAGGTGTGGATGACGGTACCGGAAGAATAAGGACCGGCTAACTACGTGCCAGCAGCCGCGGTAATACGTAGGGTCCAAGCGTTAATCGGAATTACTGGGCGTAAAGCGTGCGCAGGCGGCTTTGCAAGACAGATGTGAAATCCCCGGGCTCAACCTGGGAACTGCAGTGGAAACTGGACGACTAGAGTGTGGTAGAGGGTAGCGGAATTCCTGGTGTAGCAGTGAAATGCGTAGAGATCAGGAGGAACATCCATGGCGAAGGCAGCTACCTGGACCAACACTGACACTGAGGCACGAAAGCGTGGGGAGCAAAC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</si>
  <si>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ATGTCTTGAGTGTGAGAGAGGTATGTGGAACTCCGAGTGTAGAGGTGAAATTCTTAGATATTCTGAATAACACCAGTGGCGAAGGCGACATACTGGCTCATTACTGACGCTGAGGCGCGAAAGCGTGGGGAGCAAAC</t>
  </si>
  <si>
    <t>AGACGTGCACCCGACCCACTACGGCCGCATC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TGATGG</t>
  </si>
  <si>
    <t>CGACGTT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TATGG</t>
  </si>
  <si>
    <t>CGACGTACACTATACTCACTACGGTCGTCTTTGTACGATTGAAACTCCGGAGGGTCCAAACATTGGTTTGATCTCTTCTCTTTGCGTTCACGCGAAGATCAATAACTTAGGTTTCATTGAAACTCCATACAAAAAAGTTAAAGACGGAATTGTTCAGGTAGATGAGGATGTGATTTACCTGTCTGCAGAAGATGAAGATGGTAAAACTATTGCACAAGCGAATGCTGCTTATGATGATCAAGGTAATTTCACCACTGCGCGTGTTAAAGCACGTTACGAGGGTGACTTCCCGGTTATTGAGCCTGAGAAATTAGACTTAATGGATGTGGCACCTAATCAGATTACATCGATCGCTGCTTCGTTGATTCCATTCCTAGAGCATGATGATGCGAACAGGGCCTTGATGG</t>
  </si>
  <si>
    <t>CGACGTTCATCCAACGCACTATGGTCGC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TATGG</t>
  </si>
  <si>
    <t>TGACGTACACCCGACCCACTATGGCCGTGTGTGCCCGATCGAGACCCCTGAAGGTCCGAACATCGGTCTGATCAACTCCCTGGCGGCCTACGCCCGCACCAACCAGTACGGCTTCCTGGAAAGCCCGTACCGCGTGGTGAAGGAAGGCGTTGTCAGCGACGACATCGTGTTCCTGTCGGCAATCGAAGAGGCAGATCACGTCATCGCACAGGCTTCGGCCGCGATGAACGACGAGAAGCAACTGATCGATGAGCTGGTAGCAGTTCGTCACCTGAACGAATTCACCGTCAAGGCGCCGGAAGACGTCACCCTGATGGACGTTTCGCCGAAGCAGGTCGTTTCCGTTGCAGCGTCGCTGATTCCGTTCCTCGAGCACGACGACGCCAACCGTGCGTTGATGG</t>
  </si>
  <si>
    <t>TGGGGAATATTGCACAATGGGCGCAAGCCTGATGCAGCCATGCCGCGTGTATGAAGAAGGCCTTCGGGTTGTAAAGTACTTTCAGCGGGGAGGAAGGCGTAAGTCTGAACAGGGCTTACGATTGACGTTACCCGCAGAAGAAGCACCGGCTAACTCTGTGCCAGCAGCCGCGGTAATACAGAGGGTGCGAGCGTTAATCGGATTTACTGGGCGTAAAGCGTGCGTAGGCGGCTGATTAAGTCGGATGTGAAATCCCTGAGCTTAACTTAGGAATTGCATTCGATACTGGTAAGCTAGAGTATGGGAGAGGATGGTAGAATTCCAGGTGTAGCGGTGAAATGCGTAGAGATATGGAGGAATACCGATGGCGAAGGCAGCCATCTGGCCTAATACTGACGCTGAGGTACGAAAGCATGGGGAGCAAAC</t>
  </si>
  <si>
    <t>TGGGGAATATTGGACAATGGGCGAAAGCCTGATCCAGCAATGCCGCGTGAGTGATGAAGGCCTTAGGGTTGTAAAGCTCTTTTACCCGGGATGATAATGACAGTACCGGGAGAATAAGCTCCGGCTAACTCCGTGCCAGCAGCCGCGGTAATACAGAGAGTGCAAGCGTTAATCGGAATTACTGGGCGTAAAGCGCACGTAGGTGGATACTTTAGTCGGATGTGAAATCCCTGGGCTTAACCCGGGAACTGCATCCGATACTGGGTATCTAGAGTATGGTAGAGGGAAGTGGAATTTCCGGTGTAGCGGTGAAATGCGTAGATATCGGAAAGAACACCAGTGGCGAAAGCGGCTTCCTGGACCAATACTGACACTAAGGTGCGAAAGCGTGGGGAGCAAAC</t>
  </si>
  <si>
    <t>TGGGGAATTTTGGACAATGGGCGCAAGCCTGATCCAGCAATGCCGCGTGCAGGAAGAAGGCCTTCGGGTTGTAAACTGCTTTTGTCAGGGAAGAAATCTTCTGGGTTAATACCTCGGGAGGATGACGGTACCTGAAGAATAAGCACCGGCTAACTACGTGCCAGCAGCCGCGGTAATACGTAGGGTGCGAGCGTTAATCGGAATTACTGGGCGTAAAGCGTGCGCAGGCGGTTATGCAAGACAGAGGTGAAATCCCCGGGCTCAACCTGGGAACTGCCTTTGTGACTGCATAGCTAGAGTACGGTAGAGGGGGATGGAATTCCGCGTGTAGCAGTGAAATGCGTAGATATGCGGAGGAACACCGATGGCGAAGGCAATCCCCTGGACCTGTACTGACGCTCATGCACGAAAGCGTGGGGAGCAAAC</t>
  </si>
  <si>
    <t>TGGGGAATATTGGACAATGGGCGCAAGCCTGATCCAGCCATGCCGCGTGGATGAAGAAGGCCCTAGGGTTGTAAAGTCCTTTCGTTGGTGACGATAATGACGGTAACCAAAGAAGAAGCCCCGGCTAATTTCGTGCCAGCAGCCGCGGTAATACGAAAGGGGCTAGCGTTGTTCGGAATTACTGGGCGTAAAGCGCACGTAGGCGGCCTTGTAAGATGGGGGTGAAATCCCCGGGCTCAACCCGGGAACTGCCTTCATGACTGCAAAGCTTGAGGATGCGAGAGGATAGCGGAATTCCGAGTGTAGAGGTGAAATTCGTAGATATTCGGAAGAACACCAGTGGCGAAGGCGGCTATCTGGCGCATTTCTGACGCTGAGGTGCGAAAGCGTGGGGAGCAAAC</t>
  </si>
  <si>
    <t>Bacteria;"Proteobacteria";"Alphaproteobacteria";"Parvularculales";"Parvularculaceae";"Amphiplicatus";NA</t>
  </si>
  <si>
    <t>Parvularculales</t>
  </si>
  <si>
    <t>Parvularculaceae</t>
  </si>
  <si>
    <t>Amphiplicatus</t>
  </si>
  <si>
    <t>TGGGGAATATTGGACAATGGGGGCAACCCTGATCCAGCCATGCCGCGTGAGTGATGAAGGCCTTCGGGTTGTAAAGCTCTTTTGGCGGGGACGATGATGACGGTACCCGCAGAATAAGCCCCGGCTAACTTCGTGCCAGCAGCCGCGGTAAGACGAAGGGGGCTAGCGTTGTTCAGAATTACTGGGCGTAAAGCGCGTGTAGGCGGTTTGCCAAGTCGGGTGTGAAAGCCTTGAGCTCAACTCAAGAAATGCATTCGGTACTGGCAGACTAGAGGACCGGAGAGGATAGTGGAATTCCCAGTGTAGTGGTGAAATACGTAGAGATTGGGAAGAACACCAGTGGCGAAGGCGGCTATCTGGACGGTTTCTGACGCTAAGACGCGAAAGCGTGGGGAGCAAAC</t>
  </si>
  <si>
    <t>TGGGGAATCTTGGACAATGGGCGCAAGCCTGATCCAGCCATGCCGCGTGAGTGAAGAAGGCCTTAGGGTTGTAAAGCTCTTTTGCCAGGGACGATAATGACGGTACCTGGAGAATAAGCCCCGGCAAACTTCGTGCCAGCAGCCGCGGTAATACGAAGGGGGCTAGCGTTGTTCGGATTTACTGGGCGTAAAGCGCACGTAGGCGGGTCGTTAAGTCAGGGGTGAAATCCCGGAGCTCAACTCCGGAACTGCCTTTGATACTGGCGGCCTTGAGGCCGGAAGAGGTTAGTGGAATTCCCAGTGTAGAGGTGAAATTCGTAGATATTGGGAAGAACACCAGTGGCGAAGGCGGCTAACTGGTCCGGATCTGACGCTCAGGTGCGAAAGCGTGGGGAGCAAAC</t>
  </si>
  <si>
    <t>TGGGGAATATTGGACAATGGGCGAAAGCCTGATCCAGCAATTCCGCGTGTGTGAAGAAGGCCTTCGGGTTGTAAAGCACTTTAGTGGGGGAAGAAGCAGCTTGGCCACACCAAGCCTTGACGGTACCCCAAGAATAAGCACCGGCTAACTCTGTGCCAGCAGCCGCGGTAATACAGAGGGTGCAAGCGTTAATCGGATTTACTGGGCGTAAAGGGTGCGTAGGTGGCTATTTAAGTCGGATGTGAAAGCCCGGGGCTCAACCTCGGAATTGCATTCGATACTGGGTGGCTAGAGTTCGGTAGAGGGCGGCGGAATTTCCGGTGTAGCGGTGAAATGCGTAGATATCGGAAGGAACATCAATGGCGAAGGCAGCCGCCTGGGCCTGAACTGACACTGAGGCACGAAAGCGTGGGGAGCAAAC</t>
  </si>
  <si>
    <t>TGGGGAATATTGGACAATGGGGGCAACCCTGATCCAGCCATGCCGCGTGAGTGATGAAGGCCTTCGGGTTGTAAAGCTCTTTTGGCGGGGACGATGATGACGGTACCCGCAGAATAAGCCCCGGCTAACTTCGTGCCAGCAGCCGCGGTAAG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</si>
  <si>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CTTGCGCAATGGGCGAAAGCCTGACGCAGCCATGCCGCGTGAATGATGAAGGTCTTAGGATTGTAAAATTCTTTCACCGGGGACGATAATGACGGTACCCGGAGAAGAAGCCCCGGCTAACTTCGTGCCAGCAGCCGCGGTAATACGAAGGGGGCTAGCGTTGCTCGGAATTACTGGGCGTAAAGCGTGCGTAGGCGGCTTTTTAAGTCGGATGTGAAATCCCCGAGCTTAACTTGGGAATTGCATTCGATACTGGGAAGCTAGAGTATGGGAGAGGATGGTAGAATTCCAGGTGTAGCGGTGAAATGCGTAGAGATATGGAGGAATACCGATGGCGAAGGCAGCCAGCTGGCCTAATACTGACGCTGAGGTACGAAAGCATGGGGAGCAAAC</t>
  </si>
  <si>
    <t>TGCGGAATATTGGTCAATGGCGGCAACTCTGAACCAGCCATGCCGCGTGCAGGATGACGGTCCTATGGATTGTAAACTGCTTTTGTACGGGAAGAAAAAAAGTTACGTGTAATTTATTGACGGTACCGTAA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</si>
  <si>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ATTGGACAATGGGGGAAACCCTGATCCAGCAATGCCGCGTGAATGATGAAGGCCTTAGGGTTGTAAAGTTCTTTCACCTGTGAAGATAATGACGGTAGCAGGAGAAGAAGCCCCGGCAAACTCCGTGCCAGCAGCCGCGGTAAGACGGAGGGGGCTAGCGTTGTTCGGAATGACTGGGCGTAAAGGGCGCGTAGGCGGTTTATTAAGTGAGGCGTGAAAGCCCTGGGCTTAACCCAGGAGGTGCGTTTCATACTGATAAGCTAGAGTGCGAGAGAGGAAAGTGGAATTCCTAGTGTAGAGGTGAAATTCGTAGATATTAGGAAGAACACCAGAGGCGAAGGCGGCTTTCTGGCTCGCAACTGACGCTGAGGCGCGAAAGCGTGGGGAGCAAAC</t>
  </si>
  <si>
    <t>TAGGGAATCTTCCGCAATGGGCGAAAGCCTGACGGAGCAATGCCGCGTGAGTGATGAAGGTTTTCGGATCGTAAAGCTCTGTTGCCAGGGAAGAACGCTTGGGAGAGTAACTGCTCTCAAGGTGACGGTACCTGAGAAGAAAGCCCCGGCTAACTACGTGCCAGCAGCCGCGGTAATACGTAGGGGGCAAGCGTTGTCCGGAATTATTGGGCGTAAAGCGCGCGCAGGCGGTCAATTAAGTCTGGTGTTTAAGGCTGGGGCTCAACCCCAGTTCGCACTGGAAACTGGTTGACTTGAGTGCAGAAGAGGAAAGTGGAATTCCACGTGTAGCGGTGAAATGCGTAGAGATGTGGAGGAACACCAGTGGCGAAGGCGACTTTCTGGGCTGTAACTGACGCTGAGGCGCGAAAGCGTGGGGAGCAAAC</t>
  </si>
  <si>
    <t>TAGGGAATTTTCCGCAATGGGCGCAAGCCTGACGGAGCAACGCCGCGTGAGCGAGGACGGCCTTCGGGTTGTAAGGCTCTTTCACCGGTGAAGATAATGACGGTAACCGGAGAAGAAGCCCCGGCTAACTTCGTGCCAGCAGCCGCGGTAATACGTAGGGGGCGAGCGTTGTCCGGAATTATTGGGCGTAAAGCGCGCGTAGGCGGCCGGTTAAGTCCTGTGTGAAAGACCACGGCTCAACCGTGGGGGTGCACGGGAAACTGGCCGGCTTGAGTGCAGGAGAGGGGAGCGGAATTCCCGGTGTAGCGGTGGAATGCGTAGAGATCGGGAGGAACACCAGTGGCGAAGGCGGCTCTCTGGCCTGTAACTGACGCTGAGGCGCGAAAGCGTGGGGAGCGAAC</t>
  </si>
  <si>
    <t>TGGGGAATATTGGACAATGGGCGCAAGCCTGATCCAGCCATGCCGCGTGAGTGATGAAGGCCCTAGGGTTGTAAAGCTCTTTCACCGGTGAAGATAATGACGGTAACCGGAGAAGAAGCCCCGGCTAACTTCGTGCCAGCAGCCGCGGTAATACGTAGGGGGCGAGCGTTGTCCGGAATTATTGGGCGTAAAGCGCGCGTAGGCGGCCGGTTAAGTCCTGTGTGAAAGACCACGGCTCAACCGTGGGGGTGCACGGGAAACTGGCAGGCTTGAGTGCAGGAGAGGGGAGCGGAATTCCCGGTGTAGCGGTGGAATGCGTAGAGATAGGGAGGAACACCAGTGGCGAAGGCGGCTCTCTGGCCTGTAACTGACGCTGAGGCGCGAAAGCGTGGGGAGCGAAC</t>
  </si>
  <si>
    <t>TGGGGAATATTGGACAATGGGCGCAAGCCTGATCCAGCCATGCCGCGTGAGTGATGAAGGCCCTAGGGTTGTAAAGCTCTTTCACCGGTGAAGATAATGACGGTAACCGGAGAAGAAGCCCCGGCTAACTTCGTGCCAGCAGCCGCGGTAATACGTAGGGGGCGAGCGTTGTCCGGAATTATTGGGCGTAAAGCGCGCGTAGGCGGCTGGTTAAGTCCTGTGTGAAAGACCACGGCTCAACCGTGGGGGTGCACGGGAAACTGGCAGGCTTGAGTGCAGGAGAGGGGAGCGGAATTCCCGGTGTAGCGGTGGAATGCGTAGAGATAGGGAGGAACACCAGTGGCGAAGGCGGCTCCCTGGCCTGTAACTGACGCTGAGGCGCGAAAGCGTGGGGAGCGAAC</t>
  </si>
  <si>
    <t>TGGGGAATATTGGACAATGGGCGCAAGCCTGATCCAGCCATACCGCGTGGGTGAAGAAGGCCTTCGGGTTGTAAAGCCCTTTTGTTGGGAAAGAAATCCAGCCGGCTAATACCTGGTTGGGATGACGGTACCCA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</si>
  <si>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CACAATGGGCGCAAGCCTGATGCAGCCATGCCGCGTGTATGAAGAAGGCCTTCGGGTTGTAAAGTACTTTCAGCGAGGAGGAAGGCGTGAAGCTTAATACGCTTCACGATTGACGTTACTCG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</t>
  </si>
  <si>
    <t>TGGGGAATATTGGACAATGGGCGAAAGCCTGATCCAGCCATGCCGCGTGTGTGAAGAAGGTCTTCGGATTGTAAAGCACTTTAAGTTGGGAGGAAGGGCAGTAAGCGAATACCTTGCTGTTTTGACGTTACCGA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</si>
  <si>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CCAAGCGGTGATGATCACGGACACCCCGAAGAGAGTGAAGCGGTTACAGTAGTAGAAGGCGTAATCAGACCTGAATTACTGTAGTTAGCGCATTCAGTGCGGCTATTAAGGCTTACTTGCAGATCAGGATGTATCTGTACATGAAGGTCACCGGCAGAACGAGAAGATTGAGGATGAAGAAGACGTTGAACATGAAAAACGCGGATTTTGCCGCAAATTGACCGAAATAGGCGATTGGCCCTGGGATCACA</t>
  </si>
  <si>
    <t>TGGGGAATATTGCACAATGGGCGCAAGCCTGATGCAGCCATGCCGCGTGTATGAAGAAGGCCTTCGGGTTGTAAAGTACTTTCAGCGGGGAGGAAGGGAGTAAAGTTAATACCTTTGCTCATTGACGTTACC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</si>
  <si>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GGGGAATATTGGACAATGGGCGAAAGCCTGATCCAGCCATGCCGCGTGTGTGAAGAAGGTCTTCGGATTGTAAAGCACTTTAAGTTGGGAGGAAGGGTTGTAGATTAATACTCTGCAATTTTGACGTTACCGACAGAATAAGCACCGGCTAACTCTGTGCCAGCAGCCGCGGTAATACAGAGGGTGCAAGCGTTAATCGGAATTACTGGGCGTAAAGCGCGCGTAGGCGGTTGTGTAAGTTGGATGTGAAATCCCCGGGCTTAACCTGGGCACTGCATTCAAAACTGCACGGCTAGAGTATGGGAGAGGAAGGTAGAATTCCAGGTGTAGCGGTGAAATGCGTAGAGATCTGGAGGAATACCGATGGCGAAGGCAGCCTTCTGGCCTAATACTGACGCTGAGGTGCGAAAGCATGGGGAGCAAAC</t>
  </si>
  <si>
    <t>AGACGTGCATCCAACTCACTATGGTCGTGTATGTCCAATTGAAACACCTGAAGGACCAAACATTGGTTTGATCAACTCGCTTTCTGTTTATGCAAAAGCGAACAACTTCGGTTTCTTGGAAACACCATACCGTCGCGTTGTTGATGGTCGTGTAACAGATGATGTTGAATATTTATCTGCAATTGAAGAAGTAGGTACTGTTATTGCACAGGCCGATTCTGCATTGGATAAAGATGGACATTTAACAGAAGACTTCGTTTCAGTACGTCACCAAGGTGACTTCGTTCGTATGCCACCTGAAAAAGTGACGCATATGGATGTATCTGCTCAACAGGTTGTATCTGTCGCTGCATCACTTATTCCATTCCTTGAACACGATGATGCCAACCGTGCATTATGG</t>
  </si>
  <si>
    <t>TGGGGAATATTGCACAATGGGCGCAAGCCTGATGCAGCAACGCCGCGTGAGGGATGACGGCCTTCGGGTTGTAAACCTCTTTTGTCAGGGAAGAAGCGAAAGTGACGGTACCTGGAGAAAAAGCACCGGCTAACTA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</si>
  <si>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TGGGGAATATTGGACAATGGGCGAAAGCCTGATCCAGCCATGCCGCGTGTGTGAAGAAGGTCTTCGGATTGTAAAGCACTTTAAGTTGGGAGGAAGGGCAGTAAATTAATACTTTGCTG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</t>
  </si>
  <si>
    <t>TGGGGAATCTTGCGCAATGGGCGAAAGCCTGACGCAGCCATGCCGCGTGAATGATGAAGGTCTTAGGATTGTAAAATTCTTTCACCGGGGACGATAATGACGGTACCCGGAGAAGAAGCCCCGGCTAACTTCGTGCCAGCAGCCGCGGTAATACGAAGGGGGCTAGCGTTGTTCGGAATTACTGGGCGTAAAGCGCACGTAGGCGGACATTTAAGTCAGGGGTGAAATCCCAGAGCTCAACTCTGGAACTGCCTTTGATACTGGGTGTCTAGAGTATGGAAGAGGTGAGTGGAATTCCGAGTGTAGAGGTGAAATTCGTAGATATTCGGAGGAACACCAGTGGCGAAGGCGGCTCACTGGTCCATTACTGACGCTGAGGTGCGAAAGCGTGGGGAGCAAAC</t>
  </si>
  <si>
    <t>TGGGGAATATTGCACAATGGGCGCAAGCCTGATGCAGCCATGCCGCGTGTATGAAGAAGGCCTTCGGGTTGTAAAGCACTTTCAGTGGGGAGAAAGGTAATTCGCTTAATACGTGAGTTAATTGATGTTACCCAC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</si>
  <si>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CGAAAGCCTGATCCAGCCATGCCGCGTGTGTGAAGAAGGTCTTCGGATTGTAAAGCACTTTAAGTTGGGAGGAAGGGCATTAACCTAATACGTTAG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</t>
  </si>
  <si>
    <t>Bacteria;"Proteobacteria";"Gammaproteobacteria";"Pseudomonadales";"Pseudomonadaceae";"Pseudomonas";"taetrolens"</t>
  </si>
  <si>
    <t>taetrolens</t>
  </si>
  <si>
    <t>TGGGGAATCTTGCGCAATGGGCGAAAGCCTGACGCAGCCATGCCGCGTGAATGATGAAGGTCTTAGGATTGTAAAATTCTTTCACCGGGGACGATAATGACGGTACCCGGAGAAGAAGCCCCGGCTAACTTCGTGCCAGCAGCCGCGGTAATACGAAGGGGGCTAGCGTTGCTCGGAATTACTGGGCGTAAAGGGCGCGTAGGCGGATCGTTAAGTCAGAGGTGAAATCCCAGGGCTCAACCCTGGAACTGCCTTTGATACTGGCGATCTTGAGTGTGAGAGAGGTATGTGGAACTCCGAGTGTAGAGGTGAAATTCGTAGATATTCGGAAGAACACCAGTGGCGAAGGCGACATACTGGCTCATTACTGACGCTGAGGCGCGAAAGCGTGGGGAGCAAAC</t>
  </si>
  <si>
    <t>Bacteria;"Proteobacteria";"Alphaproteobacteria";"Caulobacterales";"Caulobacteraceae";"Brevundimonas";"faecalis"</t>
  </si>
  <si>
    <t>TAAGGAATATTGGTCAATGGACGCAAGTCTGAACCAGCCATGCCGCGTGAAGGATTAAGGTCCTCTGGATTGTAAACTTCTTTTATCTGGGACGAAAAAAGGCGATTCTTCGTCACTTGACGGTACCAGATGAATAAGCACCGGCTAACTC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</si>
  <si>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GGGAATTTTGGACAATGGGGGCAACCCTGATCCAGCAATGCCGCGTGAGTGAAGAAGGCCCTCGGGTTGTAAAGCTCTTTTGTCAGGGAAGAAACGGAGTTCTCTAATATAGGATTCTAATGACGGTACCTGAAGAATAAGCACCGGCTAACTACGTGCCAGCAGCCGCGGTAATACGGAGGGAGCTAGCGTTGTTCGGAATTACTGGGCGTAAAGCGCACGTAGGCGGATTTGTAAGTTAGAGGTGAAAGCCTGGCGCTCAACGCCAGAATTGCCTTTAAGACTGCATCGCTTGAATCCAGGAGAGGTGAGTGGAATTCCGAGTGTAGAGGTGAAATTCGTAGATATTAGGAAGAACACCAGTGGCGAAGGCGGCTCACTGGACTGGTATTGACGCTGAGGTGCGAAAGCGTGGGGAGCAAAC</t>
  </si>
  <si>
    <t>TGGGGAATATTGGACAATGGGCGAAAGCCTGATCCAGCAATGCCGCGTGAGTGATGAAGGCCTTAGGGTTGTAAAGCTCTTTTACCCGGGATGATAATGACAGTACCGGGAGAATAAGCTCCGGCTAACTCCGTGCCAGCAGCCGCGGTAATACGGAGGGAGCTAGCGTTGTTCGGAATTACTGGGCGTAAAGCGAGTGTAGGTGGCTCATTAAGTCACATGTGAAATCCCCGGGCTTAACCTGGGAACTGCATGTGATACTGGTGGTGCTAGAATATGTGAGAGGGAAGTAGAATTCCAGGTGTAGCGGTGAAATGCGTAGAGATCTGGAGGAATACCGATGGCGAAGGCAGCTTCCTGGCATAATATTGACACTGAGATTCGAAAGCGTGGGTAGCAAAC</t>
  </si>
  <si>
    <t>TAAGGAATATTGGTCAATGGACGCAAGTCTGAACCAGCCATGCCGCGTGAAGGATTAAGGTCCTCTGGATTGTAAACTTCTTTTATAGGGGGCGAAAAAAGGCCTTTCTAGGTCACTTGACAGTACCCTATGAATAAGCACCGGCTAACTCCGTGCCAGCAGCCGCGGTAATACGGAGGGTGCAAGCGTTATCCGGATTCACTGGGTTTAAAGGGTGCGTAGGCGGGTAGGTAAGTCAGTGGTGAAATCCTGGAGCTTAACTCCAGAACTGCCATTGATACTATCTATCTTGAATATTGTGGAGGTAAGCGGAATATGTCATGTAGCGGTGAAATGCTTAGATATGACATAGAACACCTATTGCGAAGGCAGCTTACTACGCATATATTGACGCTGAGGCACGAAAGCGTGGGGATCAAAC</t>
  </si>
  <si>
    <t>TGGGGAATATTGGACAATGGGCGAAAGCCTGATCCAGCCATGCCGCGTGTGTGAAGAAGGTCTTCGGATTGTAAAGCACTTTAAGTTGGGAGGAAGGGCAGTAAGCTAATACCTTGCTGTTTTGACGTTACCGACAGAATAAGCACCGGCTAACTTCGTGCCAGCAGCCGCGGTAATACGAAGGGTGCAAGCGTTAATCGGAATTACTGGGCGTAAAGCGCGCGTAGGTGGTTCGTTAAGTTGGATGTGAAAGCCCCGGGCTCAACCTGGGAACTGCATCCAAAACTGGCGAGCTAGAGTATGGTAGAGGGTGGTGGAATTTCCTGTGTAGCGGTGAAATGCGTAGATATAGGAAGGAACACCAGTGGCGAAGGCGACCACCTGGACTGATACTGACACTGAGGTGCGAAAGCGTGGGGAGCAAAC</t>
  </si>
  <si>
    <t>CCGCGGTAATACGTAGGGTGCAAGCGTTAATCGGAATTACTGGGCGTAAAGCGTGCGTAGGTGGTTATTTAAGTCCGTTGTGAAAGCCCTGGGCTCAACCTGGGAACTGCAGTGGATACTGGATGACTAGAATGTGGTAGAGGGTAGCGGAATTCCTGGTGTAGCAGTGAAATGCGTAGAGATCAGGAGGAACATCCATGGCGAAGGCAGCTACCTGGACCAACATTGACACTGAGGCACGAAAGCGTGGGGAGCAAAC</t>
  </si>
  <si>
    <t>TGGGGAATTTTGGACAATGGGCGCAAGCCTGATCCAGCCATTCCGCGTGCAGGATGAAGGCCCTCGGGTTGTAAACTGCTTTTGGACGGAACGAAAAGGTCTTTCCTAATACGGGAGGCTCATGACGGTACCGTC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</t>
  </si>
  <si>
    <t>TGAGGAATATTGGTCAATGGTCGCAAGACTGAACCAGCCATGCCGCGTGCAGGATGACGGTCCTATGGATTGTAAACTGCTTTTGTACGGGAAGAAACACTCCTACGTGTAGGGGCTTGACGGTACCGTAAGAATAAGGATCGGCTAACTCCGTGCCAGCAGCCGCGGTAATACGGAGGATCCAAGCGTTATCCGGAATCATTGGGTTTAAAGGGTCCGTAGGCGGCCCCCTGGACGAAGACTGACGCTCAGGTGCGAAAGCGTGGGGAGCAAAC</t>
  </si>
  <si>
    <t>CGACGTGCACCCGACCCATTACGGCCGCGTCTGCACCATCGAAACCCCGGAAGGCCCGAACATCGGCCTGATCAACTCGCTGGCCGTGTACGCCCGCACCAACCAGTACGGTTTCCTCGAGACCCCGTACCGCAAGGTCGTGGACGGCAAGGTCTATGACGAAGTCGAGTTCCTGTCGGCCATCGAAGAAAACGAGTACGTCATTGCGCAGGCCAACGCCCTGACCAATGCCGACAGCGTGCTGACCGAGCAGTTCGTTCCGTGCCGCTTCCAGGGCGAGTCGCTGCTGAAGCCGCCGGCGGAAGTCCACTTCATGGACGTCTCGCCGATGCAGACCGTGTCGATCGCGGCCGCGCTGGTTCCGTTCCTGGAGCACGATGACGCCAACCGTGCACTGATGG</t>
  </si>
  <si>
    <t>AGACGTACATCCGACCCACTACGGTCGTATTTGCCCGATCGAAACGCCTGAGGGACCGAATATCGGTCTGATTAACTCGCTTGCAACCTTTGCCCGTGTGAACAAGTACGGCTTCATCGAAAGCCCGTACCGCAAGATCACCGACGGTAAGGTAACGACCGACGTGATCTATCTCTCCGCGATGGAAGAGGCCAAGTATTACGTCGCACAGGCCAATGCCGAACTCGATGGCGAAGGCGCCTTCGTTGAAGAGTTCGTTGTTTGCCGTCACTCGGGCGAAGTTATGCTCGCACCGCGCGACAACATCAACCTTATGGACGTTTCGCCGAAACAGCTCGTTTCGGTCGCTGCGGCTCTCATTCCGTTCCTGGAAAACGACGACGCCAACCGCGCTCTGATGG</t>
  </si>
  <si>
    <t>TGGGGAATATTGCACAATGGGCGGAAGCCTGATGCAGCAACGCCGCGTGCGGGATGACGGCCTTCGGGTTGTAAACCGCTTTCGCCTGTGACGAAGCGTGAGTGACGGTAATGGGTAAAGAAGCACCGGCTAACTACGTGCCAGCAGCCGCGGTGATACGTAGGGTGCGAGCGTTGTCCGGATTTATTGGGCGTAAAGGGCTCGTAGGTGGTTGATCGCGTCGGAAGTGGAATCTTGGGGCTTAACCCTGAGCGTGCTTTCGATACGGGTTGACTTGAGGAAGGTAGGGGAGAATGGAATTCCTGGTGGAGCGGTGGAATGCGAAGATATAAGGAGGAACACCAGTGGCGAAGGCGGGTCGCTGGGCATGTACTGACGCTGAGGAGCGAAAGCGTGGGGAGCGAAC</t>
  </si>
  <si>
    <t>TGGGGAATATTGGACAATGGGCGCAAGCCTGATCCAGCCATGCCGCGTGAGTGATGAAGGCCCTAGGGTTGTAAAGCTCTTTCACCGGTGAAGATAATGACGGTAACCGGAGAAGAAGCCCCGGCTAACTTCGTGCCAGCAGCCGCGGTAATACGAAGGGGGCTAGCGTTGTTCGGATTTACTGGGCGTAAAGCGCACGTAGGCGGACTTTTAAGTCAGGGGTGAAATCCCGGGGCTCAACCCCGGAACTGCCTTTGATACTGGAAGTCTTGAGTGGACCATTACTGACGCTGAGGTGCGAAAGCGTGGGGAGCAAAC</t>
  </si>
  <si>
    <t>TGGGGAATATTGCACAATGGGCGAAAGCCTGATGCAGCAACGCCGCGTGAGTGATGAAGGCCTTCGGGTCGTAAAACTCTGTCCTCAAGGAAGATAATGACGGTACTTGAGGAGGAAGCCCCGGCTAACTACGTGCCAGCAGCCGCGGTAATACGTAGGGGGCTAGCGTTATCCGGATTTACTGGGCGTAAAGGGTGCGTAGGTGGTTTCTTAAGTCAGGAGTGAAAGGCTACGGCTTAACCGTAGTAAGCTCTTGAAACTGGGAAACTTGAGTGCAGGAGAGGAAAGTGGAATTCCTAGTGTAGCGGTGAAATGCGTAGATATTAGGAGGAACACCAGTAGCGAAGGCGGCTTTCTGGACTGTAACTGACACTGAGGCACGAAAGCGTGGGGAGCAAAC</t>
  </si>
  <si>
    <t>Bacteria;"Firmicutes";"Clostridia";"Clostridiales";"Peptostreptococcaceae";"Terrisporobacter";NA</t>
  </si>
  <si>
    <t>Peptostreptococcaceae</t>
  </si>
  <si>
    <t>Terrisporobacter</t>
  </si>
  <si>
    <t>TGGGGAATATTGCACAATGGGCGCAAGCCTGATGCAGCCATGCCGCGTGTATGAAGAAGGCCTTCGGGTTGTAAAGTACTTTCAGCGGGGAGGAAGGCAACAGCGTAAATAGCGCTGTTGATTGACGTTACCCGCAGAAGAAGCACCGGCTAACTCCGTGCCAGCAGCCGCGGTAATACGGAGGGTGCAAGCGTTAATCGGAATTACTGGGCGTAAAGCGCACGCAGGCGGTTGATTAAGTTAGATGTGAAATCCCCGGGCTTAACCTGGGAATTGCATTGGTGACTGCACGGCTAGAGTGTGTCAGAGGGGGGTAGAATTCCACGTGTAGCAGTGAAATGCGTAGAGATGTGGAGGAATACCGATGGCGAAGGCAGCCCCCTGGGATAACACTGACGCTCATGCACGAAAGCGTGGGGAGCAAAC</t>
  </si>
  <si>
    <t>CGACGTTCACCCGACCCACTATGGCCGTGTGTGCCCGATCGAGACCCCTGAAGGTCCGAACATCGGTCTGATCAACTCCCTGGCGGCCTACGCCCGCACCAACCAGTACGGCTTCCTGGAAAGCCCGTACCGCGTGGTGAAGGAAGGCGTTGTCAGCGACGACATCGTGTTCCTGTCGGCAATCGAAGAGGCAGATCACGTCATCGCACAGGCTTCGGCCGCGATGAACGACAAGAAGCAACTGATCGATGAGCTGGTAGCAGTTCGTCACCTGAACGAATTCACCGTCAAGGCGCCGGAAGACGTCACCCTGATGGACGTTTCGCCGAAGCAGGTTGTTTCCGTTGCAGCGTCGCTGATTCCGTTCCTCGAGCACGACGACGCCAACCGTGCGTTTATGG</t>
  </si>
  <si>
    <t>TGACGTTCACCCGACCCACTACGGCCGCATCTGCCCGATTGAAACGCCGGAAGGCCCGAACATCGGTCTGATCAACTCGCTGGCCACTCACGCCCGCGTCAACAAGTACGGCTTCATCGAAAGCCCGTACCGTCGCGTGGTCGAAGGCAAGGCGACGGACGAGGTGGTCTACATCTCGGCCATGGAAGAGGCGAAGCACGTCATCGCCCAGGCCAACATCGAGCTGAAGGACGGCGAGATCGTCGAGGAGCTGGTGCCGGGCCGTATCAACGGCGACTCCCAGCTGCTGACCAAGGAAACGGTCGACATGATGGACGTGTCGCCGAAACAGGTCGTTTCGGTCGCTGCCGCCCTGATCCCCTTCCTGGAAAACGATGACGCCAACCGCGCGCTTATGG</t>
  </si>
  <si>
    <t>CGACGTACATCCTACCCATTATGGCCGCATCTGTCCGATTGAAACGCCCGAAGGGCCGAATATCGGTTTGATAACAGCCTGGCGACTTATGCGCGGGTAAACAAGTACGGGTTTATCGGAACCCCGTACCGTAAGGTTGCTAATGGCAAGGTCAGCAGTGACGTTGTCTATCTATCGGCGATGGAAGAAGCCAAGTTCACGATCGCGCAGGCCAACGCGCCGTTCGATGCGAAGGGCCAGTTGCTCAGCGATCTGGTGTCATGCCGGATTGCAGGCGATTTCGCCATGACTGCGCCGTCAGATGTTGAATTGATGGATGTCTCGCCCAAGCAGCTTGTTTCGGTTGCTTCGGCGCTTATTCCGTTTCTGGAAAACGATGACGCCAATCGCGCGCTTATGG</t>
  </si>
  <si>
    <t>TAGGGAATCTTCCGCAATGGGCGAAAGCCTGACGGAGCAACGCCGCGTGAGTGATGAAGGTCTTCGGATCGTAAAACTCTGTTATTAGGGAAGAACATATGTGTAAGTAACTGTGCACA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</t>
  </si>
  <si>
    <t>TAGGGAATATTGGACAATGGGTGTAAGCCTGATCCAGCCATGCCGCGTGCAGGAAGAAGGCCTTCTGGGTTGTAAACTGCTTTTGCCGGGGGATAAAAGATCCATGCGTGGAGAATTGAAGGTACCCGGTGAATAAGCCACGGCTAACTACGTGCCAGCAGCCGCGGTAATACGTAGGTGGCAAGCGTTGTCCGGATTTATTGGGTTTAAAGGGTGCGTAGGCGGTTTATTAAGTCAGTGGTGAAAGACGATAGCTTAACTATCGAGGTGCCATTGATACTGATGAACTTGAGTGCAGTCGAAGTAGGCGGAATGGACGGTGTAGCGGTGAAATGCATAGATATCGTCCAGAACACCGATAGTGAAGACAGCTTACTAGGCTGTAACTGACGCTGAGGCACGAAAGTGTGGGGAT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</si>
  <si>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TATGCGGAGGAGCACCGATGGCGAAGGCAGCCTCCTGGGATAACACTGACGCTCATGCACGAAAGCGTGGGGAGCAAAC</t>
  </si>
  <si>
    <t>TGGGGAATATTGGACAATGGGGGAAACCCTGATCCAGCAATGCCGCGTGTGTGAAGAAGGCCTGCGGGTTGTAAAGCACTTTCGGCGGGAAAGAAAAGTCGTGCGCCAATACCGCGCGACCTTGACGTTACCCGCAAAAGAAGCACCGGCTAACTCCGTGCCAGCAGCCGCGGTAATACGGAGGGTGCAAGCGTTAATCGGAATTACTGGGCGTAAAGCGCACGTAGGCGGACGATTAAGTCGGATGTGAAATCCCTGGGCTTAACCTGGGAACTGCATCCGATACTGGTCGCCTAGAGTATGGAAGAGGGAAGCGGAATTCCAGGTGTAGCGGTGAAATGCGTAGATATCTGGAGGAACATCAGTGGCGAAGGCGGCTTCCTGGTCCAATACTGACGCTGAGGTGCGAAAGCGTGGGGAGCAAAC</t>
  </si>
  <si>
    <t>TGGGAAATTTTGGACAATGGGCGAAAGCCTGATGCAGCGACGCCGCGTGAGGGATGACGGCCTTCGGGTTGTAAACCTCTTTCAGCAGGGACGAAGCGCAAGTGACGGTACCTGCAGAAGAAGCACCGGCTAACTACGTGCCAGCAGCCGCGGTAATACGTAGGATCCAAGCGTTATCCGGAATCATTGGGTTTAAAGGGTCCGTAGGCGGTTTAATAAGTCAGTGGTGAAAGCCCATCGCTCAACGGTGGAACGGCCATTGATACTGTTAGACTTGAATTATTAGGAAGTAACTAGAATATGTAGTGTAGCGGTGAAATGCTTAGAGATTACATGGAATACCAATTGCGAAGGCAGGTTACTACTAATGGATTGACGCTGATGGACGAAAGCGTGGGTAGCGAAC</t>
  </si>
  <si>
    <t>TAAGGAATATTGGTCAATGGACGAAAGTCTGAACCAGCCATGCCGCGTGGAGGATGAAGGTCCTCTGGATTGTAAACTTCTTTTATCTGGGACGAAAAAAGGTCTTTCTAGATCGTCTGACGGTACCAGATGAATAAGCACCGGCTAACTCCGTGCCAGCAGCCGCGGTAATACGGAGGGTGCAAGCGTTATCCGGATTCACTGGGTTTAAAGGGTGCGTAGGTGGGTTGGTAAGTCAGTGGCGAAATCTTCGAGCTTAACTCGGAAACTGCCATTGATACTATCAGTCTTGAATATTGTGGAGGTTAGCGGAATATGTCATGTAGCGGTGAAATGCTTAGATATGACATAGAACACCAATTGCGAAGGCAGCTGGCTACACATATATTGACACTGAGGCACGAAAGCGTGGGGATCAAAC</t>
  </si>
  <si>
    <t>TGGGGAATATTGCGCAATGGGCGGAAGCCTGACGCAGCGACGCCGCGTGGGGGATGACGGCCTTCGGGTTGTAAACCTCTTTCGACCTTGACGAAGCCTTTCGGGGTGACGGTAGGGGTAGAAGAAGCACCGGCCAACTACGTGCCAGCAGCCGCGGTAATACGTAGGGTGCGAGCGTTGTCCGGAATTATTGGGCGTAAAGAGCTCGTAGGCGGTCTGTCGCGTCGGTCGTGAAAACTTGGGGCTTAACCCTGAGCTTGCGGTCGATACGGGCATGACTGGAGTTCGGCAGGGGAGACTGGAATTCCTGGTGTAGCGGTGAAATGCGCAGATATCAGGAGGAACACCGGTGGCGAAGGCGGGTCTCTGGGCCGATACTGACGCTGAGGAGCGAAAGCGTGGGGAGCGAAC</t>
  </si>
  <si>
    <t>Bacteria;"Actinobacteria";"Actinobacteria";"Pseudonocardiales";"Pseudonocardiaceae";"Pseudonocardia";NA</t>
  </si>
  <si>
    <t>Pseudonocardiales</t>
  </si>
  <si>
    <t>Pseudonocardiaceae</t>
  </si>
  <si>
    <t>Pseudonocardia</t>
  </si>
  <si>
    <t>TAGGGAATATTGGTCAATGGATGCAAGTCTGAACCAGCCATGCCGCGTGCAGGAAGAAGGCCTTCTGGGTTGTAAACTGCTTTTGCCAGGGGATAAAATTTCCTTGCGAGGAAAATTGAAGGTACCTGGTGAATAAGCCACGGCTAACTACGTGCCAGCAGCCGCGGTAATACGTAGGTGGCAGGCGTTGTCCGGATTTATTGGGTTTAAAGGGTGCGTAGGCGGCTTTGTAAGTCAGTGGTGAAATATGTCAGCTTAACTGAGAGGGTGCCATTGATACTGCAGAGCTTGAGTACAGATGAGGTAGGCGGAATTGACGGTGTAGCGGTGAAATGCTTAGATATCGTCAAGAACACCTATAGCGAAGGCAGCTTACTAGGCTGTAACTGACGCTGAGGCACGAAAGTGTGGGGATCAAAC</t>
  </si>
  <si>
    <t>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GTAGAATTCCAGGTATAGCGGTGAAATGCGTAGAGATCTGGAGGAATACCGGTGGCGAAGGCGGCCCCCTGGACAAAGACTGACGCTCAGGTGCGAAAGCGTGAGGAGCAAAC</t>
  </si>
  <si>
    <t>TAAGGAATATTGGGCAATGGACGAAAGTCTGACCCAGCCATGCCGCGTGGAGGATGAAGGTCCTCTGGATTGTAAACTTCTTTTATCTGGGAAGAAAAAAGGGAATTCTTTCCCGTCTGACGGTACCAGATGAATAAGCACCGGCTAACTCCGTGCCAGCAGCCGCGGTAATACGGAGGGTGCAAGCGTTATCCGGATTTACTGGGTTTAAAGGGTGCGTAGGTGGACTGGTAAGTCCGTGGTGAAATCCCCGAGCTTAACTTGGGAACTGCCATGGATACTATTGGTCTTGAATTTTCTGGAGGTTAGCGGAATATGTCATGTAGCGGTGAAATGCTTAGATATGACATAGAACACCGATTGCGAAGGCAGCTGGCTACAGAAACATTGACACTGAGGCACGAAAGCGTGGGGAGCAAAC</t>
  </si>
  <si>
    <t>TAAGGAATATTGGTCAATGGACGGAAGTCTGAACCAGCCATGCCGCGTGGAGGATGAAGGCCCTCTGGGTTGTAAACTTCTTTTATTTGGGACGAAACACTCTTTATCTAGA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GCAAAC</t>
  </si>
  <si>
    <t>TGGGGAATATTGCGCAATGGGCGGAAGCCTGACGCAGCGACGCCGCGTGGGGGATGACGGCCTTCGGGTTGTAAACCTCTTTCGGCCCCGACGAAGCGTGAGTGACGGTAGGGGTAGAAGAAGCACCGGCCAACTACGTGCCAGCAGCCGCGGTAACACGTAGGGTGCGAGCGTTGTCCGGAATTATTGGGCGTAAAGAGCTCGTAGGCGGTGTGTCGCGTCGGCCGTGAAAACCTGCAGCTTAACTGTGGGCTTGCGGTCGATACGGGCATCACTGGAGTTCGGCAGGGGAGACTGGAATTCCTGGTGTAGCGGTGAAATGCGCAGATATCAGGAGGAACACCGGTGGCGAAGGCGGGTCTCTGGGCCGATACTGACGCTGAGGAGCGAAAGCGTGGGGAGCGAAC</t>
  </si>
  <si>
    <t>TGGGGAATATTGGACAATGGGCGCAAGCCTGATCCAGCCATACCGCGTGGGTGAAGAAGGCCTTCGGGTTGTAAAGCCCTTTTGTTGGGAAAGAAATCCAGCCGGCTAATACCTGGTTGGGATGACGGTACCCAAAGAATAAGCACCGGCTAACTTCGTGCCAGCAGCCGCGGTAATACGAAGGGTGCAAGCGTTACTCGGAATTACTGGGCGTAAAGCGTGCGTAGGTGGTCGTTTAAGTCCGTTGTGAAAGCCCTGGGCTCAACCTGGGAACTGCAGTGGATACTGGGCGACTAGAATGTGGTAGAGGGTAGCGGAATTCCTGGTGTAGCAGTGAAATGCGTAGAGATCAGGAGGAACATCCATGGCGAAGGCAGCTACCTGGACCAACATTGACACTGAGGCACGAAAGCGTGGGGAGCAAAC</t>
  </si>
  <si>
    <t>TGAGGAATATTGGACAATGGGCGCAAGCCTGATCCAGCCATACCGCGTGGGTGAAGAAGGCCTTCGGGCTGTAAAGCCCTTTTGTTGGGAAAGAAATCCAGCTGGTTAATACCCGGTTGGGATGACGGTACCCAAAGAATAAGCACCGGCTAACTCCGTGCCAGCAGCCGCGGTAATACGGAGGGTGCAAGCGTTATCCGGATTTATTGGGTTTAAAGGGTCCGTAGGCGGCCCTGTAAGTCAGCGGTGAAATCTTCCAGCTCAACTGGGAAACTGCCGTTGATACTGCAGGGCTTGAATTGTCGGGAAGTAACTAGAATATGTAGTGTAGCGGTGAAATGCTTAGATATTACATGGAATACCGATTGCGAAGGCAGGTTACTACCGGCATATTGACGCTGATGGACGAAAGCGTGGGGAGCGAAC</t>
  </si>
  <si>
    <t>TAGGGAATCTTCCGCAATGGACGAAAGTCTGACGGAGCAACGCCGCGTGAGTGATGAAGGCTTTCGGGTCGTAAAGCCCTTTTGTTGGGAAAGAAATCCAGCTGGCTAATACCC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</si>
  <si>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CGACGTTCATCCGACGCACTATGGCCGTATCTGCCCGATCGAAACGCCGGAAGGCCCGAACATCGGTCTAATCAACTCGCTCGCAACCTTCGCGCGCGTGAACAAGTACGGCTTCGTGGAAACGCCTTACCGAAAGGTGAAGGACGGCCGCGTCACCGACGACGTAGTCTATCTCTCCGCGATGGAGGAGGGCCGTTACCGCGTCGCTCAGGCGAACGTGCCGCTCGATGCCAAGGGCCGTTTCACCGACGATCTCGTGATCTGCCGCCATGCCGGCGAAGTTCTGCAGTTGCCGCCGGACCGCGTCGACTACATGGACGTGTCGCCGAAGCAGCTGGTTTCGGTCGCCGCGGCGTTGATTCCGTTCCTTGAGAACGACGACGCCAACCGCGCTCTGATGG</t>
  </si>
  <si>
    <t>TGGGGAATATTGGACAATGGGCGCAAGCCTGATCCAGCCATGCCGCGTGAGTGACGAAGGTCTTCGGATTGTAAAGCTCTTTTGGCGGGGACGATAATGACGGTACCCGCAGAATAAGCCCCGGCTAACTTCGTGCCAGCAGCCGCGGTAATACGAAGGGGGCTAGCGTTGTTCGGAATCACTGGGCGTAAAGCGCACGTAGGCGGATTTGTTAGTCAGGGGTGAAATCCCGGGGCTCAACCTCGGAACTGCCTCTGATACTGCAGATCTCGAGTCCGATAGAGGTGAGTGGAATTCCTAGTGTAGAGGTGAAATTCGTAGATATTAGGAAGAACACCAGTGGCGAAGGCGGCTCACTGGATCGGTACTGACGCTGAGGTGCGAAAGCGTGGGGAGCAAAC</t>
  </si>
  <si>
    <t>TGACGTACACCCGACTCACTATGGTCGTGTATGTCCAATCGAAACGCCTGAAGGTCCGAACATCGGTCTGATTAACTCATTGTCCGTTTACGCGCGTACCAATGAGTATGGTTTCCTTGAAACCCCTTACCGTTTAA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</si>
  <si>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TGGGGAATATTGGACAATGGGCGCAAGCCTGATCCAGCCATACCGCGTGGGTGAAGAAGGCCTTCGGGTTGTAAAGCCCTTTTGTTGGGAAGGAAAAGCAGTCGATTAATACTCGGTTGTTCTGACGGTACCCAAAGAATAAGCACCGGCTAACTTCGTGCCAGCAGCCGCGGTAATACGTAGGGTGCAAGCGTTATCCGGATTTATTGGGTTTAAAGGGTCCGTAGGCGGGCTTGTAAGTCAGTGGTGAAATCCGGCAGCTTAACTGTCGAACTGCCATTGATACTGCAGGCCTTGAGTAAGGTAGAAGTAGCTGGAATAAGTAGTGTAGCGGTGAAATGCATAGATATTACTTAGAACACCAATTGCGAAGGCAGGTTACTATGTCTTAACTGACGCTGATGGACGAAAGCGTGGGGAGCGAAC</t>
  </si>
  <si>
    <t>Bacteria;"Bacteroidetes";"Flavobacteriia";"Flavobacteriales";"Flavobacteriaceae";"Soonwooa";NA</t>
  </si>
  <si>
    <t>Soonwooa</t>
  </si>
  <si>
    <t>TGGGGAATTTTGGACAATGGGCGAAAGCCTGATCCAGCCATGCCGCGTGCAGGATGAAGGCCTTCGGGTTGTAAACTGCTTTTGTACGGAACGAAAAGACTCTTTCTAATAAAGAGGGTCCATGACGGTACCGTAAGAATAAGCACCGGCTAACTACGTGCCAGCAGCCGCGGTAATACGTAGGGTGCAAGCGTTAATCGGAATTACTGGGCGTAAAGCGTGCGCAGGCGGTTATGTAAGACAGAGGTGAAATCCCCGGGCTCAACCTGGGAACGGCCTTTGTGACTGCATGGCTAGAGTGCGGCAGAGGGGGATGGAATTCCGCGTGTAGCAGTGAAATGCGTAGATATGCGGAGGAACACCGATGGCGAAGGCAATCCCCTGGGCCTGCACTGACGCTCATGCACGAAAGCGTGGGGAGCAAAC</t>
  </si>
  <si>
    <t>TGAGGAATATTGGACAATGGGCGCAAGCCTGATCCAGCCATGCCGCGTGCAGGATGACGGTCCTATGGATTGTAAACTGCTTTTGTACGAGAAGAAACACTCCTTCGTGAAGGAGCTTGACGGTATCGTAAGAATAAGGATCGGCTAACTCCGTGCCAGCAGCCGCGGTAATACGGAGGATCCAAGCGTTATCCGGAATCATTGGGTTTAAAGGGTCCGTAGGCGGTTTAATAAGTCAGTGGTGAAAGCCCATCGCTCAACGGTGGAACGGCCATTGATACTGTTAGACTTGAATTATTAGGAAGTAACTAGAATATGTAGTGTAGCGGTGAAATGCTTAGAGATTACATGGAATACCAATTGCGAAGGCAGGTTACTACTAATTGATTGACGCTGATGGACGAAAGCGTGGGTAGCGAAC</t>
  </si>
  <si>
    <t>TGACGTACATTACTCCCACTACGGTCGTATGTGTCCGATTGAAACACCAGAGGGACCAAACATCGGTTTGATTAACTCATTATCTTCGTTCGCGAAAGTAAATGAGTTTGGTTTCATTGAAACACCATATCGTCGTGTTGACCCAGAAACTGGTCTTGTAACAGGGCATGTTGATTATTTAACAGCAGATGAAGAAGATAACTATGTTGTAGCCCAAGCGAATATGAAATTATCTGATGAAGGTGAATTCCTAAGTGAAGATATCGTAGCTCGTTTCCGTGGTGAAAACATTGTCACAAATAGAGAACGCATCGACTACATGGATGTATCTCCAAAACAAGTAGTGTCGGCAGCGACAGCTTGTATTCCGTTCTTAGAAAACGATGACTCTAACCGCGCACTGATGG</t>
  </si>
  <si>
    <t>TAGGGAATATTGGGCAATGGATGCAAGTCTGACCCAGCCATGCCGCGTGCCGGATGAAGGCCCTCAGGGTTGTAAACGGCTTTTATTCGGGAAGAAGAGCAGGGATGCGTCCTTGTGTGACGGTACCGAATGAATAAGCACCGGCTAACTCCGTGCCAGCAGCCGCGGTAATACGGAGGGTGCGAGCGTTGTCCGGATTTATTGGGTTTAAAGGGTGCGTAGGTGGCTTTATAAGTCAGTGGTGAAATACAGCCGCTCAACGGTTGAGGTGCCATTGATACTGTAGAGCTTGAAATAATTGGAGGCTGCCGGAATGGATGGTGTAGCGGTGAAATGCATAGATATCATCCAGAACACCGATTGCGAAGGCAGGTGGCTACGATTTATTTGACACTGAGGCACGAAAGCATGGGGAGCAAAC</t>
  </si>
  <si>
    <t>TGGGGAATATTGCACAATGGGCGCAAGCCTGATGCAGCCATGCCGCGTGTATGAAGAAGGCCTTCGGGTTGTAAAGTACTTTCAGCGGGGAGGAAGGCGGTGGAGTTAATAGCTTCAC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</si>
  <si>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ATTGGACAATGGGCGAAAGCCTGATCCAGCCATGCCGCGTGTGTGAAGAAGGTCTTCGGATTGTAAAGCACTTTAAGTTGGGAGGAAGGGTAGTAAGCTAATACCTTGCTGTTTTGACGTTACCGACAGAATAAGCACCGGCTAACTTCGTGCCAGCAGCCGCGGTAATACGAAGGGTGCAAGCGTTAATCGGAATTACTGGGCGTAAAGCGCGCGTAGGTGGTTCAGCAAGTTGGATGTGAAAGCCCCGGGCTCAACCTGGGAACTGCATCCAAAACTACTGAGCTAGAGTACGGTAGAGGGTGGTGGAATTTCCTGTGTAGCGGTGAAATGCGTAGATATAGGAAGGAACACCAGTGGCGAAGGCGACCACCTGGACTGATACTGACACTGAGGTGCGAAAGCGTGGGGAGCAAAC</t>
  </si>
  <si>
    <t>CCGCGGTAATACGAAGGGTGCAAGCGTTACTCGGAATTACTGGGCGTAAAGCGTGCGTAGGTGGTCGTTTAAGTCCGTTGTGAAAGCCCCGGGCTCAACCTGGGAACTGCATCCAAAACTGGCGAGCTAGAGTAGGGCAGAGGGTGGTGGAATTTCCTGTGTAGCGGTGAAATGCGTAGATATAGGAAGGAACACCAGTGGCGAAGGCGACCACCTGGGCTCATACTGACACTGAGGTGCGAAAGCGTGGGGAGCAAAC</t>
  </si>
  <si>
    <t>CGACGTTCACCCGACCCACTACGGCCGCGTCTGCCCGATCGAAACGCCGGAAGGCCCGAACATCGGCCTGATCAACTCCATGGCGCTGTACGCTCGCTTGAACGAGTACGGCTTCCTGGAAACGCCTTACCGCAAGATTATCGACGGCCGCGTCAGCGAGCAGATCGATTACCTGTCGGCCATCGAAGAAAGCCACTACGTCATCGCGCAGGCTAACGCCGCGCTGGACGAGGATGGCGCCTTCGTGGACGACCTGGTCGCTTGCCGTGAAGCAGGCGAAACGATGCTGACCTCGCCGGCCAACGTGCATTACATGGACGTTGCCCCGTCGCAGATCGTGTCGGTCGCTGCCTCGCTGATTCCGTTCCTGGAACACGACGACGCGAACCGCGCACTTATGG</t>
  </si>
  <si>
    <t>GGTAATACGTAGGGTGCGAGCGTTAATCGGAATTACTGGGCGTAAAGCGCACGTAGGCGGCTTTGTAAGTTAGAGGTGAAAGCCCGGGGCTCAACCCCGGAATTGCCTTTAAGACTGCATCGCTTGAACGTCGGAGAGGTGAGTGGAATTCCGAGTGTAGAGGTGAAATTCGTAGATATTCGGAAGAACACCAGTGGCGAAGGCGGCTCACTGGACGACTGTTGACGCTGAGGTGCGAAAGCGTGGGGAGCAAAC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</si>
  <si>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ACCGGGCTAGAGTGTGTCAGAGGGAGGTGGAATTCCGCGTGTAGCAGTGAAATGCGTAGAGATGTGGAGGAATACCGGTGGCGAAGGCGGCCCCCTGGACGAAGACTGACGCTCAGGTGCGAAAGCGTGGGGAGCAAAC</t>
  </si>
  <si>
    <t>TGACGTACACTACTCTCACTATGGTCGTATGTGTCCGATCGAGACACCAGAGGGTCCAAACATTGGGTTAATCAACTCATTATCTTCATTTGCCAAAGTTAATAAATTTGGCTTCATTGAAACACCTTATCGTCGTATTGACCACGAAACAGGTCGAGTAACGGAGCAAATTGATTATTTAACAGCTGATGAAGAAGATAACTACTATGTAGCACAAGCAAATTCACCGTTAAATCCAGATGGTACTTTTGTAAATGATGAAGTAGTAGGTCGTTTCCGTGGTGATAACACGGTATTCAATAAAGCGCAAATGGACTACATGGATGTATCTCCTAAACAAGTTGTCTCTGCAGCGACTGCATGTATACCGTTCTTAGAAAACGATGACTCGAACCGTGCACTGATGG</t>
  </si>
  <si>
    <t>TGACGTACA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ACGATGACGCCAACCGTGCATTTATGG</t>
  </si>
  <si>
    <t>CGACCACCGAGATCTACACTCTTTCCCTACACGACGCTCTTCCGATCTACGGGAGGCAGCAGTGGGGAATATTGGACAATGGGCGCAAGCCTGATCCAGCCATGCCGCGTGAGTGATGAAGTGTAGAGGTGAAATTCGTAGATATTCGGAGGAACACCAGTGGCGAAGGCGGCTCACTGGACCATTACTGACGCTGAGGTGCGAAAGCGTGGGGAGCAAACAGGATTAGATACCCTGGTAAGATCGGAAGAGCACACGTCTGAACTCCAGTCACTCTTAAATCTCGTA</t>
  </si>
  <si>
    <t>TGGGGAATATTGCACAATGGGCGAAAGCCTGACGCAGCCATGCCGCGTGAATGATGAAGGTCTTAGGATTGTAAAATTCTTTCACCGGGGACGATAATGACGGTACCCGGAGAAGAAGCCCCGGCTAACTTCGTGCCAGCAG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</si>
  <si>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CCCTACACGACGCTCTTCCGATCTACGGGAGGCAGCATCCGATATACTAAACGCGAAATTGAAACTCCAAAAACATCCGATTACCCGTCGCTCGAGCGCACTTAGGTCGATCGTTTCGCGCATTCGGCTATTTACCGCTATACAACGAATCGAGGAAGAAAAAGGGTCGGCGGGAGAGCAATCGAGCGCCGAAAATCGACGTTGTCATGGAGACCCCCTCGAGGATTAGATACCCTGGTAAGATCGGAAGAGCACACGTCTGAA</t>
  </si>
  <si>
    <t>TGGGGAATCTTAGACAATGGGCGCAAGCCTGATCTAGCCATGCCGCGTGAGTGATGAAGGCCTTAGGGTTGTAAAGCTCTTTCAGCTGGGAAGATAATGACGGTACCAGCAGAAGAAGCCCCGGCTAACTCCGTGCCAGCAGCCGCGGTAATACGGAGGGGGCTAGCGTTGTTCGGAATTACTGGGCGTAAAGCGCACGTAGGCGGATCGGAAAGTCAGAGGTGAAATCCCAGGGCTCAACCTTGGAACTGCCTTTGAAACTCCTGGTCTTGAGTTCGAGAGAGGTGAGTGGAATTCCGAGTGTAGAGGTGAAATTCGTAGATATTCGGAGGAACACCAGTGGCGAAGGCGGCTCACTGGCTCGA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</si>
  <si>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GGTGAAATGCGTAGAGATGTGGAGGAATACCGGTGGCGAAGGCGGCCCCCTGGACGAAGACTGACGCTCAGGTGCGAAAGCGTGGGGAGCAAAC</t>
  </si>
  <si>
    <t>TGGGGAATATTGGACAATGGGCGAAAGCCTGATCCAGCCATGCCGCGTGTGTGAAGAAGGTCTTCGGATTGTAAAGCACTTTAAGTTGGGAGGAAGGGCAGTTACCTAATACGTGATTGTTTTGACGTTACCGACAGAATAAGCACCGGCTAACTCTGTGCCAGCAGCCGCGGTAATACAGAGGGTGCAAGCGTTAATCGGAATTACTGGGCGTAAAGCGCGCGTAGGTGGTTCGTTAAGTTGGATGTGGAATCCCCGGGCTCAACCTGGGAACTGCATCCAAAACTGGCGAGCTAGAGTATGGTAGAGGGTGGTGGAATTTCCTGTGTAGCGGTGAAATGCGTAGATATGTGGAGGAATACCGATGGCGAAGGCAGCCCCCTGGGATAATACTGACGCTCAGACACGAG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</si>
  <si>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TATAGGAAGGAACACCAGTGGCGAAGGCGACCACCTGGACTGATACTGACACTGAGGTGCGAAAGCGTGGGGAGCAAAC</t>
  </si>
  <si>
    <t>TGGGGAATATTGGACAATGGGCGCAAGCCTGATCCAGCCATGCCGCGTGAGTGATGAAGGTCTTAGGATTGTAAAGCTCTTTCACCGGTGAAGATAATGACGGTAACCGGAGAAGAAGCCCCGGCTAACTTCGTGCCAGCAGCCGCGGTAATACGAAGGGGGCTAGCGTTGTTCGGATTTACTGGGCGTAAAGCGCACGTAGGCGGACTTTTAAGTCAGGGGTGAAATCCCGGGGCTCAACCCCGGAACTGCCTTTGATACTGGAAGTCTTGAGTATGGTAGAGGTGAGTGGAATTCTGAGTGTAGAGGTGAAATTCGTAGATATTCGGAGGAACACCAGTGGCGAAGGCGGCTCACTGGACCATTACTGACGCTGAGGTGCGAAAGCGTGGGGAGCAAAC</t>
  </si>
  <si>
    <t>TGGGGAATATTGGACAATGGGCGAAAGCCTGATCCAGCCATGCCGCGTGTGTGAAGAAGGTCTTCGGATTGTAAAGCACTTTAAGTTGGGAGGAAGGGTACTTACCTAATACGTGAGTATTTTGACGTTACCGACAGAATAAGCACCGGCTAACTCTGTGCCAGCAGCCGCGGTAATACAGAGGGTGCAAGCGTTAATCGGAATTACTGGGCGTAAAGCGCGCGTAGGTGGTTCGTTAAGTTGGATGTGAAAGCCCCGGGCTCAACCTGGGAACTGCATCCAAAACTGGCGAGCTAGAGTATGGCAGAGGGTGGTGGAATTTCCTGTGTAGCGGTGAAATGCGTAGATATAGGAAGGAACACCAGTGGCGAAGGCGACCACCTGGGCTAATACTGACACTGAGGTGCGAAAGCGTGGGGAGCAAAC</t>
  </si>
  <si>
    <t>TGGGGAATATTGCACAATGGAGGGAACTCTGATGCAGCGACGCCGCGTGAGTGATGAAGGAATTCGTTTCGTAAAACTCTGTTCTATGGGAAGAAAAGGACTGTACCATAGGAGAAAGCTCCGGCTAAATACGTGCCAGCAGCCGCGGTAATACGTATGGAGCGAGCGTTGTCCGGAATTATTGGGCGTAAAGGGTGCGCAGGCGGCTTTACAAGTTGGATGTGAAATATTGTGGCTCAACCACAAACGTGCATCCAAAACTGCAAAGCTTGAGTTAAGGAGAGGTAAGTGGAATTCCTGGTGTAGCGGTGGAATGCGTAGATATCAGGAGGAATACCGGTGGCGAAGGCGACTTACTGGACTTAAACTGACGCTCAGGCACGAAAGCGTGGGGAGCAAAC</t>
  </si>
  <si>
    <t>Bacteria;"Firmicutes";"Clostridia";"Clostridiales";"Family_XI";"Ezakiella";NA</t>
  </si>
  <si>
    <t>Ezakiella</t>
  </si>
  <si>
    <t>TGGGGAATATTGGACAATGGGCGAAAGCCTGATCCAGCCATGCCGCGTGTGTGATGAAGGCCTTAGGGTTGTAAAGCACTTTTGTCCGGGAAGATAATGACTGTACCGGAAGAATAAGCCCCGGCTAACTTCGTGCCAGCAGCCGCGGTAATACGAAGGGGGCTAGCGTTGCTCGGAATCACTGGGCGTAAAGGGCGCGTAGGCGGACTCTTAAGTCGGGGGTGAAAGCCCAGGGCTCAACCCTGGAATTGCCTTCGATACTGAGAGTCTTGAGTTCGGAAGAGGTTGGTGGAACTGCGAGTGTAGAGGTGAAATTCGTAGATATTCGCAAGAACACCAGTGGCGAAGGCGGCCAACTGGTCCGATACTGACGCTGAGGCGCGAAAGCGTGGGGAGCAAAC</t>
  </si>
  <si>
    <t>ACGGAAGGCAGCAGTAGGTAACAAAACAAAGAAAAGGAAGAACGGTATCCCAGCAGCAGGCACAGCACATGAAGAGGGCCTGTGAGTGAAATCGCTGTTGTGTCTGACTCTTTGTGACCCCGTGGACTGTAGCCCACCAGGTTCCTCTGTCCATAGGATTCTCCAGGCGAGAATACTGGAGTGGATTGCCATTTTCTTCTCCAGGGGAATCTTCCCAACCCAGGATTAGATACCCTGGTA</t>
  </si>
  <si>
    <t>TGGGGAATCTTGGACAATGGGCGCAAGCCTGATCCAGCCATGCCGCGTGAATGATGAAGGCCTTAGGGTTGTAAAATTCTTTCATCGGGGACGATAATGACGGTACCCGAAGAAGAAGCTCCGGCTAACTTCGTGCCAGCAGCCGCGGTAATACGAAGGGGGCTAGCGTTGTTCGGAATTACTGGGCGTAAAGCGCGTGTAGGCGGGCCGTTAAGTCGGGGGTGAAAGCCCAGAGCTCAACTCTGGAATTGCCTTCGATACTGGCGGCCTGGAGCATGATAGAGGCAAGTGGAATTGCGAGTGTAGAGGTGAAATTCGCAGATATTCGCAGGAACACCGGTGGCGAAGGCGACTTGCTGGATCATTGCTGACGCTGAGACGCGAAAGCGTGGGGAGCAAAC</t>
  </si>
  <si>
    <t>Bacteria;"Proteobacteria";"Alphaproteobacteria";"Caulobacterales";"Hyphomonadaceae";NA;NA</t>
  </si>
  <si>
    <t>TGAGGAATATTGGTCAATGGACGCAAGTCTGAACCAGCCAAGTAGCGTGCAGGATGACGGCCCTATGGGTTGTAAACTGCTTTTATATGGGGATAAAGTGGGGAACGTGTTCCCTTTTGCAGGTACCATATGAATAAGGACCGGCTAATTCCGTGCCAGCAGCCGCGGTAATATGGAAGGTTCGGGCGTTATCCGGATTTATTGGGTTTAAAGGGAGCGTAGGCCGTTTGGTAAGCGTGTTGTGAAATGTAGGAGCTCAACTTCTAGATTGCAGCGCGAACTGTCAGACTTGAGTGCGCACAACGTAGGCGGAATTCATGGTGTAGCGGTGAAATGCTTAGATATCATGAAGAACTCCGATTGCGAAGGCAGCTTACGGGAGCGCAACTGACGCTGAAGCTCGAAGGTGCGGGTATCGAAC</t>
  </si>
  <si>
    <t>Bacteria;"Bacteroidetes";"Bacteroidia";"Bacteroidales";"Prevotellaceae";"Prevotella";NA</t>
  </si>
  <si>
    <t>Bacteroidia</t>
  </si>
  <si>
    <t>Bacteroidales</t>
  </si>
  <si>
    <t>Prevotellaceae</t>
  </si>
  <si>
    <t>Prevotella</t>
  </si>
  <si>
    <t>TGGGGAATATTGCACAATGGGCGAAAGCCTGATGCAGCGACGCCGCGTGAGGGATGACGGCCTTCGGGTTGTAAACCTCTTTCAGCAGGGACGAAGCGCAAGTGACGGTACCTGCAGAAGAAGCCCCGGCTAACTTCGTGCCAGCAGCCGCGGTAATACGAAGGGGGCTAGCGTTGTCCGGAATTATTGGGCGTAAAGCGCGCGTAGGCGGCCGGTTAAGTCCTGTGTGAAAGACCACGGCTCAACCGTGGGGGTGCATGGGAAACTGGCCGGCTTGAGTGCAGGAGAGGGGAGCGGAATTCCCGGTGTAGCGGTGGAATGCGTAGAGATCGGGAGGAACACCAGTGGCGAAGGCGGCTCTCTGGCCTGTAACTGACGCTGAGGCGCGAAAGCGTGGGGAGCGAAC</t>
  </si>
  <si>
    <t>TGGGGAATATTGGACAATGGGCGAAAGCCTGATCCAGCAATGCCGCGTGTGTGAAGAAGGCCTTCGGGTTGTAAAGCACTTTAGGCTGGAAAGAAAAAGCTTTGGCTAATATCCAAAGCCTTGACGGTACCAGCAGAATAAGCACCGGCTAACTCTGTGCCAGCAGCCGCGGTAATACAGAGGGTGCAAGCGTTAATCGGAATTACTGGGCGTAAAGCGCACGCAGGCGGTCAATTAAGTTGGATGTGAAATCCCCGGGCTTAACCCGGGAACGGCATCCAAGACTGGTTGGCTGGAGTCTCGTAGAGGGGGGTAGAATTCCACGTGTAGCGGTGAAATGCGTAGAGATGTGGAGGAATACCGGTGGCGAAGGCGGCCCCCTGGACGAAGACTGACGCTCAGGTGCGAAAGCGTGGGGAGCAAAC</t>
  </si>
  <si>
    <t>TGGGGAATATTGGACAATGGGGGCAACCCTGATCCAGCGACGCCGCGTGGGTGAAGAAGGCCTGCGGGTTGTAAAGCCCTTTCGGTTGGGAAGAAAAGTTGCGACCTAACACGTTGCGACCTTGACGTAACCAACTAAAGAAGCACCGGCTAACTCTGTGCCAGCAGCCGCGGTAATACAGAGGGTGCGAGCGTTAATCGGAATTACTGGGCGTAAAGCGCGCGTAGGCGGCTTTTCAAGTCGATTGTGAAATCCCCGGGCTCAACCTGGGAACTGCAGTCGAGACTGTCTAGCTAGAGTATGGGAGAGGGAAGTGGAATTTCAGGTGTAGCGGTGAAATGCGTAGATATCTGAAGGAACATCAGTGGCGAAAGCGACTTCCTGGACCAATACTGACGCTCATGTGCGAAAGCGTGGGGAGCAAAC</t>
  </si>
  <si>
    <t>Bacteria;"Proteobacteria";"Gammaproteobacteria";"Xanthomonadales";"Xanthomonadales_Incertae_Sedis";"Steroidobacter";NA</t>
  </si>
  <si>
    <t>Xanthomonadales_Incertae_Sedis</t>
  </si>
  <si>
    <t>Steroidobacter</t>
  </si>
  <si>
    <t>TGGGGAATATTGCACAATGGGCGCAAGCCTGATGCAGCCATGCCGCGTGTATGAAGAAGGCCTTCGGGTTGTAAAGTACTTTCAGCGGGGAGGAAGGGTTTAGCCTGAAGAGGGCTGGACTTTGACGTTACCCGCAGAAGAAGCACCGGCTAACTC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</si>
  <si>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CACAATGGGCGCAAGCCTGATGCAGCCATGCCGCGTGTATGAAGAAGGCCTTCGGGTTGTAAAGTACTTTCAGCGGGGAGGAAGGGTTTAGCCTGAAGAGGGTTAGATTTTGACGTTACCCG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</si>
  <si>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Bacteria;"Proteobacteria";"Alphaproteobacteria";"Rhizobiales";"Hyphomicrobiaceae";"Vasilyevaea";NA</t>
  </si>
  <si>
    <t>Vasilyevaea</t>
  </si>
  <si>
    <t>TGAGGAATATTGGACAATGGGCGCAAGCCTGATCCAGCCATGCCGCGTGCAGGATGACGGTCCTATGGGTTGTAAACTGCTTTTATACGGGAAGAAACCCTGGCTCGTGAGCCAGATTGACGGTACCGTAG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</si>
  <si>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TGGGGAATATTGGACAATGGGCGCAAGCCTGATCCAGCCATGCCGCGTGAGTGATGAAGGCCCTAGGGTTGTAAAGCTCTTTCACCGGTGAAGATAATGACGGTAACCGGAGAAGAAGCCCCGGCTAACTT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</si>
  <si>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AGGGAATCTTCCACAATGGACGAAAGTCTGATGAAGCAACGCCGCGTGAACGATGAAGGCTTTCGGGTCGTAAAGTTCTGTTGTAAGGGAAGAACAAGTGCCGCAGGCAATGGCGGCACCTTGACGGTACCTTGCGAGAAAGCCACGGCTAACTACGTGCCAGCAGCCGCGGTAATACGTAGGTGGCAAGCGTTGTCCGGAATTATTGGGCGTAAAGCGCGCGCAGGCGGCTATGTAAGTCTGGTGTTAAAGCCCGGGGCTCAACCCCGGTTCGCATCGGAAACTGTGTAGCTTGAGTGCAGAAGAGGAAAGCGGTATTCCACGTGTAGCGGTGAAATGCGTAGAGATGTGGAGGAACACCAGTGGCGAAGGCGGCTTTCTGGTCTGTAACTGACGCTGAGGCGCGAAAGCGTGGGGAGCAAAC</t>
  </si>
  <si>
    <t>Bacteria;"Firmicutes";"Bacilli";"Bacillales";"Paenibacillaceae";"Brevibacillus";NA</t>
  </si>
  <si>
    <t>Brevibacillus</t>
  </si>
  <si>
    <t>TGGGGAATTTTGGACAATGGGGGAAACCCTGATCCAGCCATCCCGCGTGTATGATGAAGGCCTTCGGGTTGTAAAGTACTTTTGGCAGAGAAGAAAAGGTACCTCCTAATACGAGGTACTGCTGACGGTATCTGCAGAATAAGCACCGGCTAACTACGTGCCAGCAGCCGCGGTAATACGGAGGGAGCTAGCGTTGTTCGGAATTACTGGGCGTAAAGCGCACGTAGGCGGATTTGTAAGTTAGAGGTGAAAGCCTGGCGCTCAACGCCAGAATTGCCTTTAAGACTGCATCGCTTGAATCCAGGAGAGGTGAGTGGAATTCCGAGTGTAGAGGTGAAATTCGTAGATATTAGGAAGAACACCAGTGGCGAAGGCGGCTCACTGGACTGGTATTGACGCTGAGGTGCGAAAGCGTGGGGAGCAAAC</t>
  </si>
  <si>
    <t>TGGGGAATCTTGCGCAATGGGCGGAAGCCTGACGCAGCAACGCCGCGTGAGGGAAGACGGCTTTCGGGTTGTAAACCACTTTCAGGGGGGACGAAGCTTCCGAGGTTAATAGCCTACGGGGTGACGGTACCCCCAGAAGAAGCCCCGGCTAACTACGTGCCAGCAGCCGCGGTAATACGTAGGGGGCGAGCGTTGTCCGGAATCATTGGGCGTAAAGCGCGTGTAGGCGGCTTGGTAAGTCTGGTGTGAAATCTTGGGGCTTAACCCCAAGCCTGCACTGGATACTGCCAAGCTTGAGTCCGGGAGGGGAGAGCGGAATTCCTAGTGTAGCGGTGAAATGCGCAGATATTAGGAAGAACACCGGTGGCGAAGGCGGCTCTCTGGAACGGTACTGACGCTGAGACGCGAAAGCGTGGGGAGCGAAC</t>
  </si>
  <si>
    <t>TGGGGAATCTTGCGCAATGGGCGAAAGCCTGACGCAGCCATGCCGCGTGAATGATGAAGGTCTTAGGATTGTAAAATTCTTTCACCGGGGACGATAATGACGGTACCCGGAGAAGAAGCCCCGGCTAACTTCGTGCCAGCAGCCGCGGTAATACGAAGGGGGCTAGCGTTGCTCGGAATTACTGGGCGTAAAGGGAGCGTAGGCGGACATTTAAGTCAGGGGTGAAATCCCAGAGCTCAACTCTGGAACTGCCTTTGATACTGGGTGTCTAGAGTATGGAAGAGGAGAGTGGAATTCCGAGTGTAGAGGTGAAATTCGTAGATATTCGGAAGAACACCAGTGGCGAAGGCGACACACTGGCTCATTACTGACGCTGAGGCTCGAAAGCGTGGGGAGCAAAC</t>
  </si>
  <si>
    <t>TGGGGAATTTTGGACAATGGGGGAAACCCTGATCCAGCCATCCCGCGTGTATGATGAAGGCCTTCGGGTTGTAAACTGCTTTTGTACGGAACGAAAAAGCTCCTTCTAATACAGGGGGCCCATGACGGTACCGTAAGAAT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</si>
  <si>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ATTGCACAATGGGCGCAAGCCTGATGCAGCCATGCCGCGTGTATGAAGAAGGCCTTCGGGTTGTAAAGTACTTTCAGCGGGGAGGAAGGGAGTGAGGTTAATAACCTTAT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</t>
  </si>
  <si>
    <t>TTAAGAATCTTGCGCAATGGACGAAAGTCTGACGCAGCGACGCCGCGTGAAGGATGAAGGCTTTCGGGTTGTAAACTTCGGTAGACTGGGAAGAAAAAGTAAGTTCGTTGAGGGCTTACATTGACGGTACCAGTCTGAAGCCCCGGCTAATTACGTGCCAGCAGCCGCGGTAATACGTATGGGGCAAGCGTTGTTCGGAATTATTGGGCGTAAAGGGCTCGCAGGTGGTTTGTTAAGTTGGTGGTTTAATCTCTGGGCTCAACCCAGAGTCAGCCTCCAAAACTGGCGAACTTGAGTACGATAGGGGATAGCGGAATTCTCGGTGTAGCGGTGGAATGCGTAGATATCGAGAGGAACACCAATGGCGAAGGCAGCTATCTGGATCGTAACTGACACTCATGAGCGAAAGTGCGGGGAGCAAAC</t>
  </si>
  <si>
    <t>CGACGTGCATCCGACCCACTACGGTCGTATTTGCCCGATTGAAACGCCTGAGGGACCGAATATCGGTCTGATCAACTCGCTTGCAACCTTTGCCCGTGTGAACAAGTACGGCTTCATCGAAAGCCCGTACCGCAAGATCACCGACGGCAAGGTGACGACCGACGTGATCTATCTCTCCGCGATGGAAGAGGCCAAGTATTACGTCGCACAGGCCAATGCCGAACTCGATGGCGAAGGCGCCTTCGTTGAAGAGTTCGTTGTTTGCCGTCACTCGGGCGAAGTTATGCTCGCACCGCGCGACAACATCAACCTGATGGACGTTTCGCCGAAACAGCTCGTTTCGGTCGCTGCGGCTCTCATTCCGTTCCTGGAAAACGACGACGCCAACCGCGCTCTGATGG</t>
  </si>
  <si>
    <t>TGACGTTCACGTGACCCACTACGGCCGCGTCTGCCCCATCGAAACGCCTGAAGGCCCGAACATCGGCCTGATCAACTCGCTGGCCCTGTACGCCCGCCTGAACGAGTACGGCTTCATCGAGACGCCGTACCGCCGGGTGGCGGACGGCAAGGTCACGATGGAGATCGACTACCTGTCGGCCATCGAGGAAGGCAAGTACATCATCGCCCAGGCCAATGCCGATCTGGATGCCGAAGGCCGCCTGACCGGCGACCTGGTGTCGGCCCGCGAAAAGGGTGATTCGACCCTGGTGTCGGCCGAGCGCGTTCAGTACATGGACGTGTCGCCCGCACAGATCGTGTCGGTGGCTGCCTCGCTGATTCCGTTCCTGGAGCACGATGACGCGAACCGCGCATTGATGG</t>
  </si>
  <si>
    <t>TGGGGAATATTGGACAATGGGCGCAAGCCTGATCCAGCCATGCCGCGTGAGTGATGAAGGCCCTAGGGTTGTAAAGCTCTTTCACCGGTGAAGATAATGACGGTAACCGGAGAAGAAGCCCCGGCTAACTTCGTGCCAGCAGCCGCGGTAATACAGAGGGTGCGAGCGTTAATCGGATTTACTGGGCGTAAAGCGTGCGTAGGCGGCTTTTTAAGTCGGATGTGAAATCCCCGAGCTTAACTTGGGAATTGCATTCGATACTGGGAAGCTAGAGTATGGGAGAGGATGGTAGAATTCCAGGTGTAGCGGTGAAATGCGTAGAGATATGGAGGAATACCGATGGCGAAGGCAGCCAGCTGGCCTAATACTGACGCTGAGGTACGAAAGCATGGGGAGCAAAC</t>
  </si>
  <si>
    <t>TGGGGAATATTGGACAATGGGCGAAAGCCTGATCCAGCCATGCCGCGTGTGTGAAGAAGGTCTTCGGGTTGTAAAGCACTTTTGTCCGGAAAGAAATCGCGCTGGTTAATACCTGGCGTGGATGACGGTACCGG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</si>
  <si>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TGGGGAATATTGGACAATGGGCGCAAGCCTGATCCAGCCATGCCGCGTGAGTGATGACGGCCCTAGGGTTGTAAAGCTCTTTCGACGGGGACGATAATGACGGTACCCGTAGAAGAAGCCCCGGCTAACTTCGTGCCAGCAGCCGCGGTAATACGAAGGGGGCAAGCGTTGTTCGGAATCACTGGGCGTAAAGGGCGCGTAGGCGGACATTTAAGTCAGGGGTGAAATCCCGGGGCTCAACCCCGGAACTGCCCTTGATACTGGGTGTCTTGAGACCGGAAGAGGCAAGTGGAACTGCGAGTGTAGAGGTGAAATTCGTAGATATTCGCAAGAACACCAGTGGCGAAGGCGGCTTGCTGGTCCGGATCTGACGCTGAGGCGCGAAAGCGTGGGGAGCAAAC</t>
  </si>
  <si>
    <t>Bacteria;"Proteobacteria";"Alphaproteobacteria";"Rhizobiales";"Beijerinckiaceae";"Camelimonas";"fluminis"</t>
  </si>
  <si>
    <t>Camelimonas</t>
  </si>
  <si>
    <t>fluminis</t>
  </si>
  <si>
    <t>TAGGGAATCTTGCGCAATGGGCGAAAGCCTGACGCAGCCATGCCGCGTGAATGATGAAGGTCTTAGGATTGTAAAATTCTTTCACCGGGGACGATAATGACGGTACCCGGAGAAGAAGCCCCGGCTAACTACGTGCCAGCAGCCGCGGTAATACGTAGGGGGCGAGCGTTGTCCGGAATTATTGGGCGTAAAGCGCGCGTAGGCGGCCGGTTAAGTCCTGTGTGAAAGACCACGGCTCAACCGTGGGGGTGCACGGGAAACTGGCAGGCTTGAGTGCAGGAGAGGGGAGCGGAATTCCCGGTGTAGCGGTGGAATGCGTAGAGATAGGGAGGAACACCAGTGGCGAAGGCGGCTCGCTGGCCTGGAACTGACGCTGAGGCGCGAAAGCGTGGGGAGCGAAC</t>
  </si>
  <si>
    <t>TGGGGAATTTTGGACAATGGGGGAAACCCTGATCCAGCCATCCCGCGTGTGCGATGAAGGCCTTCGGGTTGTAAAGCACTTTTGGCAGGAAAGAAACGTCATGGGTTAATACCCCGTGAAACTGACGGTACCTGCAGAATAAGCACCGGCTAACTACGTGCCAGCAGCCGCGGTAATACGTAGGGGGCGAGCGTTGTCCGGAATTATTGGGCGTAAAGCGCGCGTAGGCGGCTGGTTAAGTCCTGTGTGAAAGACCACGGCTCAACCGTGGGGGTGCACGGGAAACTGGCCGGCTTGAGTGCAGGAGAGGGGAGCGGAATTCCCGGTGTAGCGGTGGAATGCGTAGAGATCGGGAGGAACACCAGTGGCGAAGGCGGCTCCCTGGCCTGTAACTGACGCTGAGGCGCGAAAGCGTGGGGAGCGAAC</t>
  </si>
  <si>
    <t>TAGGGAATCTTCCGCAATGGGCGCAAGCCTGACGGAGCAACGCCGCGTGAGCGAGGACGGCCTTCGGGTTGTAAACTGCTTTTGTACGGAACGAAAAGACTCCTTCTAATAAAGGGGGT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</si>
  <si>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GGGAATTTTGGACAATGGGCGCAAGCCTGATCCAGCCATGCCGCGTGCGGGAAGAAGGCCTTCGGGTTGTAAACCGCTTTTGTCAGGGAAGAAACGGTCTGGGCCAATACCCCGGACTAATGACGGTACCTGA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</si>
  <si>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CACAATGGGCGCAAGCCTGATGCAGCCATGCCGCGTGTATGAAGAAGGCCTTCGGGTTGTAAAGTACTTTCAGCGGGGAGGAAGGCGTGAGTCTGAACAGGGCTTACGATTGACGTTACCCGCAGAAGAAGCACCGGCTAACTACGTGCCAGCAGCCGCGGTAATACGTAGGGCGCAAGCGTTATCCGGAATTATTGGGCGTAAAGAGCTCGTAGGCGGCTTGTCGCGTCTGCTGTGAAATCCCGGAGCTCAACTCCGGGCCTGCAGTGGGTACGGGCAGGCTAGAGTGCGGTAGGGGAGATTGGAATTCCTGGTGTAGCGGTGGAATGCGCAGATATCAGGAGGAACACCGATGGCGAAGGCAGATCTCTGGGCCGCTACTGACGCTGAGGAGCGAAAGCATGGGGAGCGAAC</t>
  </si>
  <si>
    <t>Bacteria;"Actinobacteria";"Actinobacteria";"Micrococcales";NA;NA;NA</t>
  </si>
  <si>
    <t>CTACACTCTTTCCCTACACGACGCTCTTCCGATCTACGGAAGGCAGCGGTTGCGTGGTCGTTAATCGCGATGTTGTCGTTGGCGGCACGTCTTCAAAAATCATTTCTGACAAATGCGATATAGATTAATAAGTCATAAGAATGGTGTGTATCGTACCGACAGCACGAGGGACGAGGTCACAGAACCGAACTTTGAACGTGTGGTGCTCAGTCTTGATGGAGTTGATTAGATACCCTGGTAAGATCGGAAGAGCACACGTCTGAACTCCAGTCACT</t>
  </si>
  <si>
    <t>TGGGGAATCTTGGACAATGGGGGAAACCCTGATCCAGCCATGCCGCGTGATCGATGAAGGCCTTAGGGTTGTAAAGATCTTTCAGCTGGGAAGATAATGACGGTACCAGCAGAAGAAGCCCCGGCTAACTCCGTGCCAGCAGCCGCGGTAATACGGAGGGGGCTAGCGTTGTTCGGAATTACTGGGCGTAAAGCGCACGTAGGCGGATTGGTAAGTTGGGGGTGAAATCCCGGGGCTCAACCCCGGAACTGCCTCCAAAACTTCCAGTCTAGAGATCGAGAGAGGCGAGTGGAATTCCGAGTGTAGAGGTGAAATTCGTAGATATTCGGAGGAACACCAGTGGCGAAGGCGGCTCGCTGGCTCGATACTGACGCTGAGGTGCGAAAGCGTGGGGAGCAAAC</t>
  </si>
  <si>
    <t>TGGGGAATATTGGACAATGGGCGAAAGCCTGATCCAGCCATGCCGCGTGTGTGAAGAAGGTCTTCGGATTGTAAAGCACTTTAAGTTGGGAGGAAGGGCAGTAAGCGAATACCTTGCTGTTTTGACGTTACCGACAGAATAAGCACCGGCTAACTCTGTGCCAGCAGCCGCGGTAATACAGAGGGTGCAAGCGTTAATCGGAATTACTGGGCGTAAAGCGCGCGTAGGTGGTTCAGCAAGTTGGATGTGAAAGCCCCGGGCTCAACCTGGGAACTGCATCCAAAACTACTGAGCTAGAGTACGGTAGAGGGTGGTGGAATTTCCTGTGTAGCGGTGAAATGCGTAGATATAGGAAGGAACACCAGTGGCGAAGGCGACCACCTGGACTGATACTGACACTGAGGTGCGAAAGCGTGGGGAGCAAAC</t>
  </si>
  <si>
    <t>TGGGGAATTTTGGACAATGGGGGCAACCCTGATCCAGCAATGCCGCGTGAGTGAAGAAGGCCCTCGGGTTGTAAAGCTCTTTTGTCAGGGAAGAAACGGAGTTCTCTAATATAGGATTCTAATGACGGTACCTGAAGAATAAGCTCCGGCTAACTCCGTGCCAGCAGCCGCGGTAATACGGAGGGAGCTAGCGTTGTTCGGAATTACTGGGCGTAAAGCGCACGTAGGCGGATTTGTAAGTTAGAGGTGAAAGCCTGGCGCTCAACGCCAGAATTGCCTTTAAGACTGCATCGCTTGAATCCAGGAGAGGTGAGTGGAATTCCGAGTGTAGAGGTGAAATTCGTAGATATTAGGAAGAACACCAGTGGCGAAGGCGGCTCACTGGACTGGTATTGACGCTGAGGTGCGAAAGCGTGGGGAGCAAAC</t>
  </si>
  <si>
    <t>TGGGGAATTTTGGACAATGGGGGCAACCCTGATCCAGCAATGCCGCGTGAGTGAAGAAGGCCCTCGGGTTGTAAAGCTCTTTTGTCAGGGAAGAAACGGAGTTCTCTAATATAGGATTCTAATGACGGTACCTGAAGAATAAGCACCGGCTAACTACGTGCCAGCAGCCGCGGTAATACGTAGGGTGCAAGCGTTAATCGGAATTACTGGGCGTAAAGCGCACGTAGGCGGATTTGTAAGTTAGAGGTGAAAGCCTGGAGCTCAACGCCAGAATTGCCTTTAAGACTGCATCGCTTGAATCCAGGAGAGGTGAGTGGAATTCCGAGTGTAGAGGTGAAATTCGTAGATATTAGGAAGAACACCAGTGGCGAAGGCGGCTCACTGGACTGGTATTGACGCTGAGGTGCGAAAGCGTGGGGAGCAAAC</t>
  </si>
  <si>
    <t>TGGGGAATATTGGACAATGGGCACAAGCCTGATCCAGCCATACCGCGTGGATGAAGAAGGCCTTCGGGTTGTAAAGCCCTTTTGTTGAGAAAGAAATCCTATCGGTTAATAACCGGTGGGGATGACGGTACCCAAAGAATAAGCACCGGCTAACTTCGTGCCAGCAGCCGCGGTAATACGAAGGGTGCAAGCGTTACTCGGAATTACTGGGCGTAAAGCGTGCGTAGGTGGTGGTTTAAGTCTGCTGTGAAAGCCCTGGGCTCAACCTGGGAATTGCAGTGGATACTGGATCACTAGAGTGTGGTAGAGGGATGCGGAATTTCTGGTGTAGCAGTGAAATGCGTAGAGATCAGAAGGAACATCCGTGGCAAAGGCGGCATCCTAGGCCAACACTGACACTGAGGCACGAAAGCGTGGGGAGCAAAC</t>
  </si>
  <si>
    <t>TAAGGAATATTGGTCAATGGACGCAAGTCTGAACCAGCCATGCCGCGTGAAGGATGAAGGTCCTCTGGATTGTAAACTTCTTTTATGTGGGAAGAAACCACCTTTTTCTAAGGGTGTTGACGGTACCATAGGAATAAGCACCGGCTAACTCCGTGCCAGCAGCCGCGGTAATACGGAGGGTGCAAGCGTTATCCGGATTCACTGGGTTTAAAGGGTGCGTAGGCGGAATTGTAAGTCCGTGGTGAAATCTCCAAGCTTAACTTGGAAACTGCCATGGATACTATAGTTCTTGAATGTTGTGGAGGTTTGCGGAATATGTCATGTAGCGGTGAAATGCTTAGATATGACATAGAACACCGATTGCGAAGGCAGCAGGCTACACAAATATTGACGCTGAGGCACGAAAGCGTGGGGATCAAAC</t>
  </si>
  <si>
    <t>TGGGGAATTTTGGACAATGGGGGCAACCCTGATCCAGCAATGCCGCGTGTGTGAAGAAGGCCTTCGGGTTGTAAAGCACTTTTGTCCGGAAAGAAATCGCACTTACTAATATTAGGTGTGGATGACGGTACCGGAAGAATAAGGACCGGCTAACTACGTGCCAGCAGCCGCGGTAATACGGAGGGAGCTAGCGTTGTTCGGAATTACTGGGCGTAAAGCGCACGTAGGCGGATTTGTAAGTTAGAGGTGAAAGCCTGGCGCTCAACGCCAGAATTGCCTTTAAGACTGCATCGCTTGAATCCAGGAGAGGTGAGTGGAATTCCGAGTGTAGAGGTGAAATTCGTAGATATTAGGAAGAACACCAGTGGCGAAGGCGGCTCACTGGACTGGTATTGACGCTGAGGTGCGAAAGCGTGGGGAGCAAAC</t>
  </si>
  <si>
    <t>TGACGTGCATTACTCCCACTACGGTCGTATGTGTCCGATTGAAACACCAGAGGGACCAAACATCGGTTTGATTAACTCATTATCTTCGTTCGCGAAAGTAAATGAGTTTGGTTTCATTGAAACACCATATCGTCGTGTTGACCCAGAAACTGGTCTTGTAACAGGGCATGTTGATTATTTAACAGCAGATGAAGAAGATAACTATGTTGTAGCCCAAGCGAATATGAAATTATCTGATGAAGGTGAATTCCTAAGTGAAGATATCGTAGCTCGTTTCCGTGGTGAAAACATTGTCACAAATAGAGAACGCATCGACTACATGGATGTATCTCCAAAACAAGTAGTGTCGGCAGCGACAGCTTGTATTCCGTTCTTAGAAAACGATGACTCTAACCGCGCACTTATGG</t>
  </si>
  <si>
    <t>TGGGGAATATTGGACAATGGGCGAAAGCCTGATCCAGCAATGCCGCGTGAGTGATGAAGGCCTTAGGGTTGTAAAGCTCTTTTAGTAGGGAAGAAGCGAAAGTGACGGTACCTGCAGAAAAAGCACCGGCTAACTACGTGCCAGCAGCCGCGGTAATACGTAGGGTGCAAGCGTTGTCCGGAATTATTGGGCGTAAAGAGCTCGTAGGCGGCTTGTCGCGTCTGCTGTGAAAACCCGAGGCTCAACCTCGGGCCTGCAGTGGGTACGAGCAAGCTAGAGTGCGGTAGGGGGGATTGGAATTCCTGGTGTAGCGGTGGAATGCGCAGATATCAGGAGGAACACCGATGGCGAAGGCAGATCTCTGGGCCGTAACTGACGCTGAGGAGCGAAAGCATGGGGAGCGAAC</t>
  </si>
  <si>
    <t>Bacteria;"Actinobacteria";"Actinobacteria";"Micrococcales";"Microbacteriaceae";"Klugiella";NA</t>
  </si>
  <si>
    <t>Klugiella</t>
  </si>
  <si>
    <t>TGGGGAATATTGCACAATGGGGGGAACCCTGATGCAGCGACGCCGCGTGAACGAAGAAGGTATTCGTATCGTAAAGTTCTGTCCTATGGGAAGATAATGACAGTACCATAGAAGAAAGCTCCGGCTAAATACGTGCCAGCAGCCGCGGTAATACGTATGGAGCGAGCGTTGTCCGGAATTATTGGGCGTAAAGGGTACGCAGGCGGTTTAATAAGTCGAATGTTAAAGATCGGGGCTCAACCCCGTAAAGCATTGGAAACTGATAAACTTGAGTAGTGGAGAGGAAAGTGGAATTCCTAGTGTAGTGGTGAAATACGTAGATATTAGGAGGAATACCAGTAGCGAAGGCGACTTTCTGGACACAAACTGACGCTGAGGTACGAAAGCGTGGGGAGCAAAC</t>
  </si>
  <si>
    <t>Bacteria;"Firmicutes";"Clostridia";"Clostridiales";"Family_XI";"Finegoldia";NA</t>
  </si>
  <si>
    <t>CCGCGGTAACACGTAGGGGGCAAGCGTTGTCCGGATTTATTGGGCGTAAAGCGTGCGCAGGCGGTAATGTAAGACAGTTGTGAAATCCCCGGGCTCAACCTGGGAACTGCATCCAAAACTGGCGAGCTAGAGTAGGGCAGAGGGTGGTGGAATTTCCTGTGTAGCGGTGAAATGCGTAGATATAGGAAGGAACACCAGTGGCGAAGGCGACCACCTGGGCTCATACTGACACTGAGGTGCGAAAGCGTGGGGAGCAAAC</t>
  </si>
  <si>
    <t>TAGGGAATATTGGACAATGGGCGAAAGCCTGATCCAGCAATGCCGCGTGAGTGATGAAGGCCTTAGGGTTGTAAAGCTCTTTTACCCGAGATGATAATGACAGTATCGGGAGAATAAGCTCCGGCTAACTCCGTGCCAGCAGCCGCGGTAATACGGAGGGAGCTAGCGTTGTTCGGAATTACTGGGCGTAAAGCGCACGTAGGCGGCGATTTAAGTCAGAGGTGAAAGCCCGGGGCTCAACCCCGGAACTGCCTTTGAGACTGGATTGCTTGAATCCTGGAGAGGTGAGTGGAATTCCGAGTGTAGAGGTGAAATTCGTAGATATTCGGAAGAACACCAGTGGCGAAGGCGGCTCACTGGACAGGTATTGACGCTGAGGTGCGAAAGCGTGGGGAGCAAAC</t>
  </si>
  <si>
    <t>Bacteria;"Proteobacteria";"Alphaproteobacteria";"Sphingomonadales";"Sphingomonadaceae";"Sphingobium";"amiense"</t>
  </si>
  <si>
    <t>amiense</t>
  </si>
  <si>
    <t>GGAAGTAAAAGTCGTAACAAGGTTTCCGTAGGTGAACCTGCGGAAGGATCATTACCCTTCTATCAGGGGATTGGTGTCAGCAGTTGAGCCTTTGGCTTAATTTCTGTCCCTTTCCTTTCTGATTCTACCCATGTTTTTTGCGTACTATTTGTTTCCTTGGTGGGCTTGCCTGCCAAAAGGACAATTCAAACCACTTGTAATTGCAGTCAGCGTCAGTAACAATGTAATAATTACAACTTTCAACAACGGATCTCTTGGTTCTGG</t>
  </si>
  <si>
    <t>TGGGGAATATTGGACAATGGGCGAAAGCCTGATCCAGCCATGCCGCGTGTGTGAAGAAGGTCTTCGGATTGTAAAGCACTTTAAGTTGGGAGGAAGGGCAGTTACCTAATACGTGATTGTTTTGACGTTACCGACAGAATAAGCACCGGCTAACTCTGTGCCAGCAGCCGCGGTAATACAGAGGGTGCAAGCGTTAATCGGAATTACTGGGCGTAAAGCGCGCGTAGGTGGTTTGTTAAGTTGGATGTGAAAGCCCCGGGCTCAACCTGGGAACTGCATCCAAAACTGGCAAGCTAGAGTCTCGTAGAGGGGGGTAGAATTCCAGGTGTAGCGGTGAAATGCGTAGAGATCTGGAGGAATACCGGTGGCGAAGGCGACCACCTGGGCTCATACTGACACTGAGGTGCGAAAGCGTGGGGAGCAAAC</t>
  </si>
  <si>
    <t>CGTGCACCCGACGCACTACGGCCGCATCTGCCCGATCGAAACGCCGGAAGGCCCGAACATCGGTCTGATCAACTCGCTGGCCACCCACGCCCGCGTGAACAAGTACGGCTTCATCGAAAGCCCGTACCGTCGCGTGGTCGACGGCAAGGCCACGGACGAGGTGGTCTACATCTCGGCCATGGAAGAGGCGAAGCACGTCATCGCCCAGGCCAACATCGACCTGAAGGACGGCGAGATCGTCGAGGAGCTGGTGCCGGGCCGGATCAACGGCGACTCCCAGCTGCTGACCAAGGAAACGGTCGACATGATGGACGTGTCGCCGAAACAGGTCGTTTCGGTCGCCGCCGCCCTGATCCCCTTCCTGGAAAACGATGACGCCAACCGCGCGCTTATGG</t>
  </si>
  <si>
    <t>TGACGTACACCCGACCCATTATGGTCGTGTATGCCCAATCGAAACACCTGAAGGTCCAAACATTGGGTTGATCAACTCTCTGGCTACCTATGCCCGCACTAATAATTACGGCTTCCTTGAGAGCCCGTATCGCAAAGTGATCAACGGCAAAGTAACCAATGAAATTGATTTCCTCTCCGCTATTAATGAATCCGATTATGTAATTGCGCAGGCATCGGCAACTTTAGATGCGGGTGGTAATTTGACTGAGGACTTGGTGTCCGTACGTCACCTTAACGAATTCACCTTGAAAGGTCCGGCTGATGTCCAATATATGGATGTGTCGGCGCGTCAGGTTGTTTCTGTTGCAGCATCTTTGATTCCATTCCTTGAGCACGATGACGCCAACCGTGCGTTGATGG</t>
  </si>
  <si>
    <t>TGGGGAATTTTGGACAATGGGGGAAACCCTGATCCAGCCATCCCGCGTGTGCGATGAAGGCCTTCGGGTTGTAAAGCACTTTTGGCAGGAAAGAAACGTCATGGGTTAATACCCCGTGAAACTGACGGTACCTGCAGAATAAGCACCGGCTAACTACGTGCCAGCAGCCGCGGTAATACGTAGGGTGCAAGCGTTAATCGGAATTACTGGGCGTAAAGCGTGCGCAGGCGGTTATGTAAGACAGATGTGAAATCCCCGGGCTCAACCTGGGAACTGCATTGGAGACTGCAAGGCTAGAGTGTGTCAGAGGGGGGTAGAATTCCACGTGTAGCAGTGAAATGCGTAGAGATGTGGAGGAATACCGATGGCGAAGGCAGCCCCCTGGGATAACACTGACGCTCATGCACGAAAGCGTGGGGAGCAAAC</t>
  </si>
  <si>
    <t>CGACGTGCACCCGACCCATTACGGTCGTATTTGCCCGATCGAGACGCCGGAAGGCCCGAACATCGGTCTGATCAACTCGCTTGCAACCTTCGCCCGCGTCAACAAGTACGGCTTCATCGAAAGCCCGTACCGCAAGATCGTCGACGGCAAGGTCATGAACGACGTGGTCTACCTCTCCGCCATGGAAGAGGCCAAGTACCACGTCGCCCAGGCCAACTCGGTGCTCGAAGCCGACAGCTCGTTTGCTGAAGAGTTCGTCGTTTGCCGTCACGCCGGCGAAGTCATGCTCGCCCCGCGCGACCAGATCAACCTGATGGACGTTTCGCCGAAACAGCTCGTTTCGGTCGCGGCCGCGCTCATTCCGTTCCTCGAGAACGACGACGCGAACCGCGCGCTGATGG</t>
  </si>
  <si>
    <t>TGGGGAATATTGGACAATGGGCGAAAGCCTGATCCAGCAATGCCGCGTGCAGGATGAAGGCCTTCGGGTTGTAAAGCACTTTCAGCGAGGAGGAAGGGTAGTGTGTTAATAGCACATTGCATTGACGTTACTCGCAGAAGAAGCACCGGCTAACTCCGTGCCAGCAGCCGCGGTAATACGGAGGGTGCAAGCGTTAATCGGAATTACTGGGCGTAAAGCGTGCGCAGGCGGTTATGTAAGACAGATGTGAAATCCCCGGGCTCAACCTGGGAACTGCATTTGTGACTGCATGGCTAGAGTACGGTAGAGGGGGATGGAATTCCGCGTGTAGCAGTGAAATGCGTAGATATGCGGAGGAACACCGATGGCGAAGGCAATCCCCTGGACCTGTACTGACGCTCATGCACGAAAGCGTGGGGAGCAAAC</t>
  </si>
  <si>
    <t>GACGTT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</si>
  <si>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TGGGGAATTTTGGACAATGGGGGAAACCCTGATCCAGCCATCCCGCGTGTGCGATGAAGGCCTTCGGGTTGTAAAGCACTTTTGGCAGGAAAGAAACGTCATGGGCTAATACCCCGTGAAACTGACGGTACCTGCAGAATAAGCACCGGCTAACTACGTGCCAGCAGCCGCGGTAATACGTAGGGTGCAAGCGTTAATCGGAATTACTGGGCGTAAAGCGTGCGCAGGCGGTTATGTAAGACAGATGTGAAATCCCCGGGCTTAACCTGGGAACGGCATCCAAGACTGGTTGGCTAGAGTCTCGTAGAGGGGGGTAGAATTCCACGTGTAGCGGTGAAATGCGTAGAGATGTGGAGGAATACCGGTGGCGAAGGCGACCCCCTGGACGAAGACTGACGCTCAGGTGCGAAAGCGTGGGGAGCAAAC</t>
  </si>
  <si>
    <t>TGGGGAATATTGGACAATGGGCGGAAGCCTGATCCAGCCATGCCGCGTGTGTGAAGAAGGCCTTTTGGTTGTAAAGTACTTTCAGCGGGGAGGAAGGCGTAAGTCTGAACAGGGCTTACGATTGACGTTACCCGCAGAAGAAGCACCGGCTAACTCCGTGCCAGCAGCCGCGGTAATACGGAGGGTGCAAGCGTTAATCGGAATTACTGGGCGTAAAGCGCACGCAGGCGGTCAATTAAGTTGGATGTGAAATCCCCGGGCTTAACCTGGGAACGGCATCCAAGACTGGTTGGCTAGAGTCTCGTAGAGGGGGGTAGAATTCCACGTGTAGCGGTGAAATGCGTAGAGATGTGGAGGAATACCGGTGGCGAAGGCGACCCCCTGGACGAAGACTGACGCTCAGGTGCGAAAGCGTGGGGAGCAAAC</t>
  </si>
  <si>
    <t>TGGGGAATATTGGACAATGGGGGCAACCCTGATCCAGCCATGCCGCGTGAGTGATGAAGGCCCTAGGGTTGTAAAGCTCTTTTGTGCGGGAAGATAATGACGGTACCGCAAGAATAAGCCCCGGCTAACTTCGTGCCAGCAGCCGCGGTAATACGAAGGGGGCTAGCGTTGCTCGGAATCACTGGGCGTAAAGGGTGCGTAGGCGGGTCTTTAAGTCAGGGGTGAAATCCTGGAGCTCAACTCCAGAACTGCCTTTGATACTGAGGATCTTGAGTCCGGAAGAGGTGAGTGGAACTGCGAGTGTAGAGGTGAAATTCGTAGATATTCGCAAGAACACCAGTGGCGAAGGCGGCTCACTGGTCCGGTACTGACGCTGAGGCACGAAAGCGTGGGGAGCAAAC</t>
  </si>
  <si>
    <t>TGGGGAATATTGGACAATGGGGGCAACCCTGATCCAGCAATGCCGCGTGTGTGAAGAAGGCCTGAGGGTTGTAAAGCACTTTAGTTGGGGAGGAGAGTTTGTATGTTAAGAGCTAACGAACTGGACGTTACCCGAAGAATAAGCACCGGCTAACTCCGTGCCAGCAGCCGCGGTAATACGGAGGGTGCGAGCGTTAATCGAAATTACTGGGCGTAAAGGGTGTGTAGGTGGCAATATAAGTTACTTGTGAAAGTCCCGGGCTTAACCTGGGTTGGACGGGTGATACTGTATAGCTAGAGTATAGGAGAGGGTAGTGGAATTCCAGGTGTAGCGGTGAAATGCGTAGATATCTGGAGGAACACCGGTGGCGAAGGCGACTACCTGGCCTGATACTGACACTGAGGCACGAAAGCGTGGGGAGCAAAC</t>
  </si>
  <si>
    <t>TGGGGAATTTTGGACAATGGGCGCAAGCCTGATCCAGCCATGCCGCGTGAGTGAAGAAGGCCTTCGGGTTGTAAAGCTCTTTCGGCGGGGGCGAAACGGTTCGTGCTAATACCACGGACTAATGACGGTACCCGCATAAGAAGCACCGGCTAACTACGTGCCAGCAGCCGCGGTAATACGTAGGGTGCAGGCGTTAATCGGAATTACTGGGCGTAAAGCGTGCGCAGGCGGTTTGTTAAGACAGGTGTGAAATCCCCGGGCTTAACCTGGGAATTGCGCTTGTTACTGGCAGACTTGAGTGTGGCAGAGGGGGGTGGAATTCCAAGTGTAGCAGTGAAATGCGTAGATATTTGGAGGAACACCGATGGCGAAGGCAGCCCCCTGGGCTAACACTGACGCTCATGCACGAAAGCGTGGGGAGCAAAC</t>
  </si>
  <si>
    <t>TGGGGAATTTTGGACAATGGGCGCAAGCCTGATCCAGCCATGCCGCGTGCAGGAAGAAGGCCTTCGGGTTGTAAACTGCTTTTGTCAGGGAAGAAATCCTTTGGGTTAATACCTCGGAGGGATGACGGTACCTGAAGAATAAGCACCGGCTAACTACGTGCCAGCAGCCGCGGTAATACGTAGGGTGCAAGCGTTAATCGGAATTACTGGGCGTAAAGCGTGCGCAGGCGGCTTTGCAAGACAGATGTGAAATCCCCGGGCTCAACCTGGGAACTGCATTTGTGACTGCAAGGCTAGAGTACGGTAGAGGGGGATGGAATTCCGCGTGTAGCAGTGAAATGCGTAGATATGCGGAGGAACACCGATGGCGAAGGCAATCCCCTGGACCTGTACTGACGCTCATGCACGAAAGCGTGGGGAGCAAAC</t>
  </si>
  <si>
    <t>CGACGTTCACCCGACCCACTACGGCCGCGTGTGCCCGATCGAGACCCCTGAAGGTCCGAACATCGGTCTGATCAACTCCCTGGCGGCCTATGCCCGCACCAACCAGTACGGCTTCCTTGAGAGCCCGTACCGCGTGGTGAAAGAGGGTGTGGTTACCGACGACATCGTGTTCCTGTCGGCGATCGAAGAAGCTGATCACGTCATCGCACAGGCTTCGGCCACGATGGACGCGAAGAAGCAACTGATCGACGAACTGGTAGCGGTCCGTCACCTGAACGAATTCACCGTCAAGGCGCCGGAAGACGTCACCCTGATGGACGTTTCGCCAAAGCAGGTAGTTTCTGTTGCCGCATCGTTGATTCCGTTCCTCGAGCACGACGACGCCAACCGTGCGTTGATGG</t>
  </si>
  <si>
    <t>TGGGGAATATTGGACAATGGGGGGAACCCTGATCCAGCCATGCCGCGTGTGTGAAGAAGGCCTTATGGTTGTAAAGCACTTTAAGCGAGGAGGAAGGTGGTGAGCTTAATACGC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</si>
  <si>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GGGGAATTTTGGACAATGGGGGAAACCCTGATCCAGCCATCCCGCGTGTATGATGAAGGCCTTCGGGTTGTAAAGTACTTTTGGCAGAGAAGAAAAGGTACCTCCTAATACGAGGTACTGCTGACGGTATCTGCAGAATAAGCACCGGCTAACTACGTGCCAGCAGCCGCGGTAATACGTAGGGTGCAAGCGTTAATCGGAATTACTGGGCGTAAAGCGCACGTAGGCGGGTATTTAAGTCAGGGGTGAAATCCCAGAGCTCAACTCTGGAACTGCCTTTGATACTGGGTACCTAGAGTATGGAAGAGGTGAGTGGAATTCCGAGTGTAGAGGTGAAATTCGTAGATATTCGGAGGAACACCAGTGGCGAAGGCGGCTCACTGGTCCATTACTGACGCTGAGGTGCGAAAGCGTGGGGAGCAAAC</t>
  </si>
  <si>
    <t>TGGGGAATATTGGACAATGGGCGCAAGCCTGATCCAGCCATGCCGCGTGTGTGAAGAAGGCCTTCGGGTTGTAAAGCACTTTTGTTCGGGAAGAAATCGTGCGGGCTAATACCCAGTACGGATGACGGTACCGAAAGAATAAGCACCGGCTAACTTC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</si>
  <si>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TGGGGAATATTGGACAATGGGGGAAACCCTGATCCAGCCATCCCGCGTGTGCGATGAAGGCCTTCGGGTTGTAAAGCACTTTTGGCAGGAAAGAAACGTCATGGGCTAATACCCCGTGAAACTGACGGTACCTGCAGAATAAGCACCGGCTAACTA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</si>
  <si>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AGGAATATTGGACAATGGGCGCAAGCCTGATCCAGCCATGCCGCGTGCAGGATGACGGTCCTATGGGTTGTAAACTGCTTTTATACGGGAAGAAACCCTGGCTCGTGAGCCAGATTGACGGTACCGTAGGAATAAGGATCGGCTAACTCCGTGCCAGCAGCCGCGGTAATACGGAGGATCCAAGCGTTATCCGGAATCATTGGGTTTAAAGGGTCCGTAGGCGGTTTAATAAGTCAGTGGTGAAAGCCCATCGCTCAACGGTGGAACGGCCATTGATACTGTTAGACTTGAATTATTAGGAAGTAACTAGAATATGTAGTGTAGCGGTGAAATGCTTAGAGATTACATGGAATACCAATTGCGAAGGCAGGTTACTACTAATTGATTGACGCTGATGGACGAAAGCGTGGGTAGCGAAC</t>
  </si>
  <si>
    <t>TGGGGAATTTTGGACAATGGGCGAAAGCCTGATCCAGCCATGCCGCGTGCAGGATGACGGTCCTATGGATTGTAAACTGCTTTTATACGAGAAGAAACACTACTTCGTGAAGTAGCTTGACGGTATCGTAAGAATAAGGATCGGCTAACTCCGTGCCAGCAGCCGCGGTAATACGGAGGATCCAAGCGTTATCCGGAATCATTGGGTTTAAAGGGTCCGTAGGCGGTTTAATAAGTCAGTGGTGAAAGCCCATCGCTCAACGGTGGAACGGCCATTGATACTGTTAGACTTGAATTATTAGGAAGTAACTAGAATATGTAGTGTAGCGGTGAAATGCTTAGAGATTACATGGAATACCAATTGCGAAGGCAGGTTACTACTAATTGATTGACGCTGATGGATGAAAGCGTGGGTAGCGAAC</t>
  </si>
  <si>
    <t>TGGGGAATTTTGGACAATGGGCGCAAGCCTGATCCAGCCATGCCGCGTGCGGGAAGAAGGCCTTCGGGTTGTAAACCGCTTTTGTCAGGGAAGAAACGGTCTGGGCCAATACCCCGGACTAATGACGGTACCTGAAGAATAAGCACCGGCTAACTACGTGCCAGCAGCCGCGGTAATACGTAGGGTGCAAGCGTTAATCGGAATTACTGGGCGTAAAGCGTGCGCAGGCGGCTTTGCAAGACAGAGGTGAAATCCCCGGGCTCAACCTGGGAACTGCCTTTGTGACTGCAAGGCTAGAGTACGGCAGAGGGGGATGGAATTCCGCGTGTAGCAGTGAAATGCGTAGATATGCGGAGGAACACCAATGGCGAAGGCAATCCCCTGGGCCTGTACTGACGCTCATGCACGAAAGCGTGGGGAGCAAAC</t>
  </si>
  <si>
    <t>TGGGGAATATTGGACAATGGGCGAAAGCCTGATCCAGCCATGCCGCGTGTGTGAAGAAGGTCTTCGGATTGTAAAGCACTTTAAGTTGGGAGGAAGGGTTGTAACCTAATACGTTGCAATTTTGACGTTACCGACAGAATAAGCACCGGCTAACTTCGTGCCAGCAGCCGCGGTAATACGAAGGGTGCAAGCGTTAATCGGAATTACTGGGCGTAAAGCGCGCGTAGGCGGTTGTGTAAGTTGGATGTGAAATCCCCGGGCTTAACCTGGGCACTGCATTCAAAACTGCACGGCTAGAGTATGGGAGAGGAAGGTAGAATTCCAGGTGTAGCGGTGAAATGCGTAGAGATCTGGAGGAATACCGATGGCGAAGGCAGCCTTCTGGCCTAATACTGACGCTGAGGTGCGAAAGCATGGGGAGCAAAC</t>
  </si>
  <si>
    <t>TGGGGAATATTGGACAATGGGCGCAAGCCTGATCCAGCCATGCCGCGTGAGTGATGAAGGCCCTAGGGTTGTAAAGCTCTTTCACCGGTGAAGATAATGACGGTAACCGGAGAAGAAGCCCCGGCTAACTTCGTGCCAGCAGCCGCGGTAATACGTAGGGTGCAAGCGTTGTCCGGAATTACTGGGCGTAAAGAGTTCGTAGGCGGTTTGTCGCGTCGTTTGTGAAAACCAGCAGCTCAACTGCTGGCTTGCAGGCGATACGGGCAGACTTGAGTACTGCAGGGGAGACTGGAATTCCTGGTGTAGCGGTGAAATGCGAAGATATAAGGAGGAACACCGGTGGCGAAGGCGGGTCTCTGGGCAGTAACTGACGCTGAGGAACGAAAGCGTGGGTAGCGAAC</t>
  </si>
  <si>
    <t>Bacteria;"Actinobacteria";"Actinobacteria";"Corynebacteriales";NA;NA;NA</t>
  </si>
  <si>
    <t>TGGGGAATATTGCACAATGGGCGCAAGCCTGATGCAGCCATGCCGCGTGTATGAAGAAGGCCTTCGGGTTGTAAAGTACTTTCAGCGAGGAGGAAGGCATTAAGGTTAATAACCTTGGTG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</t>
  </si>
  <si>
    <t>TAAGGAATATTGGTCAATGGACGCAAGTCTGAACCAGCCATGCCGCGTGAAGGATTAAGGTCCTCTGGATTGTAAACTTCTTTTATAGGGGGCGAAAAAAGGCCTTTCTAGGTCACTTGACAGTACCCTATGAATAAGCACCGGCTAACTCCGTGCCAGCAGCCGCGGTAGTACGGAGGGTGTAAGCGTTATCCGGATTCACTGGGTTTAAAGGGTGCGTAGGCGGGTTGATAAGTCAGTGGTGAAATCCTGGAGTTTAACTCCAGAACTGCCATTGATACTATCAGTCTTGAATATGGTGGAGGTAAGCGGAATATGTCATGTAGCGGTGAAATGCATAGATATGACATAGAACACCTATTGCGAAGGCAGCTTACTACGCCTATATTGACGCTGAGGCACGAAAGCGTGGGGATCAAAC</t>
  </si>
  <si>
    <t>TGGGGAATATTGGACAATGGGCGAAAGCCTGATCCAGCCATGCCGCGTGTGTGAAGAAGGTCTTCGGATTGTAAAGCACTTTAAGTTGGGAGGAAGGGCATTAACCTAATACGTTAGTGTTTTGACGTTACCGACAGAATAAGCACCGGCTAACTTCGTGCCAGCAGCCGCGGTAATACGAAGGGTGCAAGCGTTAATCGGAATTACTGGGCGTAAAGCGCGCGTAGGTGGTTCGTTAAGTTGGATGTGAAAGCCCCGGGCTCAACCTGGGAACTGCATCCAAAACTGGCGAGCTAGAGTACGGTAGAGGGTGGTGGAATTTCCTGTGTAGCGGTGAAATGCGTAGATATAGGAAGGAACACCAGTGGCGAAGGCGACCACCTGGACTGATACTGACACTGAGGTGCGAAAGCGTGGGGAGCAAAC</t>
  </si>
  <si>
    <t>TGGGGAATATTGGACAATGGGGGCAACCCTGATCCAGCAATGCCGCGTGAGTGATGAAGGCCTTCGGGTTGTAAAGCTCTTTTGCCAGGGACGATGATGACGGTACCTGGAGAATAAGCCCCGGCTAACTTCGTGCCAGCAGCCGCGGTAATACGAAGGGGGCAAGCGTTGTTCGGAATTACTGGGCGTAAAGGGCGCGTAGGCGGCTTATCAAGTCAGGCGTGAAATTCCCGGGCTCAACCTGGGGGCTGCGCTTGATACTGATGAGCTTGAATGCGGGAGAGGATAGTGGAATTCCCAGTGTAGAGGTGAAATTCGTAGATATTGGGAAGAACACCGGTGGCGAAGGCGGCTATCTGGCCCGTAATTGACGCTGAGGCGCGAAAGCGTGGGGAGCAAAC</t>
  </si>
  <si>
    <t>CGACGTGCATCAAACTCACTATGGTCGTGTATGTCCAATTGAAACACCTGAAGGACCAAACATTGGTTTGATCAACTCGCTTTCTGTTTATGCAAAAGCGAACAACTTCGGTTTCTTGGAAACACCATACCGTCGCGTTGTTGATGGTCGTGTAACAGATGATGTTGAATATTTATCTGCAATTGAAGAAGTAGGTACTGTTATTGCACAGGCCGATTCTGCATTGGATAAAGATGGACATTTAACAGAAGACTTCGTTTCAGTACGTCACCAAGGTGATTTTGTTCGTATGCCACCTGAAAAAGTGACGCATATGGATGTATCTGCTCAACAGGTTGTATCTGTCGCTGCATCACTTATTCCATTCCTTGAACACGATGATGCCAACCGTGCATTTATGG</t>
  </si>
  <si>
    <t>TGGGGAATATTGCACAATGGGCGCAAGCCTGATGCAGCCATGCCGCGTGTGTGAAGAAGGCCTTCGGGTTGTAAAGCACTTTCAGCGAGGAGGAAGGGTTCGGTGTTAATAGCACCGTTCATTGACGTTACTCGCAGAAGAAGCACCGGCTAACTCCGTGCCAGCAGCCGCGGTAATACGGAGGGTGCAAGCGTTAATCGGAATTACTGGGCGTAAAGCGCACGCAGGCGGTTTGTTAAGTCAGATGTGAAATCCCCGAGCTTAACTTGGGAACTGCATTTGAAACTGGCAAGCTAGAGTCTTGTAGAGGGGGGTAGAATTCCAGGTGTAGCGGTGAAATGCGTAGAGATCTGGAGGAATACCGGTGGCGAAGGCGGCCCCCTGGACAAAGACTGACGCTCAGGTGCGAAAGCGTGGGGAGCAAAC</t>
  </si>
  <si>
    <t>Bacteria;"Proteobacteria";"Gammaproteobacteria";"Enterobacteriales";"Enterobacteriaceae";"Serratia";"fonticola"</t>
  </si>
  <si>
    <t>TGGGGAATATTGCACAATGGGCGCAAGCCTGATGCAGCAACGCCGCGTGAGGGACGACGGCCTTCGGGTTGTAAACCTCTTTTAGTAGGGAAGAAGCGAAAGTGACGGTACCTGCAGAAAAAGCACCGGCTAACTACGTGCCAGCAGCCGCGGTAATACGTAGGGTGCAAGCGTTGTCCGGAATTATTGGGCGTAAAGAGCTCGTAGGCGGTTTGTCGCGTCTGCTGTGAAAACCGGAGGCACAACCTCCGGCCTGCAGTGGGTACGGGCAGACTGGAGTGCGGTAGGGGAGATTGGAATTCCTGGTGTAGCGGTGGAATGCGCAGATATCAGGAGGAACACCGATGGCGAAGGCAGATCTCTGGGCCGTAACTGACGCTGAGGAGCGAAAGCGTGGGGAGCGAAC</t>
  </si>
  <si>
    <t>TAAGGAATATTGGTCAATGGACGGAAGTCTGAACCAGCCATGCCGCGTGGAGGATGAAGGTCCTCTGGATTGTAAACTTCTTTTATTTGGGACGAAATGATCTTTTTCTAAAGGTTTTGACGGTACCAGATGAATAAGCACCGGCTAACTCCGTGCCAGCAGCCGCGGTAATACGGAGGGTGCAAGCGTTATCCGGATTCACTGGGTTTAAAGGGTGCGTAGGCGGACACTTAAGTCCGTGGTGAAATCTCCGGGCTTAACCCGGAAACTGCCATGGATACTATTTGTCTTGAATGCTGTGGAGGTTAGCGGAATATGTCATGTAGCGGTGAAATGCATAGATATGACATAGAACACCAATTGCGAAGGCAGCTGGCTACACAGAAATTGACGCTGAGGCACGAAAGCGTGGGGAGCAAAC</t>
  </si>
  <si>
    <t>TGGGGAATATTGCACAATGGGCGCAAGCCTGATGCAGCCATGCCGCGTGTATGAAGAAGGCCTTCGGGTTGTAAAGTACTTTCAGCGGGGAGGAAGGCGTAAGTCTGAACAGGGCTTACGATTGACGTTACCCGCAGAAGAAGCACCGGCTAACTCCGTGCCAGCAGCCGCGGTAATACGGAGGGTGCAAGCGTTAATCGGAATTACTGGGCGTAAAGCGTGCGTAGGCGGCTTTTTAAGTCGGATGTGAAATCCCCGAGCTTAACTTGGGAATTGCATTCGATACTGGGAAGCTAGAGTATGGGAGAGGATGGTAGAATTCCAGGTGTAGCGGTGAAATGCGTAGAGATCTGGAGGAATACCGATGGCGAAGGCAGCCATCTGGCCTAATACTGACGCTGAGGTACGAAAGCATGGGGAGCAAAC</t>
  </si>
  <si>
    <t>TGGGGAATATTGGACAATGGGGGCAACCCTGATCCAGCCATGCCGCGTGAGTGATGAAGGCCTTCGGGTTGTAAAGCTCTTTTTGCGGGGACGATGATGACGGTACCCGCAGAATAAGCCCCGGCTAACTTCGTGCCAGCAGCCGCGGTAAGACGAAGGGGGCTAGCGTTGTTCGGAATTACTGGGCGTAAAGCGAGTGTAGGTGGTTTTCCAAGTTGGATGTGAAAGCCTTGAGCTCAACTCAAGAAATGCATTCAGGACTGGAGGACTAGAGGACCGGAGAGGATAGTGGAATTCCCAGTGTAGTGGTGAAATACGTAGAGATTGGGAAGAACACCAGTGGCGAAGGCGGCTATCTGGACGGTTTCTGACACTAAGACTCGAAAGCGTGGGGAGCAAAC</t>
  </si>
  <si>
    <t>TAAGGAATATTGGTCAATGGGCGGAAGCCTGAACCAGCCATGCCGCGTGCAGGATGACTGCCCTATGGGTTGTAAACTGCTTTTGTCCAGGAATAAACCTTTCTACGTGTAGGAAGCTGAATGTACTGGAAGAATAAGCACCGGCTAACTTCGTGCCAGCAGCCGCGGTAATACGAAGGGTGCATGCGTTACTCGGAATTACTGGGCGTAAAGCGTGCGTAGGTGGTCGTTTAAGTCTGTTGTGAAAGCCCTGGGCTCAACCTGGGAACTGCAGTGGAAACTGGACGACTAGAGTGTGGTAGAGGGTAGCGGAATTCCTGGTGTAGCAGTGAAATGCGTAGAGATCAGGAGGAACATCCATGGCGAAGGCAGCTACCTGGACCAACACTGACACTGAGGCACGAAAGCGTGGGGAGCAAAC</t>
  </si>
  <si>
    <t>TAGGGAATCTTCCGCAATGGACGAAAGTCTGACGGAGCAAC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</si>
  <si>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TAAGGAATATTGGTCAATGGAGGGAACTCTGAACCAGCCATGCCGCGTGCAGGAAGACTGCCCTATGGGTTGTAAACTGCTTTTGTTAGGGAATAAACCTTTCTACGTGTAGAGAGCTGAATGTACCTAAAGAATAAGGATCGGCTAACTCCGTGCCAGCAGCCGCGGTAATACGGAGGATCCGAGCGTTATCCGGATTTATTGGGTTTAAAGGGAGCGTAGGCGGCCTGTTAAGTCAGGGGTGAAAGACGGCAGCTCAACTGTCGCAGTGCCCTTGATACTGATGGGCTTGAATTCAGATGAGGTAGGCGGAATGTGACAAGTAGCGGTGAAATGCATAGATATGTCACAGAACACCGATTACGAAGGCAGCTTACTAAACTGCGATTGACGCTGAGGCTCGAAAGCGTGGGGATCGAAC</t>
  </si>
  <si>
    <t>Bacteria;"Bacteroidetes";"Sphingobacteriia";"Sphingobacteriales";"Sphingobacteriaceae";"Pseudopedobacter";NA</t>
  </si>
  <si>
    <t>Pseudopedobacter</t>
  </si>
  <si>
    <t>TAGGGAATATTGGGCAATGGGCGCAAGCCTGACCCAGCCATGCCGCGTGCCGGACGAAGGCGCTCAGCGTTGTAAACGGCTTTTATCAAGGAAGAACGAGCAGGATGCGTCCTGCTGTGACGGTACTTGAGGAATCAGCACCGGCTAACTCCGTGCCAGCAGCCGCGGTAATACGGAGGGTGCAAGCGTTGTCCGGATTTATTGGGTTTAAAGGGTGCGTAGGTGGCCCCTTAAGTCGGGCTTGAAAGCGGGCGGCTCAACCGTCCGATGTGGCTGGAAACTGGGGGGCTTGAATGGGTTGGCGGCTGCCGGAACGGGTCATGTAGCGGTGAAATGCATAGATATGACCCAGAACCCCGATTGCGAAGGCAGGCAGCTACGACCTGATTGACACTGAGGCACGAGAGCATGGGGAGCGAAC</t>
  </si>
  <si>
    <t>Bacteria;"Bacteroidetes";"Cytophagia";"Cytophagales";"Cytophagaceae";"Spirosoma";NA</t>
  </si>
  <si>
    <t>Spirosoma</t>
  </si>
  <si>
    <t>TGGGGAATATTGGACAATGGGCGAAAGCCTGATCCAGCCATGCCGCGTGTGTGAAGAAGGTCTTCGGATTGTAAAGCACTTTAAGTTGGGAGGAAGGGCAGTAAGCGAATACCTTGCTGTTTTGACGTTACCGACAGAATAAGCACCGGCTAACTCTGTGCCAGCAGCCGCGGTAATACAGAGGGTGCAAGCGTTAATCGGAATTACTGGGCGTAAAGCGCGCGTAGGTGGTTTGTTAAGTTGGATGTGAAATCCCCGGGCTCAACCTGGGAACTGCATTCAAAACTGACTGACTAGAGTATGGTAGAGGGTGGTGGAATTTCCTGTGTAGCGGTGAAATGCGTAGATATAGGAAGGAACACCAGTGGCGAAGGCGGCTCCCTGGCCTGTAACTGACGCTGAGGCGCGAAAGCGTGGGGAGCGAAC</t>
  </si>
  <si>
    <t>TGGGGAATATTGCACAATGGGCGCAAGCCTGATGCAGCCATGCCGCGTGTGTGAAGAAGGCCTTCGGGTTGTAAAGCACTTTCAGCGAGGAGGAAGGGTTCAGTGTTAATAGCACTGTGCATTGACGTTACTCGCAGAAGAAGCACCGGCTAACTCCGTGCCAGCAGCCGCGGTAATACGGAGGGTGCAAGCGTTAATCGGAATTACTGGGCGTAAAGCGTGCGTAGGCGGCTTTTTAAGTCGGATGTGAAATCCCCGAGCTTAACTTGGGAATTGCATTCGATACTGGGAAGCTAGAGTATGGGAGAGGATGGTAGAATTCCAGGTGTAGCGGTGAAATGCGTAGAGATCTGGAGGAATACCGATGGCGAAGGCAGCCATCTGGCCTAATACTGACGCTGAGGTACGAAAGCATGGGGAGCAAAC</t>
  </si>
  <si>
    <t>TGAGGAATATTGGTCAATGGGCGCAAGCCTGAACCAGCCATGCCGCGTGCAGGAAGACGCATCTATGGTGTGTAAACTGCTTTTGTACGGGAAGAAACCACTCTATGTATAGAGTCTTGACGGTACCGTAAGAATAAGGATCGGCTAACTCCGTGCCAGCAGCCGCGGTAATACGGAGGATCCAAGCGTTATCCGGAATCATTGGGTTTAAAGGGTCCGTAGGCGGGTTATTAAGTCAGTGGTGAAAGTTTTCGGCTTAACCGAAAAATTGCCATTGATACTGGTAGCCTTGAATTTTTGTGAAGTAACTAGAATATGTAGTGTAGCGGTGAAATGCTTAGATATTACATGGAATACCAATTGCGAAGGCAGGTTACTAACAAACGATTGACGCTGATGGACGAAAGCGTGGGTAGCGAAC</t>
  </si>
  <si>
    <t>TGAGGAATATTGGACAATGGGCGCAAGCCTGATCCAGCCATGCCGCGTGCAGGATGAAGCATCTATGGTGTGTAAACTGCTTTTATACAGGAAGAAACCCTGGCTCGTGAGCCAGATTGACGGTACTGTAGGAATAAGGATCGGCTAACTCCGTGCCAGCAGCCGCGGTAATACGGAGGATCCAAGCGTTATCCGGAATCATTGGGTTTAAAGGGTCCGTAGGCGGTTTTATAAGTCAGTGGTGAAATCCGGCAGCTCAACTGTCGAACTGCCATTGATACTGTAGAACTTGAATTATTGTGAAGTAACTAGAATATGTAGTGTAGCGGTGAAATGCTTAGATATTACATGGAATACCGATTGCGAAGGCAGGTTACTAACAATACATTGACGCTGATGGACGAAAGCGTGGGGAGCGAAC</t>
  </si>
  <si>
    <t>TAGGGAATCTTCCGCAATGGACGAAAGTCTGACGGAGCAACGCCGCGTGAGTGATGAAGGTTTTCGGATCGTAAAGCTCTGTTGCCAGGGAAGAACGAGTGGGGGAGTAACTGCCCTTGCTATGACGGTACCTGAGAAGAAAGCCCCGGCTAACTACGTGCCAGCAGCCGCGGTAATACGTAGGGGGCAAGCGTTGTCCGGAATTATTGGGCGTAAAGCGCGCGCAGGCGGTTTTGTAAGTCGGGTGTTTAAGCTCGGGGCTCAACCCCGATACGCATCCGAAACTGCAAGACTTGAGTGCAGAAGAGGAAAGTGGAATTCCACGTGTAGCGGTGAAATGCGTAGAGATGTGGAGGAACACCAGTGGCGAAGGCGACTTTCTGGGCTGTAACTGACGCTGAGGCGCGAAAGCGTGGGGAGCAAAC</t>
  </si>
  <si>
    <t>CGACGTACATCCGACCCATTACGGTCGTGTCTGCACCATCGAAACACCGGAAGGCCCGAACATCGGCCTGATCAACTCGCTGGCGGTGTTCGCCCGCACGAACCGCTACGGCTTCCTCGAGACCCCGTACCGCAAGGTCGTGGGCGGCAAGGTCACCGACGAGATCGAGTTCCTGTCGGCGATCGAGGAAAACGAGTTCGTCATCGCCCAGGCCAACGCGCCCACCGATGAAGGCAACAGCCTGACCGAGCAGTTCGTCGCCTGTCGTTACCAGGGCGAGAACCTGTTGAAGGCGCCGGCCGAGATCCACTTCATGGACGTGTCGCCGATGCAGACCGTGTCGGTTGCTGCGGCGCTGGTGCCGTTCCTGGAGCACGATGACGCCAACCGTGCACTGATGG</t>
  </si>
  <si>
    <t>AGACGTACATCCA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ACGACGACGCGAACCGCGCTCTGATGG</t>
  </si>
  <si>
    <t>AGACGTTCACGTGACCCATTACGGTCGCGTCTGCCCTATCGAAACGCCTGAAGGCCCGAACATCGGCCTGATCAACTCGCTGGCGCTGTACGCGCGCCTGAACGAGTACGGCTTCATCGAGACCCCTTACCGCCGCGTGGTGGATGGCAAGGTCACCGACCAGATCGACTACCTGTCCGCCATCGAAGAGGGCAAGTACGTGATCGCTCAGGCCAATGCCACGCTGGACAAGGAAGGCCGCCTGTCGGGCGACTTGGTGTCTGCACGTGAAAAGGGCGAATCTACGTTGCTGAGCGCTGACCGCGTGCAGTACATGGACGTGTCGCCTGCGCAGATCGTGTCTGTTGCGGCCTCGCTGGTTCCGTTCCTGGAGCACGATGATGCGAACCGCGCACTGATGG</t>
  </si>
  <si>
    <t>TAAGGAATATTGGTCAATGGACGAAAGTCTGAACCAGCCATGCCGCGTGGAGGATGAAGGCCCTCTGGGTTGTAAACTTCTTTTATTTGGGACGAAACACTTCTTTTCTAAGGAGCTTGACGGTACCAG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GCAAAC</t>
  </si>
  <si>
    <t>TGACGTTCACCCGACCCATTACGGCCGCGTCTGCACCATCGAAACGCCGGAAGGCCCGAACATCGGCCTGATCAACTCGCTGGCCGTGTACGCCCGCACCAACCAGTACGGCTTCCTCGAGACCCCGTACCGCAAGGTTGCCGACGGCAAGGTCTCCGACGAGATCGAATTCCTGTCGGCCATCGAAGAAAACGAGTACGTCATCGCCCAGGCCAACGCCCTGACCGATGCCAAGAGCATGCTCACCGAGCAGTTCGTGCCGTGCCGCTTCCAGGGTGAGTCGCTGCTCAAGCCGCCGGCGGAGGTCCACTTCATGGACGTCTCGCCGATGCAGACCGTGTCGATCGCTGCCGCGCTCGTCCCGTTCCTGGAGCACGATGACGCCAACCGCGCACTGATGG</t>
  </si>
  <si>
    <t>TGGGGAATTTTGGACAATGGGGGAAACCCTGATCCAGCCATGCCGCGTGCAGGATGAAGGCCTTCGGGTTGTAAACTGCTTTTGTACAGAACGAAAAGGTCTCGGTTAATACCTGGGGCCCATGACGGTACTGTAAGAATAAGCACCGGCTAACTACGTGCCAGCAGCCGCGGTAATACGTAGGGTGCAAGCGTTAATCGGAATTACTGGGCGTAAAGCGTGCGCAGGCGGTTATGTAAGACAGTTGTGAAATCCCCGGGCTCAACCTGGGAACTGCATCTGTGACTGCATAGCTAGAGTACGGTAGAGGGGGATGGAATTCCGCGTGTAGCAGTGAAATGCGTAGATATGCGGAGGAACACCGATGGCGAAGGCAATCCCCTGGACCTGTACTGACGCTCATGCACGAAAGCGTGGGGAGCAAAC</t>
  </si>
  <si>
    <t>TGAGGAATATTGGACAATGGGCGCAAGCCTGATCCAGCCATGCCGCGTGCAGGATGACGGTCCTATGGATTGTAAACTGCTTTTATACGAGAAGAAACACTACTTCGTGAAGTAGCTTGACGGTATCGTAAGAATAAGGATCGGCTAACTC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</si>
  <si>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CACCGAGATCTACACTCTTTCCCTACACGACGCTCTTCCGATCTACGGGAGGCAGCAGTGGGGAATCTTGCGCAATGGGCGAAAGCCTGACGCAGCCATGCCGCGTGAATGATGAAGGTCTTAGGATTGTAAAATTCTTTCACCGGGGACGATAATGACGGTACCCGGAGAAGAAGCCCCGGCTAACTTCGTGCCAGCAGCCGCGGTAATGGGGAGCAAACAGGATTAGATACCCTGGTAAGATCGGAAGAGCACACGTCTGAACTCCAGTCACCGTTAAATCT</t>
  </si>
  <si>
    <t>TGGGGAATATTGGACAATGGGGGGAACCCTGATCCAGCAATGCCGCGTGAGTGAAGAAGGCCTTCGGGTTGTAAAGCTCTTTTGTCAGGGAAGAAACGGTGAGAGCTAATATCTCTTGCTAATGACGGTACCTGAAGAATAAGGATCGGCTAACTCCGTGCCAGCAGCCGCGGTAATACGGAGGATCCAAGCGTTATCCGGATTTATTGGGTTTAAAGGGTCCGTAGGCTGATTTGTAAGTCAGTGGTGAAATCTCACAGCTCAACTGTGAAACTGCCATTGATACTGCAAGTCTTGAGTGTTGTTGAAGTAGCTGGAATAAGTAGTGTAGCGGTGAAATGCATAGATATTACTTAGAACACCAATTGCGAAGGCAGGTTACTAAGCAACAACTGACGCTGATGGACGAAAGCGTGGGGAGCGAAC</t>
  </si>
  <si>
    <t>CGCTCTTCCGATCTACGGGAGGCAGCCGATGCGAGCGTCCAGGAAGCGAAGGAACGCAAGGAGGAGAAGCGATTCGATGAAGGAAAGAAGATCTCCTGGCGACGTATGACGCATATGCTGCTTCAAGAGAACCAAGCGGACCGATCTGGAATCCAGGAAACGACGACAAAGGCCCTGAACCGCGTGATCAAGAAATGCAGGTGCAAGGAAACCTCTCCTCGAGGATTAGATACCCTGGTAAGATCGGAAGAGCA</t>
  </si>
  <si>
    <t>TGAGGAATATTGGACAATGGGCGCAAGCCTGATCCAGCCATGCCGCGTGCAGGATGACGGTCCTATGGATTGTAAACTGCTTTTATACAGGAAGAAACCCTTGCTCGTGAGCAAGATTGACGGTACTGTAGGAATAAGGAT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</si>
  <si>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ATTGCACAATGGGCGCAACCCTGATCCAGCAATGCCGCGTGAGTGAAGAAGGCCCTCGGGTTGTAAAGCTCTTTTGTCAGGGAAGAAACGGAGTTCTCTAATATAGGATTCTAATGACGGTACCTGAAGAATAAGCAC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</si>
  <si>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CTTAGACAATGGGGGCAACCCTGATCTAGCCATGCCGCGTGAGTGATGAAGGCCTTAGGGTTGTAAAGCTCTTTCAGCTGGGAAGATAATGACGGTACCAGCAGAAGAAGCCCCGGCTAACTCCGTGCCAGCAGCCGCGGTAATACGGAGGGGGCTAGCGTTGTTCGGAATTACTGGGCGTAAAGCGCACGTAGGCGGATCAGAAAGTTGGGGGTGAAATCCCGGGGCTCAACCTCGGAACTGCCTTCAAAACTATTGGTCTTGAGTTCGAGAGAGGTGAGTGGAATTCCGAGTGTAGAGGTGAAATTCGTAGATATTCGGAGGAACACCAGTGGCGAAGGCGGCTCACTGGCTCGATACTGACGCTGAGGTGCGAAAGCGTGGGGAGCAAAC</t>
  </si>
  <si>
    <t>TAGGGAATCTTCCGCAATGGGCGAAAGCCTGACGGAGCAACGCCGCGTGAGTGATGAAGGTTTTCGGATCGTAAAACTCTGTTATCAGGGAAGAACAAATGTGTAAGTAACTGTGCACATCTTGACGGTACCTGATCAGAAAGCCACGGCTAACTACGTGCCAGCAGCCGCGGTAATACGTAGGTGGCAAGCGTTATCCGGAATTATTGGGCGTAAAGCGCGTGTAGGCGGTTTTTTAAGTCTGATGTGAAAGCCCACGGCTCAACCGTGGAGGGTCATTGGAAACTGGAAAACTTGAGTGCAGAAGAGGAAAGTGGAATTCCATGTGTAGCGGTGAAATGCGTAGAGATGTGGAGGAATACCGGTGGCGAAGGCGGCCCCCTGGACGAAGACTGACGCTCAGGTGCGAAAGCGTGGGGAGCAAAC</t>
  </si>
  <si>
    <t>TGGGGAATATTGCACAATGGGCGCAAGCCTGATGCAGCCATGCCGCGTGTATGAAGAAGGCCTTCGGGTTGTAAAGTACTTTCAGCGGGGAGGAAGGCGTAAGTCTGAACAGGGCTTACGATTGACGTTACCCGCAGAAGAAGCACCGGCTAACTCCGTGCCAGCAGCCGCGGTAATACGAAGGGGGCTAGCGTTGCTCGGAATTACTGGGCGTAAAGGGCGCGTAGGCGGTTTATTAAGTGAGGCGTGAAAGCCCTGGGCTTAACCCAGGAGGTGCGTTTCATACTGATAAGCTAGAGTGCGAGAGAGGAAAGTGGAATTCCTAGTGTAGAGGTGAAATTCGTAGATATTAGGAAGAACACCAGAGGCGAAGGCGGCTTTCTGGCTCGCAACTGACGCTGAGGCGCGAAAGCGTGGGGAGCAAAC</t>
  </si>
  <si>
    <t>CCGCGGTAATACGGAGGATCCAAGCGTTGTCCGGATTTATTGGGTTTAAAGGGTGCGTAGGCGGATTACTAAGTCAGAGGTGAAAGTTTGCAGCTTAACTGTAAAATTGCCTTTGAAACTGGTAGTCTTGAGTATAGTTGAGGTGGGCGGAATGTGTCATGTAGCGGTGAAATGCTTAGATATGATACAGAACACCGATTGCGAAGGCAGCTCACTAAACTGTAACTGACGCTGAGGCACGAAAGCGTGGGGAGCAAAC</t>
  </si>
  <si>
    <t>Bacteria;"Bacteroidetes";"Sphingobacteriia";"Sphingobacteriales";NA;NA;NA</t>
  </si>
  <si>
    <t>CGACGTTCACCCGACCCATTACGGCCGCGTCTGCACCATCGAAACCCCGGAAGGCCCGAACATCGGCCTGATCAACTCGCTGGCCGTGTACGCCCGCACCAACCAGTACGGTTTCCTCGAGACCCCGTACCGCAAGGTCGTGGACGGCAAGGTCTATGACGAAGTCGAGTTCCTGTCGGCGATCGAAGAAAACGAGTACGTCATTGCGCAGGCCAACGCGCTGACCAATGCCGACAGCGTGCTGACCGAACAGTTCGTTCCTTGCCGCTTCCAGGGCGAATCGCTGCTGAAGCCGCCGGCGGAAGTCCACTTCATGGACGTCTCGCCGATGCAGACCGTGTCGATCGCGGCCGCGCTGGTTCCGTTCCTGGAGCACGATGACGCCAACCGCGCACTGATGG</t>
  </si>
  <si>
    <t>TGGGGAATATTGGACAATGGGCGAAAGCCTGATCCAGCCATGCCGCGTGTGTGAAGAAGGTCTTCGGATTGTAAAGCACTTTAAGTTGGGAGGAAGGGCAGTAAGCGAATACCTTGCTGTTTTGACGTTACCGACAGAATAAGCACCGGCTAACTCTGTGCCAGCAGCCGCGGTAATACAGAGGGTGCAAGCGTTAATCGGAATTACTGGGCGTAAAGCGCGCGTAGGTGATTCAGCAAGTTGGATGTGAAAGCCCCGGGCTCAACCTGGGAACTGCATCCAAAACTACTGAGCTAGAGTACGGTAGAGGGTGGTGGAATTTCCTGTGTAGCGGTGAAATGCGTAGATATAGGAAGGAACACCAGTGGCGAAGGCGACCACCTGGACTGATACTGACACTGAGGTGCGAAAGCGTGGGGAGCAAAC</t>
  </si>
  <si>
    <t>TAAGGAATATTGGTCAATGGGCGCAAGCCTGAACCAGCCATGCCGCGTGCAGGACGACTGCCCTATGGGTTGTAAACTGCTTTTGTCGGGGAATAAACCCACCTACGAGTAGGTGGCTGAACGTACCCGAAGAATAAGGATA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</si>
  <si>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CCGCGGTAAGACGAAGGATGCAAGCGTTATCCGGATTCATTGGGTTTAAAGGGTGCGTAGGCGGCCTATTAAGTCAGGGGTGAAATACGGTGGCTCAACCATCGCAGTGCCTTTGATACTGATGGGCTTGAATCCATTTGAAGTGGGCGGAATAAGACAAGTAGCGGTGAAATGCATAGATATGTCTTAGAACTCCGATTGCGAAGGCAGCTCACTAAGCTGGTATTGACGCTGATGCACGAAAGCGTGGGGATCGAAC</t>
  </si>
  <si>
    <t>TGGGGAATTTTGGACAATGGGCGCAAGCCTGATCCAGCAATGCCGCGTGCAGGAAGAAGGCCTTCGGGTTGTAAACTGCTTTTGTCAGGGAAGAAATCCTTTGGGTTAATACCTCGAAGGGATGACGGTACCTGAAGAATAAGCACCGGCTAACTACGTGCCAGCAGCCGCGGTAATACGTAGGGTGCGAGCGTTAATCGGAATTACTGGGCGTAAAGCGTGCGCAGGCGGTTATGCAAGACAGAGGTGAAATCCCCGGGCTCAACCTGGGAACTGCCTTTGTGACTGCATAGCTAGAGTACGGTAGAGGGGGATGGAATTCCGCGTGTAGCAGTGAAATGCGTAGATATGCGGAGGAACACCGATGGCGAAGGCAATCCCCTGGACCTGTACTGACGCTCATGCACGAAAGCGTGGGGAGCAAAC</t>
  </si>
  <si>
    <t>CCGCGGTAATACGTAGGGTGCAAGCGTTAATCGGAATTACTGGGCGTAAAGCGTGTGTAGGCGGTTCGGAAAGAAAGATGTGAAAGCCCTGGGCTCAACCTGGGAACTGCAGTGGATACTGGGCGACTAGAGTGTGGTAGAGGGTAGCGGAATTCCTGGTGTAGCAGTGAAATGCGTAGAGATCAGGAGGAACATCCATGGCGAAGGCAGCTACCTGGACCAACACTGACACTGAGGCACGAAAGCGTGGGGAGCAAAC</t>
  </si>
  <si>
    <t>TGAGGAATATTGGTCAATGGGTGCAAGCCTGAACCAGCCATCCCGCGTGAAGGACGACTGCCCTATGGGTTGTAAACTTCTTTTGTATAGGGATAAACCTACCCTCGTGAGGGTAGCTGAAGGTACTATACGAATAAGCACCGGCTAACTCCGTGCCAGCAGCCGCGGTAATACGGAGGGTGCAAGCGTTATCCGGATTTATTGGGTTTAAAGGGTCCGTAGGCGGACTTATAAGTCAGTGGTGAAAGCCTGTCGCTTAACGATAGAACTGCCATTGATACTGTAAGTCTTGAGTATATTTGAGGTAGCTGGAATAAGTAGTGTAGCGGTGAAATGCATAGATATTACTTAGAACACCAATTGCGAAGGCAGGTTACCAAGATATAACTGACGCTGAGGGACGAAAGCGTGGGGAGCGAAC</t>
  </si>
  <si>
    <t>Bacteria;"Bacteroidetes";"Flavobacteriia";"Flavobacteriales";"Flavobacteriaceae";"Cloacibacterium";"normanense"</t>
  </si>
  <si>
    <t>Cloacibacterium</t>
  </si>
  <si>
    <t>normanense</t>
  </si>
  <si>
    <t>TGGGGAATATTGCGCAATTGGCGGAAGCCTGACGCAGCGACGCCGCGTGGGGGATGACGGCCTTCGGGTTGTAAACCTCTTTCGGCCCCGACGAAGCGTGAGTGACGGTAGGGGTAGAAGAAGCACCGGCCAACTACGTGCCAGCAGCCGCGGTAATACGTAGGGTGCGAGCGTTGTCCGGAATTATTGTGCGTAAAGAGCTCGTAGGCGGTCTGTCGCGTCGGTCGTGAAAACTTGGGGCTTAACCCTGAGCTTGCGGTCGATACGGGCATGACTGGAGTTCGGCAGGGGAGACTGGAATTCCTGGTGTAGCGGTGAAATGCGCAGATATCAGGAGGAACACCGGTGGCGAAGGCGGGTCTCTGGGCCGATACTGACGCTGAGGAGCGAAAGCGTGGGGAGCGAAC</t>
  </si>
  <si>
    <t>AGACGTGCACCCGACTCACTATGGTCGTGTATGTCCAATCGAAACGCCTGAAGGTCCGAACATCGGTCTGATTAACTCATTGTCCGTTTACGCGCGTACCAATGAGTATGGTTTCCTTGAAACCCCTTACCGTTTAGTTCGTGATGGTGTAGTGACGGATGAAATCCACTACCTGTCTGCGATCGAAGAAGGTAACTACGTTATTGCACAGGCAAACACTGTATTGGATGAAGAAGGCCACTTCGTTGAAGAATTGGTCACTTGCCGTCATTACGATGGATCCAGCTTGTTCAACCGTGATCAGGTTCAGTACATGGACGTTTCGACACAACAGATCGTGTCCGTCGGTGCTTCCTTGATCCCATTCCTTGAACACGATGACGCCAACCGTGCTTTGATGG</t>
  </si>
  <si>
    <t>TGAGGAATATTGGTCAATGGTCGCAAGACTGAACCAGCCATGCCGCGTGCAGGATGACGGTCCTATGGATTGTAAACTGCTTTTGTACGGGAAGAAACACTCCTACGTGTAGGGGCTTGACGGTACCGTAAGAATAAGGATCGGCTAACTCCGTGCCAGCAGCCGCGGTAATACGGAGGATCCAAGCGTTATCCGGAATCATTGGGTTTAAAGGGTCCGTAGGCGGCCCTGTAAGTCAGGGGTGAAATACGGTGGCTCAACCATCGCAGTGCCTTTGATACTGATGGGCTTGAATCCATTTGAAGTGGGCGGAATAAGACAAGTAGCGGTGAAATGCATAGATATTACATGGAATACCGATTGCGAAGGCAGGTTACTACCGGCGGATTGACGCTGATGGACGAAAGCGTGGGGAGCAAAC</t>
  </si>
  <si>
    <t>TGGGGAATTTTGGACAATGGGCGCAAGCCTGATCCAGCCATGCCGCGTGCAGGATGAAGGCCTTCGGGTTGTAAACTGCTTTTGTACGGAACGAAACGGCCTTTTCTAATAAAGAGGGCTAATGACGGTACCGTA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</si>
  <si>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TGGGGAATATTGGACAATGGGCGCAAGCCTGATCCAGCCATACCGCGTGGGTGAAGAAGGCCTTCGGGTTGTAAAGCCCTTTTGTTGGGAAAGAAATCCAGCCGGCTAATACCTGGTTGGGATGACGGTACCCAAAGAATAAGCACCGGCTAACTTCGTGCCAGCAGCCGCGGTAATACGAAGGGTGCAAGCGTTACTCGGAATTACTGGGCGTAAAGCGTGCGTAGGTGGTTATTTAAGTCCGTTGTGAAAGCCCTGGGCTCAACCTGGGAACTGCAGTGGATACTGGATGACTAGAATGTGGTAGAGGGTAGCGGAATTCCTGGTGTAGCAGTGAAATGCGTAGAGATCAGGAGGAACATCCATGGCGAAGGCAGCTACCTGGACCAACATTGACACTGAGGCACGAAAGCGTGGGGAGCAAAC</t>
  </si>
  <si>
    <t>TGGGGAATATTGGACAATGGGCGAAAGCCTGATCCAGCCATGCCGCGTGTGTGAAGAAGGTCTTCGGATTGTAAAGCACTTTAAGTTGGGAGGAAGGGCAGTAAATTAATACTTTGCTGTTTTGACGTTACCGACAGAATAAGCACCGGCTAACTCTGTGCCAGCAGCCGCGGTAATACAGAGGGTGCAAGCGTTAATCGGAATTACTGGGCGTAAAGCGCACGCAGGCGGTTTGTTAAGTCAGATGTGAAATCCCCGCGCTTAACGTGGGAACTGCATCCAAAACTGGCAAGCTAGAGTATGGTAGAGGGTGGTGGAATTTCCTGTGTAGCGGTGAAATGCGTAGATATAGGAAGGAACACCAGTGGCGAAGGCGACCACCTGGACTGATACTGACACTGAGGTGCGAAAGCGTGGGGAGCAAAC</t>
  </si>
  <si>
    <t>CGACGTTCACCCGACCCACTACGGCCGTGTGTGCCCGATCGAGACGCCTGAAGGTCCGAACATCGGTCTGATCAACTCCCTGGCTGCCTATGCGCGCACCAACCAGTACGGTTTCCTCGAGAGCCCATACCGTGTTGTGAAGGCTGGTCTGGTGACCGACGAAATCGTCTTCCTGTCCGCCATTGAAGAGGCCGATCACGTGATCGCCCAGGCTTCGGCGACCATGAACGACAAAGGCATTCTGGTCGATGAACTGGTTGCCGTGCGTCACCTGAACGAGTTCACCGTCAAGGCGCCGGAAGACGTCACGCTGATGGACGTGTCGCCGAAGCAGGTCGTTTCCGTCGCTGCCTCGCTGATCCCGTTCCTCGAGCACGACGATGCCAACCGTGCACTGATGG</t>
  </si>
  <si>
    <t>TAGGGAATATTGCACAATGGGGGAAACCCTGATGCAGCGACGCCGCGTGAGTGATGAAGGCCTTCGGGTCGTAAAGCTCTGTCGTATGGGACTAACAAAATGAAGGTACCATGCAAGAAAGGATCGGCTAACTTCGTGCCAGCAGCCGCGGTAAGACGAGGGATCCTAGCGTTGTTCGGAATTATTGGGCGTAAAGCGGGTGTAGGCGGTCTTATAAGTCAGGTGTGAAATCCCAGGGCTCAACCCTGGAAGTGCACTTGATACTGTAAGTCTTGAGTGTGGTAGAGGCTATTAGAATTCCTGGTGTAGTGGTGAAATACGTAGATATCAGGAGGAATACCGGAGGCGAAGGCGGATAGCTGGGCCAACACTGACGCTGAGACCCGAAAGCGTGGGGATCAAAC</t>
  </si>
  <si>
    <t>TGGGGAATCTTGCGCAATGGGCGAAAGCCTGACGCAGCGACGCCGCGTGAGCGATGAAGGCCCTCGGGTTGTAAAGCTCTGTGGGTGGGGAAGAATAAGTGCAAGTTAATATCTTGCATGATGACGGTACCCACTTAGCAAGCACCGGCTAACTCTGTGCCAGCAGCCGCGGTAAGACAGAGGGTGCAAACGTTGTTCGGAATCACTGGGCGTAAAGCGCGTGTAGGCGGCAGTGCAAGTCGGATGTGAAATCCCGCGGCTCAACCGTGGAAGTGCACCCGAAACTGCACAGCTCGAGTGTCGGAGAGGAAGGTGGAATGCTTGGTGTAGAGGTGAAATTCGTAGATATCAAGCGGAACACCGGTGGCGAAGGCGGCCTTCTGGACGACGACTGACGCTGAGACGCGAAAGCGTGGGTAGCAAAC</t>
  </si>
  <si>
    <t>Bacteria;"Proteobacteria";"Deltaproteobacteria";"Myxococcales";"BIrii41";NA;NA</t>
  </si>
  <si>
    <t>BIrii41</t>
  </si>
  <si>
    <t>CGACGTGCACCCGACCCATTACGGCCGCGTCTGCACCATCGAAACCCCGGAAGGCCCGAACATCGGCCTGATCAACTCGCTGGCCGTGTACGCCCGCACCAACCAGTACGGTTTCCTCGAGACCCCGTACCGCAAGGTCGTGGACGGCAAGGTCTATGACGAAGTCGAGTTCCTGTCGGCCATCGAAGAAAACGAATACGTCATTGCGCAGGCCAACGCGCTGACCAATGCCGACAGCGTGCTGACCGAACAGTTCGTTCCTTGCCGCTTCCAGGGCGAATCGCTGCTGAAGCCGCCGGCGGAAGTCCACTTCATGGACGTCTCGCCGATGCAGACCGTGTCGATCGCGGCCGCGCTGGTTCCGTTCCTGGAGCACGATGACGCCAACCGTGCACTGATGG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</si>
  <si>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TCAACCTTGGAACTGCATTTGAAACTGGCAAGCTAGAGTCTTGTAGAGGGGGGTAGAATTCCACGTGTAGCAGTGAAATGCGTAGATATAGGAAGGAACACCAGTGGCGAAGGCGACCACCTGGACTGATACTGACACTGAGGTGCGAAAGCGTGGGGAGCAAAC</t>
  </si>
  <si>
    <t>CGACGTACACCCGACCCACTACGGCCGCGTCTGCCCGATCGAAACGCCGGAAGGCCCGAACATCGGCCTGATCAACTCCATGGCGCTGTACGCTCGCTTGAACGAGTACGGCTTCCTGGAAACGCCTTACCGCAAGATTATCGACGGCCGCGTCAGCGAGCAGATCGATTACCTGTCGGCCATCGAAGAAAGCCACTACGTCATCGCGCAGGCTAACGCCGCGCTGGACGAGGATGGCGCCTTCGTGGACGACCTGGTCGCTTGCCGTGAAGCAGGCGAAACGATGCTGACCTCGCCGGCCAACGTGCATTACATGGACGTTGCCCCGTCGCAGATCGTGTCGGTCGCTGCCTCGCTGATTCCGTTCCTGGAACACGACGACGCGAACCGCGCACTGATGG</t>
  </si>
  <si>
    <t>CGACGTACACCCGACCCATTATGGTCGTGTATGCCCAATCGAAACACCTGAAGGTCCAAACATTGGGTTGATCAACTCTCTGGCTACCTATGCCCGCACTAATAATTACGGCTTCCTTGAGAGCCCGTATCGCAAAGTGATCAACGGCAAAGTAACCAATGAAATTGATTTCCTCTCCGCTATTAATGAATCCGATTATGTAATTGCGCAGGCATCGGCAACTTTAGATGCGGGTGGTAATTTGACTGAGGACTTGGTGTCCGTACGTCACCTTAACGAATTCACCTTGAAAGGTCCGGCTGATGTCCAATATATGGATGTGTCGGCGCGTCAGGTTGTTTCTGTTGCAGCATCTTTGATTCCATTCCTTGAGCACGATGACGCCAACCGTGCGTTTATGG</t>
  </si>
  <si>
    <t>TGACGTGTACCCGACGCACTACGGCCGCATCTGCCCGATCGAAACGCCGGAAGGCCCGAACATCGGTCTGATCAACTCGCTGGCCACCCACGCCCGCGTGAACAAGTACGGCTTCATCGAAAGCCCGTACCGTCGCGTGGTCGACGGCAAGGCCACGGACGAGGTGGTCTACATCTCGGCCATGGAAGAGGCGAAGCACGTCATCGCCCAGGCCAACATCGACCTGAAGGACGGCGAGATCGTCGAGGAGCTGGTGCCGGGCCGGATCAACGGCGACTCCCAGCTGCTGACCAAGGAAACGGTCGACATGATGGACGTGTCGCCGAAACAGGTCGTTTCGGTCGCCGCCGCCCTGATCCCCTTCCTGGAAAACGATGACGCCAACCGCGCGCTGATGG</t>
  </si>
  <si>
    <t>TGGGGAATTTTGGACAATGGGCGCAAGCCTGATCCAGCCATGCCGCGTGCAGGAAGAAGGCCTTCGGGTTGTAAACTGCTTTTGTCAGGGAAGAAATCCTTTGGGTTAATACCTCGGAGGGATGACGGTACCTGAAGAATAAGCACCGGCTAACTACGTGCCAGCAGCCGCGGTAATACGTAGGGTGCAAGCGTTAATCGGAATTACTGGGCGTAAAGCGTGCGCAGGCGGTTATGCAAGACAGATGTGAAATCCCCGGGCTCAACCTGGGAACTGCATTTGTGACTGCATGACTAGAGTACGGCAGAGGGAGATGGAATTCCGCGTGTAGCAGTGAAATGCGTAGATATGCGGAGGAACACCGATGGCGAAGGCAATCTCCTGGGCCTGTACTGACGCTCATGCACGAAAGCGTGGGGAGCAAAC</t>
  </si>
  <si>
    <t>TGGGGAATTTTGGACAATGGGCGCAAGCCTGATCCAGCCATGCCGCGTGCAGGAAGAAGGCCTTCGGGTTGTAAACTGCTTTTGTCAGGGAAGAAATCCTTTGGGTTAATACCTCGGAGGGATGACGGTACCTGA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</si>
  <si>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ATTGGACAATGGGCGAAAGCCTGATCCAGCCATGCCGCGTGTGTGAAGAAGGTCTTCGGATTGTAAAGCACTTTAAGTTGGGAGGAAGGGCAGTAAGTTAATACCTTGCTGTTTTGACGTTACCGACAGAATAAGCACCGGCTAACTCTGTGCCAGCAGCCGCGGTAATACAGAGGGTGCAAGCGTTAATCGGAATTACTGGGCGTAAAGCGCGCGTAGGTGGTTTGTTAAGTTGGATGTGAAAGCCCCGGGCTCAACCTGGGAACTGCATCCAAAACTGGCAAGCTAGAGTCTTGTAGAGGGGGGTAGAATTCCAGGTGTAGCGGTGAAATGCGTAGAGATCTGGAGGAATACCGGTGGCGAAGGCGACCCCCTGGACGAAGACTGACGCTCAGGTGCGAAAGCGTGGGGAGCAAAC</t>
  </si>
  <si>
    <t>TGACGTGCATCCAACGCATTATGGCCGTATCTGCCCGATTGAAACGCCGGAAGGCCCGAATATCGGTCTGATCAACTCGCTTGCAACCTTTGCCCGCGTCAACAAGTACGGCTTCATTGAAAGCCCGTATCGTAAAGTTGTCGATGGCAAGGTCACGAACGACGTTGTTTATCTGTCGGCTATGGAAGAAGCGAAGCACTCGGTTGCTCAGGCAAACGTAGAGCTGGACGAGCAGGGTGGTTTTGTAGACGAATTCGTCATCTGCCGTCACGCTGGCGAAGTTATGATGGCTCCGCGTGAAAACGTGGACCTGATGGACGTTTCGCCGAAGCAGCTCGTTTCGGTTGCTGCAGCGCTTATTCCGTTCCTTGAAAACGACGATGCGAACCGCGCTCTGATGG</t>
  </si>
  <si>
    <t>TAGGGAATCTTCGGCAATGGGGGCAACCCTGACCGAGCAACGCCGCGTGAGTGAAGAAGGTTTTCGGATCGTAAAGCTCTGTTGTAAGTCAAGAACGAGTGTGAGAGTGGAAAGTTCACACTGTGACGGTAGCTTACCAGAAAGGGACGGCTAACTACGTGCCAGCAGCCGCGGTAATACGTAGGTCCCGAGCGTTGTCCGGATTTATTGGGCGTAAAGCGAGCGCAGGCGGTTTGATAAGTCTGAAGTTAAAGGCTGTGGCTCAACCATAGTTCGCTTTGGAAACTGTCAAACTTGAGTGCAGAAGGGGAGAGTGGAATTCCATGTGTAGCGGTGAAATGCGTAGATATATGGAGGAACACCGGTGGCGAAAGCGGCTCTCTGGTCTGTAACTGACGCTGAGGCTCGAAAGCGTGGGGAGCGAAC</t>
  </si>
  <si>
    <t>TGGGGAATTTTGGACAATGGGCGCAAGCCTGATCCAGCCATGCCGCGTGCGGGAAGAAGGCCTTCGGGTTGTAAACCGCTTTTGTCAGGGAAGAAACGCGCTGAGCTAATACCTCGGCGTAATGACGGTACCTGAAGAATAAGCACCGGCTAACTACGTGCCAGCAGCCGCGGTAATACGTAGGGTGCAAGCGTTAATCGGAATTACTGGGCGTAAAGCGTGCGCAGGCGGCTTTGCAAGACAGATGTGAAATCCCCGGGCTCAACCTGGGAACTGCATTTGTGACTGCAAGGCTAGAGTACGGTAGAGGGGGATGGAATTCCGCGTGTAGCAGTGAAATGCGTAGATATGCGGAGGAACACCGATGGCGAAGGCAATCCCCTGGACCTGTACTGACGCTCATGCACGAAAGCGTGGGGAGCAAAC</t>
  </si>
  <si>
    <t>TGGGGAATATTGGACAATGGGCGCAAGCCTGATCCAGCAATGCCGCGTGAGTGAAGAAGGCCTTAGGGTTGTAAAACTCTTTTAGTGGGGAGGAGATTGACGTTACCCACAGAAAAAGCACCGGCTAACTTCGTGCCAGCAGCCGCGGTAATACGAAGGGTGCTAGCGTTACTCGGAATTACTGGGCGTAAAGAGCGCGTAGGCGGCTTGATAAGTTGGAAGTGAAATCCCGGAGCTCAACTCTGGAATTGCTTTCAAAACTATTTGGCTAGAGATTGGTAGGGGACAGTGGAATTCCTAGTGTAGAGGTGAAATTCGTAGATATTAGGAGGAACACCGGTGGCGAAGGCGACTGTCTGGGCCAAATCTGACGCTGTGGCGCGAAAGCGTGGGGAGCAAAC</t>
  </si>
  <si>
    <t>TAGGGAATATTGGACAATGGGTGTAAGCCTGATCCAGCCATGCCGCGTGCAGGAAGAAGGCCTTCTGGGTTGTAAACTGCTTTTGCCGGGGGATAAAAGATCCATGCGTGGAGAATTGAAGGTACCCGGTGAATAAGCCACGGCTAACTACGTGCCAGCAGCCGCGGTAATACGTAGGTGGCAAGCGTTGTCCGGATTTATTGGGTTTAAAGGGTGCGTAGGCGGTCCTGTAAGTCAGTGGTGAAATACGGCAGCTCAACTGTCGAGGTGCCATTGATACTGCGGGACTTGAGTACAGACGAGGTAGGCGGAATTGACGGTGTAGCGGTGAAATGCTTAGATATCGTCAAGAACACCGATAGCGAAGGCAGCTTACTAGACTGTAACTGACGCTGAGGCACGAAAGTGCGGGGATCAAAC</t>
  </si>
  <si>
    <t>TAAGGAATCTTCGGCAATGGACGAAAGTCTGACCGAGCAACGCCGCGTGAGTGAAGAAGGTTTTCGGATCGTAAAACTCTGTTGGTAGAGAAGAACGTTGGTGAGAGTGGAAAGCTCATCAAGTGACGGTAACTACCCAGAAAGGGACGGCTAACTACGTGCCAGTAGCCGCGGTAATACGTAGGTCCCGAGCGTTGTCCGGATTTATTGGGCGTAAAGCGAGCGCAGGTGGTTTATTAAGTCTGGTGTAAAAGGCAGTGGCTCAACCATTGTATGCATTGGAAACTGGTAGACTTGAGTGCAGGAGAGGAGAGTGGAATTCCATGTGTAGCGGTGAAATGCGTAGATATATGGAGGAACACCGGTGGCGAAAGCGGCTCTCTGGCCTGTAACTGACACTGAGGCTCGAAAGCGTGGGGAGCAAAC</t>
  </si>
  <si>
    <t>Bacteria;"Firmicutes";"Bacilli";"Lactobacillales";"Streptococcaceae";"Lactococcus";NA</t>
  </si>
  <si>
    <t>Lactococcus</t>
  </si>
  <si>
    <t>TGGGGAATATTGCGCAATGGTCGAAAGACTGACGCAGCGACGCCGCGTGGAGGATGACGCCCTTCGGGGTGTAAACTCCTGTTGCTCGGGACGAACCTCCCCTTTCGAGGGGACTGACGGTACCGAGTGAGGAAGCACCGGCTAACTCTGTGCCAGCAGCCGCGGTAATACAGAGGGTGCGAGCGTTGTCCGGAATCACTGGGCGTAAAGGGCGCGTAGGCGGCTTGGTAAGCGTGCGGTGAAAGCTCGAGGCTCAACCTCGAGTCTGCCGTGCGAACTGCCGAGCTGGAGCACGGTAGAGGCACATGGAATTCCGGGTGTAGCGGTGGAATGCGTAGAGATCCGGAAGAACACCGGTGGCGAAGGCGGTGTGCTGGGCCGTAGCTGACGCTGATGCGCGACAGCGTGGGGAGCAAAC</t>
  </si>
  <si>
    <t>Bacteria;"Gemmatimonadetes";"Gemmatimonadetes";"Gemmatimonadales";"Gemmatimonadaceae";NA;NA</t>
  </si>
  <si>
    <t>Gemmatimonadetes</t>
  </si>
  <si>
    <t>Gemmatimonadales</t>
  </si>
  <si>
    <t>Gemmatimonadaceae</t>
  </si>
  <si>
    <t>TGGGGAATTTTGCGCAATGGACGAAAGTCTGACGCAGCAACGCCGCGTGGGTGATGAAGGTCTTCGGATTGTAAAACCCTGTCGTCGAGGACGAAGGTGGGGGCGTTAATAGCGCTTCTGCTTGACGGTACTCGGAGAGGAAGCCCCGGCTAACTCTGTGCCAGCAGCCGCGGTAATACAGAGGGGGCAAGCGTTATTCGGAATTATTGGGCGTAAAGGGCGCGTAGGCGGTTTTTTAAGTCGGATGTGCAATCCCCGAGCTCAACTTGGGAACTGCATCCGAGACTGGAAGGCTAGAGTACTGGAGAGGTTGGTGGAATTCCACGTGTAGCGGTGAAATGCGTAGAGATGTGGAGGAACACCAGTGGCGAAGGCGGCCAACTGGACAGTAACTGACGCTGAGGCGCGAAAGTGTGGGTAGCAAAC</t>
  </si>
  <si>
    <t>Bacteria;"Acidobacteria";"Holophagae";"Holophagales";"Holophagaceae";NA;NA</t>
  </si>
  <si>
    <t>Holophagae</t>
  </si>
  <si>
    <t>Holophagales</t>
  </si>
  <si>
    <t>Holophagaceae</t>
  </si>
  <si>
    <t>TGACGTACATCCAACGCATTATGGCCGTATCTGCCCGATTGAAACGCCGGAAGGCCCCAACATCGGTCTGATCAACTCACTCGCAACTTTTGCCCGCGTCAACAAGTACGGCTTTATCGAAAGCCCGTACCGTAAGGTTGTCGATGGCAAGGTAACGTACGACGTTGTCTACCTCTCGGCCATGGAAGAAGCGAAGCACTCGGTTGCTCAGGCAAACGTTGAGCTGGATGAGCATGGCAGTTTCGTTGACGAATTCGTCATCTGCCGTCATGCCGGTGAAGTGATGGTGACTCCGCGTGAAAACGTGGATCTGATGGATGTTTCGCCGAAGCAGCTGGTTTCGGTTGCTGCAGCACTTATTCCGTTCCTTGAAAACGACGACGCGAACCGCGCTCTGATGG</t>
  </si>
  <si>
    <t>CGACGTACATCCA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ACGACGACGCGAACCGCGCTCTGATGG</t>
  </si>
  <si>
    <t>TAAGGAATATTGGTCAATGGGCGGAAGCCTGAACCAGCCATGCCGCGTGCAGGATGACTGCCCTATGGGTTGTAAACTGCTTTTGTCCAGGAATAAACCTTTCTACGTGTAGGAAGCTGAATGTACTGGAAGAATAAGGATCGGCTAACTCCGTGCCAGCAGCCGCGGTAATACGGAGGATCCGAGCGTTATCCGGATTTATTGGGTTTAAAGGGTGCGTAGGCGGTCTTTTAAGTCAGGGGTGAAATACGGCAGCTCAACTGTCGCAGTGCCCTTGATACTGAAGGACTTGAATATGGTTGAGGTATGCGGAATGAGACAAGTAGCGGTGAAATGCATAGATATGTCTCAGAACACCGATTGCGAAGGCAGCATCCCAAGCCATCATTGACGCTGATGCACGAAAGCGTGGGGATCGAAC</t>
  </si>
  <si>
    <t>TAAGGAATATTGGTCAATGGGCGGAAGCCTGAACCAGCCATGCCGCGTGCAGGATGACTGCCCTATGGGTTGTAAACTGCTTTTGTCCAGGAATAAACCTAGATACGTGTATCTAGCTGAATGTACTGGAAGAATAAGGATCGGCTAACTCCGTGCCAGCAGCCGCGGTAATACGGAGGATCCGAGCGTTATCCGGATTTATTGGGTTTAAAGGGTGCGTAGGCGGCCTATTAAGTCAGGGGTGAAAGACGGTAGCTCAACTATCGCAGTGCCCTTGATACTGATGGGCTTGAATGGACTAGAGGTAGGCGGAATGTGACAAGTAGCGGTGAAATGCATAGATATGTCACAGAACACCGATTGCGAAGGCAGCTTACTATGGTCATATTGACGCTGAGGCACGAAAGCGTGGGGATCAAAC</t>
  </si>
  <si>
    <t>TGGGGAATTTTGGACAATGGGCGCAAGCCTGATCCAGCCATGCCGCGTGTGGGAAGAAGGCCTTCGGGTTGTAAACCACTTTTGTCAGGGAAGAAACGGTCTGATCTAATACATTGGGCTAATGACGGTACCTGAAGAATAAGCACCGGCTAACTACGTGCCAGCAGCCGCGGTAATACGTAGGGTGCAAGCGTTAATCGGAATTACTGGGCGTAAAGCGTGCGCAGGCGGTTTTGTAAGACAGGCGTGAAATCCCCGAGCTCAACTTGGGAATGGCGCTTGTGACTGCAAGGCTAGAGTATGTCAGAGGGGGGTAGAATTCCACGTGTAGCAGTGAAATGCGTAGAGATGTGGAGGAATACCGATGGCGAAGGCAGCCCCCTGGGACGTCACTGACGCTCATGCACGAAAGCGTGGGGAGCAAAC</t>
  </si>
  <si>
    <t>CAAGGCCAATGATCATTTCGATCGATTGTGTGAGGTTGGGACTAAAGCATGATTACTCTGAACTGCCTGAAAAAGCCCTTACTCCTGGACAAATACTCGAGTAGCCACTAGCAGCGTAATTGTGACCACCCATCCACAGATATAGAAGGCAACTAGCATAAACAGCGATTTAAAGATTTTCCTTGTCACGTGGGAATTAAGGATTCCTTGTTGCGTAAGCGCTTTTTTCAGTTTAGCATAGACCACGATGACAGAGATGTTTATGGCAACTTGAGTCAGTGTCCAGAAATCTTTGCCTCTTCCTGTAAATCCATCAGGAACAAAGCACAGAACTTCATCGTCGTTTAGGGTGTTGTAGCTTATGGTGAAAATG</t>
  </si>
  <si>
    <t>TGGGGAATATTGCACAATGGGCGCAAGCCTGATGCAGCTATGCCGCGTGCAGGATAAAGGCCTTCGGGTTGTAAACTGCTTTTGCACGGAACGAAAAGACTCCTTCTAATAAAGGGGGTCCATGACGGTACCGTAAGAATAAGCACCGGCTAACTA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</si>
  <si>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GGGGAATATTGGACAATGGGGGCAACCCTGATCCAGCAATGCCGCGTGTGTGAAGAAGGCCTTCGGGTTGTAAAGCACTTTCGGTGGGGACGAAAAGCTTGAGGTTAATACCCTTGAGTGTTGACTTAACCCAAAGAAGAAGCACCGGCTAACTCTGTGCCAGCAGCCGCGGTAATACGGAGGGTGCAAGCGTTAATCGGAATTACTGGGCGTAAAGCGCACGCAGGCGGTCAATTAAGTTGGATGTGAAATCCCCGGGCTTAACCCGGGAACGGCATCCAAGACTGGTTGGCTGGAGTCTCGTAGAGGGGGGTAGAATTCCACGTGTAGCGGTGAAATGCGTAGAGATGTGGAGGAATACCGGTGGCGAAGGCGGCCCCCTGGACGAAGACTGACGCTCAGGTGCGAAAGCGTGGGGAGCAAAC</t>
  </si>
  <si>
    <t>TGGGGAATATTGGACAATGGGCGCAAGCCTGATCCAGCCATACCGCGTGGGTGAAGAAGGCCTTCGGGTTGTAAAGCCCTTTTGTTGGGAAAGAAATCCAGCTGGTTAATACCCGGTTGGGATGACGGTACCCAAAGAATAAGCACCGGCTAACTTCGTGCCAGCAGCCGCGGTAATACGAAGGGGGCTAGCGTTGCTCGGAATTACTGGGCGTAAAGGGCGCGTAGGCGGACTCTTAAGTCGGGGGTGAAAGCCCAGGGCTCAACCCTGGAATTGCCTTCGATACTGAGAGTCTTGAGTTCGGAAGAGGTTGGTGGAACTGCGAGTGTAGAGGTGAAATTCGTAGATATTCGCAAGAACACCAGTGGCGAAGGCGGCCAACTGGTCCGATACTGACGCTGAGGCGCGAAAGCGTGGGGAGCAAAC</t>
  </si>
  <si>
    <t>TAAGGAATATTGGTCAATGGAGGCAACTCTGAACCAGCCATGCCGCGTGCAGGATGACTGCCCTATGGGTTGTAAACTGCTTTTGTCAGGGAATAAACCTTTCTACGTGTAGGAAGCTGAATGTACCTGAAGAATAAGGATCGGCTAACTCCGTGCCAGCAGCCGCGGTAATACGGAGGATCCAAGCGTTATCCGGATTTATTGGGTTTAAAGGGTGCGTAGGCGGCTTATTAAGTCAGGGGTGAAAGACGGTGGCTCAACCATCGCAGTGCCCTTGATACTGATGAGCTTGAATACACTAGAGGTAGGCGGAATGTGACAAGTAGCGGTGAAATGCATAGATATGTCACAGAACACCGATTGCGAAGGCAGCTTACTATGGTGTCATTGACGCTGAGGCACGAAAGCGTGGGGATCAAAC</t>
  </si>
  <si>
    <t>TGGGGAATATTGCACAATGGGCGCAAGCCTGATGCAGCCATGCCGCGTGTGTGAAGAAGGCCTTCGGGTTGTAAAGCACTTTCAGCGAGGAGGAAGGGTTCAGTGTTAATAGCACTGTGCATTGACGTTACTCGCAGAAGAAGCACCGGCTAACTCCGTGCCAGCAGCCGCGGTAATACGGAGGGTGCAAGCGTTAATCGGAATTACTGGGCGTAAAGCGCACGCAGGCGGTTTGTTAAGTCAGATGTGAAATCCCCGCGCTTAACGTGGGAACTGCATTTGAAACTGGAAGTCTTGAGTATGGAAGAGGTGAGTGGAATTGCGAGTGTAGAGGTGAAATTCGTAGATATTCGCAGGAACACCAGTGGCGAAGGCGGCTTACTGGTCCATTACTGACGCTGAGGAGCGAAAGCGTGGGGAGCAAAC</t>
  </si>
  <si>
    <t>TAAGGAATATTGGGCAATGGACGAAAGTCTGACCCAGCCATGCCGCGTGGAGGATGAAGGTCCTCTGGATTGTAAACTTCTTTTATCTGGGAAGAAAAAAGGGAATTCTTTCCCGTCTGACGGTACCAGATGAAT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</si>
  <si>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TAGGGAATCTTCCGCAATGGGCGAAAGCCTGACGGAGCAACGCCGCGTGAGTGATGAAGGTTTTCGGATCGTAAAGCTCTGTTGCCAGGGAAGAACGTCCGGTAGAGTAACTGCTACCGGAGTGACGGTACCTGAGAAGAAAGCCCCGGCTAACTACGTGCCAGCAGCCGCGGTAATACGTAGGGGGCAAGCGTTGTCCGGAATTATTGGGCGTAAAGCGCGCGCAGGTGGTTTCTTAAGTCTGATGTGAAAGCCCACGGCTCAACCGTGGAGGGTCATTGGAAACTGGGAGACTTGAGTGCAGAAGAGGAAAGTGGAATTCCATGTGTAGCGGTGAAATGCGTAGAGATATGGAGGAACACCAGTGGCGAAGGCGACTTTCTGGTCTGTAACTGACACTGAGGCGCGAAAGCGTGGGGAGCAAAC</t>
  </si>
  <si>
    <t>TGGGGAATATTGCACAATGGGCGCAAGCCTGATGCAGCCATGCCGCGTGTGTGAAGAAGGCCTTCGGGTTGTAAAGCACTTTCAGCGAGGAGGAAGGTGGTGAGCTTAATACGCTCATCAATTGACGTTACTCGCAGAAGAAGCACCGGCTAACTCCGTGCCAGCAGCCGCGGTAATACGGAGGGTGCAAGCGTTAATCGGAATTACTGGGCGTAAAGCGCACGCAGGCGGTCTGTCAAGTCGGATGTGAAATCCCCGGGCTCAACCTGGGAACTGCATCCGAAACTGGCAAGCTAGAGTCTCGTAGAGGGGGGTAGAATTCCAGGTGTAGCGGTGAAATGCTTAGAGATTACATGGAATACCAATTGCGAAGGCAGGTTACTACTAATGGATTGACGCTGATGGACGAAAGCGTGGGTAGCGAAC</t>
  </si>
  <si>
    <t>TGGGGAATATTGGACAATGGGCGAAAGCCTGATCCAGCCATGCCGCGTGTGTGAAGAAGGTCTTCGGATTGTAAAGCACTTTAAGTTGGGAGGAAGGGTACTTACCTAATACGTGAGTATTTTGACGTTACCGACAGAATAAGCACCGGCTAACTCTGTGCCAGCAGCCGCGGTAATACAGAGGGTGCAAGCGTTAATCGGAATTACTGGGCGTAAAGCGCGCGTAGGTGGTTCAGCAAGTTGAATGTGAAAGCCCTGGGCTCAACCTGGGAACTGCATCCAAAACTACTGAGCTAGAGTACGGTAGAGGGTAGTGGAATTTCCTGTGTAGCGGTGAAATGCGTAGATATAGGAAGGAACACCAGTGGCGAAGGCGACTACCTGGACTGATACTGACACTGAGGTGCGAAAGCGTGGGGAGCAAAC</t>
  </si>
  <si>
    <t>TGGGGAATTTTGGACAATGGGCGAAAGCCTGATCCAGCCATGCCGCGTGCAGGATGAAGGCCTTCGGGTTGTAAACTGCTTTTGTACGGAACGAAAAGACTCCTTCTAATAAAGGGGGTCCATGACGGTACCGTAAGAATAAGCACCGGCTAACTACGTGCCAGCAGCCGCGGTAATACGTAGGGTGCAAGCGTTAATCGGAATTACTGGGCGTAAAGCGTGCGCAGGCGGTAATGTAAGACAGTTGTGAAATCCCCGGGCTCAACCTGGGAACTGCATCTGTGACTGCATTGCTGGAGTACGGCAGAGGGGGATGGAATTCCGCGTGTAGCAGTGAAATGCGTAGATATGCGGAGGAACACCGATGGCGAAGGCAAGCCCCTGGGCATGTACTGACGCTCATG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</si>
  <si>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CAACTTTGGAACTGCATTTTTAACTACCGGGCTAGAGTGTATCAGAGGGAGGTGGAATTCCGCGTGTAGCAGTGAAATGCGTAGATATGCGGAGGAACACCGATGGCGAAGGCAGCCTCCTGGGATAACACTGACGCTCAT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</si>
  <si>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AGCTCAACTCCGGAACTGCCTTTGATACTGGCGGCCTTGAGGCCGGAAGAGGTTAGTGGAATTCCCAGTGTAGAGGTGAAATTCGTAGATATTGGGAAGAACACCAGTGGCGAAGGCGGCTAACTGGTCCGGATCTGACGCTGAGGTGCGAAAGCGTGGGGAGCAAAC</t>
  </si>
  <si>
    <t>TGGGGAATATTGCACAATGGGCGCAAGCCTGATGCAGCGACGCCGCGTGCGGGATGGAGGCCTTCGGGTTGTAAACCGCTTTTGTTTGGGAGCAAGCCCTTCGGGGTGAGTGTACCTTTCGAATAAGCACCGGCTAACTACGTGCCAGCAGCCGCGGTAATACGTAGGGTGCGAGCGTTATCCGGATTTATTGGGCGTAAAGGGCTCGTAGGCGGTTCGTCGCGTCCGGTGTGAAAGTCCATCGCCTAACGGTGGATCTGCGCCGGGTACGGGCGGGCTGGAGTGCGGTAGGGGAGACTGGAATTCCCGGTGTAACGGTGGAATGTGTAGATATCGGGAAGAACACCAATGGCGAAGGCAGGTCTCTGGGCCGTTACTGACGCTGAGGAGCGAAAGCGTGGGGAGCGAAC</t>
  </si>
  <si>
    <t>Bacteria;"Actinobacteria";"Actinobacteria";"Bifidobacteriales";"Bifidobacteriaceae";"Bifidobacterium";NA</t>
  </si>
  <si>
    <t>Bifidobacteriales</t>
  </si>
  <si>
    <t>Bifidobacteriaceae</t>
  </si>
  <si>
    <t>Bifidobacterium</t>
  </si>
  <si>
    <t>TAGGGAATCTTCCACAATGGGTGAAAACCTGATGGAGCAATACCGCGTGAGTGAAGAAGGTCTTCGGATCGTAAAGCTCTGTTGTTAGAGAAGAATAAGTCGGGTAGTAACTGCCCCGGCCTTGACGGTATCTAACCAGAAAGTCACGGCTAACTACGTGCCAGCAGCCGCGGTAATACGTAGGTGACAAGCGTTGTCCGGATTTATTGGGCGTAAAGCGAGCGCAGGCGGTCTTTTAAGTCTGATGTGAAAGCCCACGGCTCAACCGTGGAGGGTCATTGGAAACTGGAAGACTTGAATGCAGAAGAGGAAAGTGGAATTCCATGTGTAGCGGTGAAATGCGTAGATATATGGAGGAACACCAGTGGCGAAGGCGACTTTCTGGTCTGTAATTGACGCTGAGGCTCGAAAGCGTGGGGAGCGAAC</t>
  </si>
  <si>
    <t>Bacteria;"Firmicutes";"Bacilli";"Lactobacillales";"Carnobacteriaceae";"Marinilactibacillus";"psychrotolerans"</t>
  </si>
  <si>
    <t>Marinilactibacillus</t>
  </si>
  <si>
    <t>psychrotolerans</t>
  </si>
  <si>
    <t>TGGGGAATTTTGGACAATGGGGGAAACCCTGATCCAGCCATCCCGCGTGTGCGATGAAGGCCTTCGGGTTGTAAAGCACTTTTGTCAGGGAAGAAAAGGTTTCGGATAATACCCGGAACTGATGACGGTACCTGAAGAATAAGCACCGGCTAACTACGTGCCAGCAGCCGCGGTAATACGTAGGGTGCAAGCGTTAATCGGAATTACTGGGCGTAAAGCGTGCGCAGGCGGTTCGGAAAGAAAGATGTGAAATCCCAGGGCTCAACCTTGGAACTGCATTTTTAACTGCCGAGCTAGAGTATGTCAGAGGGGGGTAGAATTCCACGTGTAGCAGTGAAATGCGTAGATATGTGGAGGAATACCGATGGCGAAGGCAGCCCCCTGGGATAATACTGACGCTCAGACACGAAAGCGTGGGGAGCAAAC</t>
  </si>
  <si>
    <t>TAGGGAATCTTCCACAATGGGCGAAAGCCTGATGGAGCAACGCCGCGTGAGTGAGGAAGGCTTTCGGGTCGTAAAGCTCTGTTGCCAGGGAAGAATAAGGATCATTTAACTGATGATCCGATGACGGTACCTGAGAAGAAAGCCCCGGCTAACTACGTGCCAGCAGCCGCGGTAATACGTAGGGGGCAAGCGTTGTCCGGAATTATTGGGCGTAAAGCGCGCGCAGGCGGCTCTTTAAGTCTGGTGTTTAAGTGCGGGGCTCAACCCCGTGACGCACTGGAAACTGGGGAGCTTGAGTGCAGAAGAGGAGAGCGGAATTCCACGTGTAGCGGTGAAATGCGTAGAGATGTGGAGGAACACCAGTGGCGAAGGCGGCTCTCTGGACTGTAACTGACGCTGAGGCGCGAAAGCGTGGGGAGCAAAC</t>
  </si>
  <si>
    <t>Bacteria;"Firmicutes";"Bacilli";"Bacillales";"Paenibacillaceae";"Cohnella";NA</t>
  </si>
  <si>
    <t>Cohnella</t>
  </si>
  <si>
    <t>TGGGGAATATTGCACAATGGGCGCAAGCCTGATGCAGCCATGCCGCGTGTATGAAGAAGGCCTTCGGGTTGTAAAGTACTTTCAGCGAGGAGGAAGGCGGTGAGGTTAATAACCTCATC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</si>
  <si>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GTGACTGCATGGCTAGAGTACGGTAGAGGGGGATGGAATTCCGCGTGTAGCAGTGAAATGCGTAGATATGCGGAGGAACACCGATGGCGAAGGCAATCCCCTGGACCTGTACTGACGCTCATGCACGAAAGCGTGGGGAGCAAAC</t>
  </si>
  <si>
    <t>TGGGGAATATTGGACAATGGGCGCAAGCCTGATCCAGCCATACCGCGTGGGTGAAGAAGGCCTTCGGGTTGTAAAGCCCTTTTGTTGGGAAAGAAATCCTGCCGGTTAATAACCAGTAGGGATGACGGTACCCAAAGAATAAGCACCGGCTAACTTCGTGCCAGCAGCCGCGGTAATACGAAGGGTGCAAGCGTTACTCGGAATTACTGGGCGTAAAGCGTGCGTAGGTGGTTGTTTAAGTCTGCTGTGAAAGCCCTGGGCTCAACCTGGGAATTGCAGTGGATACTGGGCGACTAGAGTGTGGTAGAGGATAGTGGAATTTCCGGTGTAGCAGTGAAATGCGTAGAGATCGGAAGGAACATCTGTGGCGAAGGCGACTATCTGGGCCAACACTGACACTGAGGCACGAAAGCGTGGGGAGCAAAC</t>
  </si>
  <si>
    <t>Bacteria;"Proteobacteria";"Gammaproteobacteria";"Xanthomonadales";"Xanthomonadaceae";"Pseudoxanthomonas";"ginsengisoli"</t>
  </si>
  <si>
    <t>ginsengisoli</t>
  </si>
  <si>
    <t>TAGGGAATATTGGACAATGGGTGCGAGCCTGATCCAGCCATGCCGCGTGCAGGAAGACGGCCTTCTGGGTTGTAAACTGCTTTTGCCAGGGGATAAAAAGTCCCTGCGGGGAAAATTGAAGGTACCTGGTGAATAAGCCACGGCTAACTACGTGCCAGCAGCCGCGGTAATACGTAGGTGGCAAGCGTTGTCCGGATTTATTGGGTTTAAAGGGTGCGTAGGTGGTCTTGTAAGTCAGTGGTGAAATCCGGCAGCTTAACTGTCGATGTGCCATTGATACTGTGAGACTTGAGTACAGACGAGGTAGGCGGAATTGACGGTGTAGCGGTGAAATGCTTAGATATCGTCAAGAACACCGATAGCGAAGGCAGCTTACTAGACTGTAACTGACACTGATGCACGAAAGTGTGGGGATCAAAC</t>
  </si>
  <si>
    <t>TGGGGAATTTTGGACAATGGGCGAAAGCCTGATCCAGCAATGCCGCGTGCAGGATGACTGCCCTATGGGTTGTAAACTGCTTTTGTACGGGAATAAACCCCTCTACGTGTAGAGGGCTGAATGTACCGTAAGAATAAGGATCGGCTAACTCCGTGCCAGCAGCCGCGGTAATACGGAGGATCCGAGCGTTATCCGGATTTATTGGGTTTAAAGGGTCCGTAGGCGGTTTAATAAGTCAGTGGTGAAAGCCCATCGCTCAACGGTGGAACGGCCATTGATACTGTTAGACTTGAATTATTAGGAAGTAACTAGAATATGTAGTGTAGCGGTGAAATGCTTAGAGATTACATGGAATACCAATTGCGAAGGCAGGTTACTACTAATGGATTGACGCTGATGGACGAAAGCGTGGGTAGCGAAC</t>
  </si>
  <si>
    <t>TGGGGAATATTGGACAATGGGCGAAAGCCTGATCCAGCAATGCCGCGTGAGTGATGAAGGCCTTCGGGTTGTAAAGCACTTTTGTTGGGAAAGAAAAGCCATGGGTTAATACCCTGTGGTTCTGACGGTACCCAAAGAATAAGCACCGGCTAACTCCGTGCCAGCAGCCGCGGTAATACGGAGGGTGCAAGCGTTATCCGGATTTATTGGGTTTAAAGGGTCCGTAGGCGGGCTTGTAAGTCAGTGGTGAAATCCGGCAGCTTAACTGTCGAACTGCCATTGATACTGCAGGCCTTGAGTAAGGTAGAAGTAGCTGGAATAAGTAGTGTAGCGGTGAAATGCATAGATATTACTTAGAACACCAATTGCGAAGGCAGGTTACTATGTCTTAACTGACGCTGATGGACGAAAGCGTGGGGAGCGAAC</t>
  </si>
  <si>
    <t>TGGGGAATATTGGACAATGGGGGAAACCCTGATCCAGCAATGCCGCGTGTGTGAAGAAGGCCTGAGGGTTGTAAAGCACTTTCAGTGGGGAGGAGGGTTGAGAGGTTAAGAGCCATTTAACTGGACGTTACCCACAGAAGAAGCACCGGCTAACTCCGTGCCAGCAGCCGCGGTAATACGGAGGGTGCGAGCGTTAATCGGAATTACTGGGCGTAAAGGGTGCGTAGGTGGTTTGATAAGTTATCTGTGAGAGCCCTGGGCTTAACCTGGGATAGTCAGATAAGACTGTGAGACTAGAGTATGGGAGAGGGTAGTGGAATTTCCGGTGTAGCGGTGAAATGCGTAGAGATCGGAAGGAACACCAGTGGCGAAGGCGGCTACCTGGCCTAATACTGACACTGAGGCACGAAAGCGTGGGGAGCAAAC</t>
  </si>
  <si>
    <t>TGAGGAATATTGGTCAATGGTCGCAAGACTGAACCAGCCATGCCGCGTGCAGGATGACGGTCCTATGGATTGTAAACTGCTTTTGTACGGGAAGAAACACTCCTACGTGTAGGGGCTTGACGGTACCGTAAGAATAAGGATCGGCTAACTCCGTGCCAGCAGCCGCGGTAATACGGAGGATCCGAGCGTTATCCGGAATCATTGGGTTTAAAGGGTCCGTAGGCGGTTTAATAAGTCAGTGGTGAAAGCCCATCGCTCAACGGTGGAACGGCCATTGATACTGTTAGACTTGAATTATTAGGAAGTAACTAGAATATGTAGTGTAGCGGTGAAATGCTTAGAGATTACATGGAATACCAATTGCGAAGGCAGGTTACTACTAATGGATTGACGCTGATGGACGAAAGCGTGGGTAGCGAAC</t>
  </si>
  <si>
    <t>TGGGGAATTTTGGACAATGGGGGAAACCCTGATCCAGCCATGCCGCGTGTATGAAGAAGGCCTTCGGGTTGTAAAGTACTTTCAGCGGGGAGGAAGGCGTAAGTCTGAACAGGGCTTACGATTGACGTTACCCGCAGAAGAAGCACCGGCTAACTCCGTGCCAGCAGCCGCGGTAATACGG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</si>
  <si>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TTTGGACAATGGGGGAAACCCTGATCCAGCCATCCCGCGTGTGCGATGAAGGCCTTCGGGTTGTAAAGCACTTTTGGCAGGAAAGAAACGTCGCGGGTTAATACCTCGCGGAACTGACGGTACCTGCAGAATAAGCACCGGCTAACTACGTGCCAGCAGCCGCGGTAATACGTAGGGTGCAAGCGTTAATCGGAATTACTGGGCGTAAAGCGTGCGCAGGCGGTTCGGAAAGAAAGATGTGAAATCCCAGGGCTCAACCTTGGAACTGCATTTTTAACTCCCGAACTAGAGTATGTCAGAGGGAGGTGGAATTCCGCGTGTAGCAGTGAAATGCGTAGATATGCGGAGGAACACCGATGGCGAAGGCAGCCTCCTGGGATAATACTGACGCTCAGGCACGAAAGCGTGGGGAGCAAAC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</si>
  <si>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ACGTGTAGCAGTGAAATGCGTAGATATAGGAAGGAACACCAGTGGCGAAGGCGACTACCTGGACTGATACTGACACTGAGGTGCGAAAGCGTGGGGAGCAAAC</t>
  </si>
  <si>
    <t>TGGGGAATATTGCACAATGGGCGCAAGCCTGATGCAGCAACGCCGCGTGCGGGATGACGGCCTTCGGGTTGTAAACCGCTTTTAGTAGGGAAGAAGCCTTCGGGTGACGGTACCTGCAGAAAAAGGACCGGCTAACTACGTGCCAGCAGCCGCGGTAATACGTAGGGTCCGAGCGTTGTCCGGAATTATTGGGCGTAAAGAGCTCGTAGGCGGTTTGTCGCGTCTGCTGTGAAAACTGGAGGCTCAACCTCCAGCCTGCAGTGGGTACGGGCAGACTAGAGTGCGGTAGGGGAGATTGGAATTCCTGGTGTAGCGGTGGAATGCGCAGATATCAGGAGGAACACCGATGGCGAAGGCAGATCTCTGGGCCGTAACTGACGCTGAGGAGCGAAAGCATGGGGAGCGAAC</t>
  </si>
  <si>
    <t>TGGGGAATATTGGACAATGGGCGCAAGCCTGATCCAGCCATGCCGCGTGAGTGATGGAGGCCCTAGGGTTGTAAAGCTCTTTTGTGCGGGAAGATAATGACGGTACCACAAGAATAAGCACCGGCTAACTTCGTGCCAGCAGCCGCGGTAATACGAAGGGTGCAAGCGTTAATCGGAATTACTGGGCGTAAAGCGCGCGTAGGTGGTTCAGCAAGTTGAATGTGAAAGCCCTGGGCTCAACCTGGGAACTGCATCCAAAACTACTGAGCTAGAGTACGGTAGAGGGTAGTGGAATTTCCTGTGTAGCGGTGAAATGCGTAGATATAGGAAGGAACACCAGTGGCGAAGGCGACTACCTGGACTGATACTGACACTGAGGTGCGAAAGCGTGGGGAGCAAAC</t>
  </si>
  <si>
    <t>TAAGGAATATTGGACAATGGCCGCAAGGCTGATCCAGCCATGCCGCGTGCAGGAAGACGGACCTATGGTTTGTAAACTGCTTTTGAACAAGAGAAAACCCCCCTACGTGTAGGGGGCTGATAGTATTGTTAGAATAAGCATCGGCTAACTTCGTGCCAGCAGCCGCGGTAAGACGAAGGATGCAAGCGTTATCCGGATTCATTGGGTTTAAAGGGAGCGTAGGTGGACTTATAAGTCAGTGGTGAAATCTCCGAGCTTAACTCGGAAACTGCCATTGATACTGTAGGTCTAGAGTACAGTTGCCGTTGGCGGAATATGACATGTAGTGGTGAAATACTTAGATATGTCATAGAACACCGATTGCGAAGGCAGCTAACGAAGCTGTAACTGACACTGAGGCTCGAAAGTGCGGGGATCAAAC</t>
  </si>
  <si>
    <t>AGACGTA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TATGG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</si>
  <si>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CAACTTTGGAACTGCATTTTTAACTACCGGGCTAGAGTGTGTCAGAGGGAGGTGGAATTCCGCGTGTAGCAGTGAAATGCGTAGAGATCGGGAGGAACACCAGTGGCGAAGGCGGCTCTCTGGCCTGTAACTGACGCTGAGGCGCGAAAGCGTGGGGAGCGAAC</t>
  </si>
  <si>
    <t>TGAGGAATATTGGACAATGGGCGCAAGCCTGATCCAGCCATGCCGCGTGCAGGATGACGGTCCTATGGATTGTAAACTGCTTTTGTACGAGAAGAAACACTGATTCGTGAATCAGCTTGACGGTATCGTAA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</si>
  <si>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TAAGGAATATTGGTCAATGGACGCAAGTCTGAACCAGCCATGCCGCGTGGAGGATGAAGGCCCTCTGGGTTGTAAACTTCTTTTATAGGGGACGAAAAAGGGTCTTTCTAGACCAACTGACGGTACCCTAGGAATAAGCACCGGCTAACTCCGTGCCAGCAGCCGCGGTAATACGGAGGGTGCAAGCGTTATCCGGATTCACTGGGTTTAAAGGGTGCGTAGGTGGGTTAGTAAGTCAGTGGTGAAATCTTCGAGCTTAACTCGGAAACTGCCATTGATACTATTAGTCTTGAATATTGTGGAGGTTAGCGGAATATGTCATGTAGCGGTGAAATGCTTAGATATGACATAGAACACCAATTGCGAAGGCAGCTGGCTACACATATATTGACACTGAGGCACGAAAGCGTGGGGAGCAAAC</t>
  </si>
  <si>
    <t>TGGGGAATTTTGGACAATGGGCGAAAGCCTGATCCAGCCATGCCGCGTGAGTGAAGAAGGCCTTCGGGTTGTAAAGCTCTTTCAGCCGGAAAGAAATCATGCTTACTAATACTAAGTGTGGATGACGGTGCCGGAAGAAGAAGCACCGGCTAACTACGTGCCAGCAGCCGCGGTAATACGTAGGGTGCGAGCGTTAATCGGAATTACTGGGCGTAAAGCGTGCGCAGGCGGTTTTTTAAGACAGATGTGAAATCCCCGGGCTTAACCTGGGAACTGCATTTGTGACTGGAAGGCTAGAGTACGGCAGAGGGGGGTAGAATTCCACGTGTAGCAGTGAAATGCGTAGATATGTGGAGGAATACCGATGGCGAAGGCAGCCCCCTGGGTCGATACTGACGCTCATGCACGAAAGCGTGGGGAGCAAAC</t>
  </si>
  <si>
    <t>TGGGGAATATTGGACAATGGGCGAAAGCCTGATCCAGCAATGTCGCGTGAATGATGAAGGCCATAGGGTTGTAAAGTTCTTTCAGCAGGGAAGAGAACGACGGTACCTGCAGAAGAAGCTCCGGCTAACTTCGTGCCAGCAGCCGCGGTAATACGAAGGGAGCTAGCGTTGTTCGGAATCACTGGGCGTAAAGCGCACGTAGACGGTTTATCAAGTTGGGAGTGAAATCCCGGGGCTTAACCTCGGAATTGCTTCCAAAACTGGTTGACTAGAGGTCGGTAGGGGATAGTGGAATTCCTAGTGTAGAGGTGAAATTCTTAGATATTAGGAGGAACACCGGTGGCGAAGGCGACTATCTGGACCGATTCTGACGTTGAGGTGCGAAAGCGTGGGGAGCAAAC</t>
  </si>
  <si>
    <t>TAAGGAATATTGGTCAATGGAGGGAACTCTGAACCAGCCATGCCGCGTGCAGGAAGACGGCCCTCTGGGTTGTAAACTGCTTTTATTCGGGAATAAACCTACTTACGTGTAAGTAGCTGAATGTACCGAAGGAATAAGGATCGGCTAACTCCGTGCCAGCAGCCGCGGTAATACGGAGGATCCAAGCGTTATCCGGATTTATTGGGTTTAAAGGGTGCGTAGGCGGCCTATTAAGTCAGGGGTGAAAGACGGTAGCTCAACTATCGCAGTGCCCTTGATACTGATGGGCTTGAATGGACTAGAGGTAGGCGGAATGTGACAAGTAGCGGTGAAATGCATAGATATGTCACAGAACACCGATTGCGAAGGCAGCTTACTATGGTCATATTGACGCTGAGGCACGAAAGCGTGGGGATCAAAC</t>
  </si>
  <si>
    <t>TGGGGAATATTGGACAATGGGCGCAAGCCTGATCCAGCAATGCCGCGTGTGTGAAGAAGGTCTTCGGATCGTAAAGCACTTTCGACGGGGACGATGATGACGGTACCCGTAGAAGAAGCCCCGGCTAACTTCGTGCCAGCAGCCGCGGTAATACGAAGGGGGCTAGCGTTACTCGGAATTACTGGGCGTAAAGGGCGCGTAGGCGGCGCTCCAAGTTAGGCGTGAAAGTCCTGGGCTCAACCTGGGAACTGCGCTTAAGACTGGAGTGCTTGAGGATGGAAGAGGGTCGTGGAATTCCCAGTGTAGAGGTGAAATTCGTAGATATTGGGAAGAACACCGGTGGCGAAGGCGGCGACCTGGTCCATTACTGACGCTGAGGCGCGATAGCGTGGGGAGCAAAC</t>
  </si>
  <si>
    <t>Bacteria;"Proteobacteria";"Alphaproteobacteria";"Rhodospirillales";"Acetobacteraceae";"Roseomonas";NA</t>
  </si>
  <si>
    <t>Acetobacteraceae</t>
  </si>
  <si>
    <t>Roseomonas</t>
  </si>
  <si>
    <t>TGACGTTCATCCGACCCATTACGGCCGCGTCTGCACCATCGAAACGCCGGAAGGCCCGAACATCGGCCTGATCAACTCGCTGGCCGTGTTCGCACGCACCAACAAGTACGGTTTCCTGGAAACCCCGTACCGCAAGGTGCACGACGGCAAGGTCTCCGACGAGATCGAGTTCCTGTCGGCCATCGAAGAAAACGAATACGTCATTGCACAGGCCAATGCCCTGACCGACGCCAAGAACATGCTCACCGAGCAGTTCGTGCCGTGTCGTTTCCAGGGTGAGTCGCTGCTGAAGCCGCCGGCGGAAGTCCACTTCATGGACGTCTCGCCGATGCAGACCGTGTCGGTCGCTGCGGCGCTGGTTCCGTTCCTGGAGCACGATGACGCCAACCGCGCACTGATGG</t>
  </si>
  <si>
    <t>TGGGGAATATTGGACAATGGGGGCAACCCTGATTCAGCAATGCCGCGTGAGTGATGAAGGCCTTCGGGTTGTAAAGCTCTTTTGCCAGGGACGATGATGACGGTACCTGGAGAATAAGCCCCGGCTAACTTCGTGCCAGCAGCCGCGGTAATACGAAGGGGGCAAGCGTTGTTCGGAATTACTGGGCGTAAAGGGCGCGTAGGCGGCTTATCAAGTCAGGCGTGAAATTCCCGGGCTCAACCTGGGGGCTGCGCTTGATACTGCTGAGCTTGAATGCGGGAGAGGATAGTGGAATTCCCAGTGTAGAGGTGAAATTCGTAGATATTGGGAAGAACACCGGTGGCGAAGGCGGCTATCTGGCCCGTGATTGACGCTGAGGCGCGAAAGCGTGGGGAGCAAAC</t>
  </si>
  <si>
    <t>TGGGGAATATTGGACAATGGGCGAAAGCCTGATCCAGCCATGCCGCGTGTGTGAAGAAGGCCTTCTGGTTGTAAACTGCTTTTGTACGGGAAGAAACCCTCCTACGTGTAGGAGCTTGACGGTACCGTAAGAATAAGCACCGGCTAACTACGTGCCAGCAGCCGCGGTAATACAGAGGGTGCAAGCGTTAATCGGAATTACTGGGCGTAAAGCGCACGCAGGCGGTCAATTAAGTTGGATGTGAAATCCCCGGGCTTAACCCGGGAACGGCATCCAAGACTGGTTGGCTAGAGTCTCGTAGAGGGGGGTAGAATTCCACGTGTAGCGGTGAAATGCGTAGAGATGTGGAGGAATACCGGTGGCGAAGGCGGCCCCCTGGACGAAGACTGACGCTCAGGTGCGAAAGCGTGGGGAGCAAAC</t>
  </si>
  <si>
    <t>CTCTTCCGATCTACGGGAGGCAGCAGCGAAGGAGTGTGCTAAGCAGATTTTAGTTTCTTATGGATGTGATCCTGAAGGTGTAATGACCGAACTGGATAAAACCGGTTTTCCAGCTACGTTGCGACTGGCTATCCGGGGCGCTTCGATGCCCGTCATGAATTCTCTACGTGAAAAACGTCGAAAGAACCCTGTGCCCGTAAAGCCCGTCTCGCCTCGCTTATTGGATTAGATACCCTGGTAAGATCGGAAGAG</t>
  </si>
  <si>
    <t>TGGGGAATCTTGCACAATGCGCGAAAGCGTGATGCAGCAACGCCGCGTGGGGGAAGAAGGCCTTCGGGTTGTAAACCCCTTTCAGTTGGGACGAAGCTTCGCCGGTGAATAGCCGGCTGGAGTGACGGTACCTTCACAAGAAGCCCCGGCTAACTACGTGCCAGCAGCCGCGGTAATACGTAGGGGGCTAGCGTTGTCCGGAATCATTGGGCGTAAAGCGCGTGTAGGCGGTTCGGTAAGTCCGCTGTGAAAGTCGGGGGCTCAACCCTCGGATGCCGGTGGATACTGTCGGACTAGAGTACGGAAGAGGCGAGTGGAATTCCTGGTGTAGCGGTGAAATGCGCAGATATCAGGAGGAACACCGATTGCGAAGGCAGCTCGCTGGGACGTTACTGACGCTGAGACGCGAAAGCGTGGGGAGCAAAC</t>
  </si>
  <si>
    <t>Bacteria;"Actinobacteria";"Thermoleophilia";"Solirubrobacterales";"Solirubrobacteraceae";"Solirubrobacter";NA</t>
  </si>
  <si>
    <t>Solirubrobacterales</t>
  </si>
  <si>
    <t>Solirubrobacteraceae</t>
  </si>
  <si>
    <t>Solirubrobacter</t>
  </si>
  <si>
    <t>AGACGTGCACGTGACCCATTACGGTCGCGTCTGCCCTATCGAAACGCCCGAAGGCCCGAACATCGGTCTGATCAACTCGCTGGCCCTGTACGCCCGCCTGAACGAATACGGTTTCATCGAGACGCCGTACCGTCGCGTGGTCGACAGCAAGGTCACGATGGACATCGACTACCTGTCGGCCATCGAAGAAGGCAAGTACGTCATCGCCCAGGCCAACGCGGTCCTGGACAAGGACGGCACGCTGACCGGCGACCTGGTCTCGGCGCGTGAAGCCGGCGAATCGATCCTGGTCGGTGCCGAGCGCATCCAGTACATGGACGTGTCGCCTGCGCAGATCGTGTCGGTGGCTGCCTCGCTCGTGCCGTTCCTGGAGCACGACGATGCGAACCGCGCGTTGATGG</t>
  </si>
  <si>
    <t>;NA;NA;NA;NA;NA;NA;NA</t>
  </si>
  <si>
    <t>TGGGGAATATTGGACAATGGGCGAAAGCCTGATCCAGCCATGCCGCGTGTGTGAAGAAGGTCTTCGGATTGTAAAGCACTTTAAGTTGGGAGGAAGGGCAGTAAGCGAATACCTTGCTGTTTTGACGTTACCGACAGAATAAGCACCGGCTAACTCTGTGCCAGCAGCCGCGGTAATACAGAGGGTGCGAGCGTTAATCGGATTTACTGGGCGTAAAGCGTGCGTAGGTGGTTGTTTAAGTCTGTTGTGAAAGCCCTGGGCTCAACCTGGGAACTGCAGTGGAAACTGGACAACTAGAGTGTGGTAGAGGGTAGCGGAATTCCCGGTGTAGCAGTGAAATGCGTAGATATGCGGAGGAACACCGATGGCGAAGGCAATCCCCTGGACCTGTACTGACGCTCATGCACGAAAGCGTGGGGAGCAAAC</t>
  </si>
  <si>
    <t>TAGGGAATCTTCCGCAATGGACGAAAGTCTGACGGAGCAACGCCGCGTGAGTGAAGAAGGTTTTCGGATCGTAAAACTCTGTTGTTAAAGAAGAACAAGGTTGAGAGTAACTGCTCATCCCCTGACGGTATTTAACCAGAAAGCCACGGCTAACTACGTGCCAGCAGCCGCGGTAATACGTAGGTGGCAAGCGTTGTCCGGATTTATTGGGCGTAAAGCGAGCGCAGGCGGTTCTTTAAGTCTGATGTGAAAGCCCCCGGCTCAACCGGGGAGGGTCATTGGAAACTGGAGAACTTGAGTGCAGAAGAGGAGAGTGGAATTCCACGTGTAGCGGTGAAATGCGTAGATATGTGGAGGAACACCAGTGGCGAAGGCGACTCTCTGGTCTGTAACTGACGCTGAGGCTCGAAAGCGTGGGGAGCAAAC</t>
  </si>
  <si>
    <t>TGGGGAATTTTGGACAATGGGGGCAACCCTGATCCAGCAATGCCGCGTGAGTGAAGAAGGCCTTCGGGTTGTAAAGCTCTTTTGTCAGGGAAGAAACGGTGAGGGCTAATATCCTTTGCTAATGACGGTACCTGAAGAATAAGCACCGGCTAACTACGTGCCAGCAGCCGCGGTAATACGTAGGGTGCAAGCGTTAATCGGAATTACTGGGCGTAAAGCGTGCGCAGGCGGTTTTGTAAGTCTGATGTGAAATCCCCGGGCTCAACCTGGGAATTGCATTGGAGACTGCAAGGCTAGAATCTGGCAGAGGGGGGTAGAATTCCACGTGTAGCAGTGAAATGCGTAGATATGTGGAGGAACACCGATGGCGAAGGCAGCCCCCTGGGTCAAGATTGACGCTCATGCACGAAAGCGTGGGGAGCAAAC</t>
  </si>
  <si>
    <t>TGGGGAATATTGCACAATGGGCGCAAGCCTGATGCAGCCATGCCGCGTGTATGAAGAAGGCCTTCGGGTTGTAAAGTACTTTCAGCGGGGAGGAAGGCAACAGCGTAAATAGCGCTGTTGATTGACGTTACCCGCAGAAGAAGCACCGGCTAACTCCGTGCCAGCAGCCGCGGTAATACGGAGGGTGCAAGCGTTAATCGGAATTACTGGGCGTAAAGCGCACGCAGGCGGTCAATTAAGTTAGATGTGAAATCCCCGGGCTCAACCTCGGAATTGCCTTTGATACTGGGTGTCTTGAGTGTGAGAGAGGTATGTGGAACTCCGAGTGTAGAGGTGAAATGCGTAGATATAGGAAGGAACACCAGTGGCGAAGGCGACCACCTGGACTAATACTGACACTGAGGTGCGAAAGCGTGGGGAGCAAAC</t>
  </si>
  <si>
    <t>GGCACTTGTCCTTGTGGTCGATTGCCACCATGCTGCAAATAAGCACAATAACTCTGCACAAATCGAATAAAAAAACTTACTCGTCAATGGTCTTCTTGACCAGGCTCACGGACTTGGCGCCGAATCGCATCTCCATGGCGACATCGTAGCGGTACACAGGCTGAGCCCTCATCATCTTAGCTTGGTACATGTTGGTCACCAGTGGAACGGGGCGGCCTCCGGTGCCGGCTCCAAGCTTCGGGGCCATCGTCAAGTGCGCCATCTTTGTCGTAACCGACTC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</si>
  <si>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CAACCTGGGAACTGCATTTGTGACTGTATAGCTAGAGTACGGTAGAGGGTGGTGGAATTTCCTGTGTAGCGGTGAAATGCGTAGATATAGGAAGGAACACCAGTGGCGAAGGCGACCACCTGGACGAAGACTGACGCTCAGGTGCGAAAGCGTGGGGAGCAAAC</t>
  </si>
  <si>
    <t>AGACGTACACCCGACCCACTATGGTCGTGTATGCCCTATCGAGACGCCTGAAGGCCCGAACATCGGCCTGATCAACTCCCTGGCTGCCTATGCGCGTACCAACCAGTACGGCTTCCTCGAGAGCCCGTATCGTGTGGTGAAGGCCGGTCTGGTGACCGACGAAATCGTCTTCCTGTCCGCCATTGAAGAGGCCGATCACGTGATCGCCCAGGCTTCGGCGACCATGAACGACAAAGGCATTCTGGTCGATGAGTTGGTTGCTGTACGTCACCTGAACGAGTTCACTGTCAAGGCGCCGGAAGACGTCACCCTGATGGACGTGTCGCCGAAGCAGGTCGTTTCCGTTGCTGCCTCGCTGATCCCGTTCCTCGAGCACGACGATGCCAACCGTGCACTGATGG</t>
  </si>
  <si>
    <t>TGGGGAATATTGGACAATGGGCGCAAGCCTGATCCAGCCATGCCGCGTGAGTGATGAAGGCCTTAGGGTTGTAAAGCTCTTTTGTCCGGGAAGATAATGACTGTACCGGAAGAATAAGCCCCGGCTAACTTCGTGCCAGCAGCCGCGGTAATACGAAGGGGGCTAGCGTTGCTCGGAATCACTGGGCGTAAAGGGCGCGTAGGCGGACTCTTAAGTCGGGGGTGAAAGCCCAGGGCTCAACCCTGGAATTGCCTTCGATACTGAGAGTCTTGAGTTCGGAAGAGGTTGGTGGAACTGCGAGTGTAGAGGTGAAATTCGTAGATATTCGCAAGAACACCAGTGGCGAAGGCGGCTCACTGGACTGGTATTGACGCTGAGGTGCGAAAGCGTGGGGAGCAAAC</t>
  </si>
  <si>
    <t>TGGGGAATATTGGACAATGGGCGAAAGCCTGATCCAGCAATGCCGCGTGAGTGATGAAGGCCTTAGGGTTGTAAAGCTCTTTTACCCGGGATGATAATGACAGTACCGGGAGAATAAGCTCCGGCTAACTCCGTGCCAGCAGCCGCGGTAATACGGAGGGTGCAAGCGTTATCCGGATTCACTGGGTTTAAAGGGTGCGTAGGCGGGTTGATAAGTCAGTGGTGAAATCCTGGAGCTTAACTCCAGAACTGCCATTGATACTATCAGTCTTGAATATGGTGGAGGTAAGCGGAATATGTCATGTAGCGGTGAAATGCATAGATATGACATAGAACACCTATTGCGAAGGCAGCTTACTACGCCTATATTGACGCTGAGGCACGAAAGCGTGAGGATCAAAC</t>
  </si>
  <si>
    <t>Bacteria;"Bacteroidetes";"Sphingobacteriia";"Sphingobacteriales";"Chitinophagaceae";"Asinibacterium";NA</t>
  </si>
  <si>
    <t>Asinibacterium</t>
  </si>
  <si>
    <t>TAAGGAATATTGGTCAATGGACGCAAGTCTGAACCAGCCATGCCGCGTGAAGGATTAAGGTCCTCTGGATTGTAAACTTCTTTTATCTGGGACGAAAAAAGGCGATTCTTCGTCACTTGACGGTACCAGATGAATAAGCACCGGCTAACTCCGTGCCAGCAGCCGCGGTAATACGGAGGGTGCAAGCGTTATCCGGATTCACTGGGTTTAAAGGGTGCGTAGGCGGGTTGATAAGTCAGTGGTGAAATCCTGGAGCTTAACTCCAGAACTGCCATTGATACTATCAGTCTTGAATATGGTGGAGGTAAGCGGAATATGTCATGTAGCGGTGAAATGCATAGATATGACATAGAACACCTATTGCGAAGGCAGCTTACTACGCCTATATTGACGCTCAGACACGAAAGCGTGGGGAGCAAAC</t>
  </si>
  <si>
    <t>CCGCGGTAATACGTAGGGTGCGAGCGTTAATCGGAATTACTGGGCGTAAAGCGTGCGCAGGCGGTTGTGCAAGACAGATGTGAAATCCCCGGGCTTAACCTGGGAACTGCATTTGTGACTGCACGGCTAGAGTGCGGCAGAGGGGAGTGGAATTCCGCGTGTAGCAGTGAAATGCGTAGATATGCGGAGGAACACCGATGGCGAAGGCAGCTCCCTGGGCCTGCACTGACGCTCATGCACGAAAGCGTGGGGAGCAAAC</t>
  </si>
  <si>
    <t>Bacteria;"Proteobacteria";"Betaproteobacteria";"Burkholderiales";"Comamonadaceae";"Schlegelella";NA</t>
  </si>
  <si>
    <t>Schlegelella</t>
  </si>
  <si>
    <t>CCGCGGTAATACGAAGGGGGCTAGCGTTGTTCGGAATTACTGGGCGTAAAGCGCACGTAGGCGGATATTTAAGTCAGGGGTGAAATCCCAGAGCTCAACTCTGGAACTGCCTTTGATACTGGATGTCTTGAGTGTGAGAGAGGTATGTGGAACTCCGAGTGTAGAGGTGAAATTCGTAGATATTCGGAGGAACACCAGTGGCGAAGGCGGCTCACTGGTCCGGTACTGACGCTGAGGTGCGAAAGCGTGGGGAGCAAAC</t>
  </si>
  <si>
    <t>TGGGGAATATTGGACAATGGGCGAAAGCCTGATCCAGCCATGCCGCGTGTGTGAAGAAGGTCTTCGGATTGTAAAGCACTTTAAGTTGGGAGGAAGGGCAGTTACCTAATACGTGATTGTTTTGACGTTACCGACAGAATAAGCACCGGCTAACTCTGTGCCAGCAGCCGCGGTAATACAGAGGGTGCAAGCGTTAATCGGAATTACTGGGCGTAAAGCGCGCGTAGGTGGTTTGTTAAGTTGGATGTGAAAGCCCCGGGCTCAACCTGGGAACTGCATCCAAAACTGGCAAGCTAGAGTGTGTCAGAGGGAGGTGGAATTCCGCGTGTAGCAGTGAAATGCGTAGATATGCGGAGGAACACCGATGGCGAAGGCAGCCTCCTGGGATAACACTGACGCTCATGCACGAAAGCGTGGGGAGCAAAC</t>
  </si>
  <si>
    <t>TGGGGAATTTTGGACAATGGGCGAAAGCCTGATCCAGCCATGCCGCGTGCAGGATGAAGGCCTTCGGGTTGTAAACTGCTTTTGTACGGAACGAAAAGACTCCTTCTAATAAAGGGGGTCCATGACGGTACCGTAAGAATAAGCACCGGCT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</si>
  <si>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TTTGGACAATGGGCGAAAGCCTGATCCAGCAATGCCGCGTGTGTGATGAAGGCCTTCGGGTTGTAAAGCACTTTTGGCGGGAACGAAAAGGACTGTGCCAATACCACGGTTCGATGACGGTACCCGCAGAATAAGCACCGGCTAACTACGTGCCAGCAGCCGCGGTAATACGTAGGGTGCAAGCGTTAATCGGAATTACTGGGCGTAAAGAGTGCGCAGGCGGTTTTGCAAGACCGATGTGAAATCCCCGGGCTTAACCTGGGAACTGCATTGGTGACTGCAAGGCTAGAGTGTGTCAGAGGGAGGTGGAATTCCGCATGTAGCAGTGAAATGCGTAGATATGCGGAGGAACACCGATGGCGAAGGCAGCCTCCTGGGATAACACTGACGCTCATGCACGAAAGCGTGGGGAGCAAAC</t>
  </si>
  <si>
    <t>Bacteria;"Proteobacteria";"Betaproteobacteria";"Burkholderiales";"Burkholderiaceae";"Lautropia";"mirabilis"</t>
  </si>
  <si>
    <t>Lautropia</t>
  </si>
  <si>
    <t>mirabilis</t>
  </si>
  <si>
    <t>TGGGGAATATTGGACAATGGGCGCAAGCCTGATCCAGCAATGCCGCGTGGGTGATGAAGGCCTTCGGGTTGTAAAGCCCTTTTGGCGGGGACGATGATGACGGTACCCGCCGAATAAGCTCCGGCTAACTTCGTGCCAGCAGCCGCGGTAATACGAAGGGAGCTAGCGTTGTTCGGAATTACTGGGCGTAAAGGGCGCGTAGGCGGTTTCGATAGTCAGGCGTGAAATCCCCAGGCTCAACCTGGGAATTGCGCTTGATACTGCGAGACTTGAGTGAGGGAGAGGATAGTGGAATTCCCAGTGTAGAGGTGAAATTCGTAGATATTGGGAAGAACACCAGTGGCGAAGGCGGCTATCTGGACCTCAACTGACGCTGAGGCGCGAAAGCGTGGGGAGCAAAC</t>
  </si>
  <si>
    <t>Bacteria;"Proteobacteria";"Alphaproteobacteria";"Rhodospirillales";"I-10";NA;NA</t>
  </si>
  <si>
    <t>I-10</t>
  </si>
  <si>
    <t>TGGGGAATATTGCGCAATGGGCGAAAGCCTGACGCAGCGACGCCGCGTGTGGGATGAAGGCCTTCGGGTTGTAAACCACTGTCGGGAGGGACGAATGCGCCGCAAGGCGAGTGACGGTACCTCCAAAGGAAGCACCGGCTAACTCCGTGCCAGCAGCCGCGGTAATACGGAGGGTGCGAGCGTTGTCCGGAATCACTGGGCGTAAAGGGCGCGTAGGCGGCCTGGTAAGTAGGGGGTGAAATCCTGAGGCTTAACCTCAGGGCTGCCTTCTAAACTGTCAGGCTCGAGCACAGTAGAGGCAGGTGGAATTCCCGGTGTAGCGGTGGAATGCGTAGAGATCGGGAAGAACATCAGTGGCGAAGGCGGCCTGCTGGGCTGTTGCTGACGCTGAGGCGCGACAGCGTGGGGAGCAAAC</t>
  </si>
  <si>
    <t>TAAGGAATATTGGTCAATGGACGCAAGTCTGAACCGGCTATGCCGCGTGAAGGATTAAGGTCCTCTGGATTGTAAACTTCTTTTATAGGGGGCGAAAAAAGGCCTTTCTAGGTCACTTGACAGTACCCTATGAATAAGCACCGGCTAACTC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</si>
  <si>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GGGAATATTGGACAATGGGCGAAAGCCTGATCCAGCCATGCCGCGTGTGTGAAGAAGGTCTTCGGATTGTAAAGCACTTTAAGTTGGGAGGAAGGGCAGTAAGCTAATACCTTGCTGTTTTGACGTTACCGACAGAATAAGCACCGGCTAACTCTGTGCCAGCAGCCGCGGTAATACAGAGGGTGCAAGCGTTAATCGGAATTACTGGGCGTAAAGCGCGCGTAGGTGGTTCAGCAAGTTGGATGTGAAAGCCCCGGGCTCAACCTGGGAACTGCATCCAAAACTACTGAGCTAGAGTACGGTAGAGGGTGGTGGAATTTCCTGTGTAGCGGTGAAATGCGTAGATATAGGAAGGAACACCAGTGGCGAAGGCGACCACCTGGACTGATACTGACACTGAGGTGCGAAAGCGTGGGGAGCAAAC</t>
  </si>
  <si>
    <t>TGGGGAATATTGGACAATGGGCGCAAGCCTGATCCAGCCATACCGCGTGGGTGAAGAAGGCCTTCGGGTTGTAAAGCCCTTTTGTTGGGAAAGAAATCCAGCTGGTTAATACCCGGTTGGGATGACGGTACCCAAAGAATAAGCACCGGCTAACTTCGTGCCAGCAGCCGCGGTAATACGAAGGGTGCAAGCGTTACTCGGAATTACTGGGCGTAAAGCGTGCGTAGGTGGTCGTTTAAGTCCGTTGTGAAAGCCCTGGGCTCAACCTGGGAACTGCAGTGGATACTGGACGACTAGAGTGTGGTAGAGGGTAGCGGAATTCCTGGTGTAGCAGTGAAATGCGTAGAGATCAGGAGGAACATCCATGGCGAAGGCAGCTACCTGGACCAACACTGACACTGAGGCACGAAAGCGTGGGGAGCAAAC</t>
  </si>
  <si>
    <t>CGACGTTCACCCGACCCACTACGGCCGTGTGTGCCCGATCGAGACGCCTGAAGGTCCGAACATCGGTCTGATCAACTCCCTGGCTGCCTATGCGCGCACCAACCAGTACGGTTTCCTCGAGAGCCCGTACCGTGTTGTGAAGGCTGGTCTGGTGACCGACGAAATCGTCTTCCTGTCCGCCATTGAAGAGGCCGATCACGTGATCGCCCAGGCTTCGGCGACCATGAACGACAAAGGCATTCTGGTCGATGAACTGGTTGCCGTGCGTCACCTGAACGAGTTCACCGTCAAGGCGCCGGAAGACGTCACGCTGATGGACGTGTCGCCGAAGCAGGTCGTTTCCGTCGCTGCCTCGCTGATCCCGTTCCTCGAGCACGACGATGCCAACCGTGCACTGATGG</t>
  </si>
  <si>
    <t>TGGGGAATATTGCGCAATGGGCGAAAGCCTGACGCAGCGACGCCGCGTGGGGGATGACGGCCTTCGGGTTGTAAACCTCTTTCAGCAGGGACGAAGCCGTGAGGTGACGGTACCTGCAGAAGAAGCACCGGCCAACTACGTGCCAGCAGCCGCGGTAATACGTAGGGTGCAAGCGTTGTCCGGAATTATTGGGCGTAAAGAGCTCGTAGGCGGTTTGTTGCGTCGGCTGTGAAATCCCGAGGCTCAACCTCGGGTCTGCAGTCGATACGAGCAAACTAGAGTGTTGCAGGGGAGACTGGAATTCCTGGTGTAGCGGTGAAATGCGCAGATATCAGGAGGAACACCGGTGGCGAAGGCGGGTCTCTGGGCAACAACTGACGCTGAGGAGCGAAAGCGTGGGGAGCGAAC</t>
  </si>
  <si>
    <t>Bacteria;"Actinobacteria";"Actinobacteria";"Frankiales";"Geodermatophilaceae";"Blastococcus";NA</t>
  </si>
  <si>
    <t>Frankiales</t>
  </si>
  <si>
    <t>Geodermatophilaceae</t>
  </si>
  <si>
    <t>Blastococcus</t>
  </si>
  <si>
    <t>CGACGTGCACTATACGCACTACGGTCGTTTGTGTACCATCGAAACTCCAGAGGGACCAAACATTGGTTTGATTTCGTCACTTTGTGTACATGCTAAGATCAACAATTTAGGTTTCATCGAAACTCCATATAAAATTGTTGAGAATGGTATCGTAGCCATGGATAAAGACGTAATCTATCTATCTGCAGAAGATGAGGATGGTAAAACCATTGCTCAAGCTAATGCGGCTTATGATGATAAAGGTAACTTTACTACACCACGTGTGAAAGCACGTTACGAAGGTGACTTCCCGATCATTGAGCCTGAGAAATTAGACTTGATGGATATTGCGCCAAATCAGATCACATCAATCGCTGCTTCTTTGATTCCTTTCTTAGAGCATGATGATGCGAACAGGGCGTTGATGG</t>
  </si>
  <si>
    <t>TGGGGAATATTGGACAATGGGGGAAACCCTGATCCAGCGACGCCGCGTGAGTGAAGAAGTATTTCGGTATGTAAAGCTCTATCAGCAGGGAAGAAAATGACGGTACCTGACTAAGAAGCCCCGGCTAACTACGTGCCAGCAGCCGCGGTAATACGTAGGGGGCAAGCGTTATCCGGATTTACTGGGTGTAAAGGGAGCGTAGACGGCACTGCAAGTCTGGAGTGAAAGCCCGGGGCTCAACCCCGGGACTGCTTTGGAAACTGTGGTGCTGGAGTGCAGGAGAGGTAAGTGGAATTCCTAGTGTAGCGGTGAAATGCGTAGATATTAGGAGGAACACCAGTGGCGAAGGCGGCTTACTGGACTGTAACTGACGTTGAGGCTCGAAAGCGTGGGGAGCAAAC</t>
  </si>
  <si>
    <t>Bacteria;"Firmicutes";"Clostridia";"Clostridiales";"Lachnospiraceae";"Lachnoclostridium_5";NA</t>
  </si>
  <si>
    <t>Lachnospiraceae</t>
  </si>
  <si>
    <t>Lachnoclostridium_5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</si>
  <si>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</t>
  </si>
  <si>
    <t>ACACGACGCTCTTCCGATCTACGGGAGGCAGCAGCGCACAATCAATCTGGCGGCTCGGTAATCCGAGTCTCAATTTAACACTTCTGCCGATGGCCATATTTCAAAGAAGCGCACCGAGCGGGTGAGAACGGTTTACTGGGGTAGAGCGGATTAGGGAGCTGGGTTAAGGCGGAAAATGATGGTTTTAGAGGGCTTATTAGGAGCTTAGGTGTAGAATTTCAAGGATTAGATACCCTGGTAAGATCGGAAGAGCACACGTC</t>
  </si>
  <si>
    <t>TGGGGAATATTGCACAATGGGGGGAACCCTGATGCAGCCATGCCGCGTGAATGAAGAAGGCCTTCGGGTTGTAAAGTTCTTTCGGTGACGAGGAAGGTTGATAGGTTAATAGCCTATCAAATTGACGTTAATCACAGAAGAAGCACCGGCTAACTCCGTGCCAGCAGCCGCGGTAATACGGGGGGTGCGAGCGTTAATCGGAATAACTGGGCGTAAAGGGCACGCAGGCGGTGACTTAAGTGAGATGTGAAAGCCCCGAGCTTAACTTGGGAATTGCATTTCATACTGGGTCGCTAGAGTACTTTAGGGAGGGGTAGAATTCCACGTGTAGCGGTGAAATGCGTAGAGATGTGGAGGAATACCGAAGGCGAAGGCAGCCCCTTGGGAATGTACTGACGCTCATGTGCGAAAGCGTGGGGAGCAAAC</t>
  </si>
  <si>
    <t>Bacteria;"Proteobacteria";"Gammaproteobacteria";"Pasteurellales";"Pasteurellaceae";"Actinobacillus";NA</t>
  </si>
  <si>
    <t>Actinobacillus</t>
  </si>
  <si>
    <t>TGGGGAATTTTGGACAATGGGCGCAAGCCTGATCCAGCCATGCCGCGTGCGGGAAGAAGGCCTTCGGGTTGTAAACCGCTTTTGTCAGGGAAGAAAAGGTTCTGGTTAATACCTGGGACTCATGACGGTACCTGAAGAATAAGCACCGGCTAACTACGTGCCAGCAGCCGCGGTAATACGTAGGGTGCAAGCGTTAATCGGAATTACTGGGCGTAAAGCGTGCGCAGGCGGCTTTGCAAGACAGAGGTGAAATCCCCGGGCTCAACCTGGGAACTGCCTTTGTGACTGCAAGGCTAGAGTACGGCAGAGGGGGATGGAATTCCGCGTGTAGCAGTGAAATGCGTAGATATGCGGAGGAACACCAATGGCGAAGGCAATCCCCTGGGCCTGTACTGACGCTCATGCACGAAAGCGTGGGGAGCAAAC</t>
  </si>
  <si>
    <t>CGACGTACATCCGACGCATTATGGCCGTATCTGCCCGATTGAAACGCCGGAAGGCCCGAATATCGGTCTGATCAACTCGCTGGCAACGTTTGCACGCGTCAACAAGTACGGTTTCATCGAAAGCCCTTACCGCAAGATCGTTGACGGCAAGGTGACGGACGACGTCATCTACCTCTCTGCAATGGAAGAAGCCAAGCATTACGTGGCTCAGGCCAACGTTGAGCTGGATGCAAATGGCGCGTTCACGGATGAATTCGTGATTTGCCGTCATGCCGGTGAAGTGCTGCTGGCTCCGCGTGAAAACGTGGATCTGATGGACGTGTCGCCAAAGCAGCTGGTTTCGGTTGCCGCAGCGCTCATTCCGTTCCTTGAAAACGACGACGCCAACCGCGCTCTGATGG</t>
  </si>
  <si>
    <t>TGACGTTCACCCGACTCACTATGGTCGTGTATGTCCAATCGAAACGCCTGAAGGTCCGAACATCGGTCTGATTAACTCACTGTCCGTTTACGCGCGTACCAATGAGTATGGTTTCCTTGAAACCCCTTACCGTTTAGTTCGTGATGGTGTAGTGACGGATGAAATCCACTACCTGTCTGCGATCGAAGAAGGTAACTACGTTATTGCACAGGCAAACACTGTATTGGATGAAGAAGGCCACTTCGTTGAAGAATTGGTCACTTGCCGTCATTACGATGAATCCAGCTTGTTCAACCGTGATCAGGTTCAGTACATGGACGTTTCGACACAACAGATCGTGTCCGTCGGTGCTTCCTTGATCCCATTCCTTGAACACGATGACGCCAACCGTGCTTTGATGG</t>
  </si>
  <si>
    <t>CGACGTACATCCGACCCATTACGGCCGTATCTGCCCGATTGAAACGCAGGAAGGACCGAATATCGGTCTGATCAACTCGCTCGCAACATTTGCGCGCGTTAATAAATATGGTTTCATTGAAAGCCCTTACCGTAAAATTATCGACGGCAGGATCACCAATGAAGTTGTTTATCTTTCTGCAATGGAAGAAGCCAAGCATTATGTTGCTCAGGCAAATGCTGAAATCGGCGACAATGGTGAATTTACGGATGAATTCGTAATTTCCCGTCATGCTGGCGAAGTTCTGATGGCGCCACGTGAAAACGTGGATCTGATGGACGTTTCGCCTAAGCAGCTGGTTCCTGTTGCTGCTGCGCTTATTCCGTTCCTTGAAAACGATGACGCCAACCGCGCTCTGATGG</t>
  </si>
  <si>
    <t>CGACGTACATCCGACCCACTATGGCCGTATCTGCCCGATTGAAACGCCGGAAGGCCCGAATATCGGTCTGATCAATTCGCTTGCAACTTTTGCCCGCGTCAACAAGTACGGCTTTATTGAAAGCCCGTATCGTAAGGTTGTCGACGGTAAGGTAACGAGCGACGTTGTTTACCTTTCGGCTATGGAAGAAGCGAAGCACTCGGTTGCTCAGGCAAACGTTGAGCTGGACGAGCAGGGCGGTTTTGTTGACGAATTCGTCATCTGCCGTCACGCAGGCGAAGTTATGATGGCTCCGCGTGAAAACGTGGACCTGATGGACGTTTCGCCGAAGCAGCTCGTTTCGGTTGCAGCAGCTCTTATTCCGTTCCTTGAAAACGACGATGCTAACCGTGCTCTGATGG</t>
  </si>
  <si>
    <t>TAGGGAATCTTCCGCAATGGGCGAAAGCCTGACGGAGCAACGCCGCGTGAGTGATGAAGGTCTTCGGATCGTAAAACTCTGTTATCAGGGAAGAACAAATGTGTAAGTAACTGTGCACATCTTGACGGTACCTGATCAGAAAGCCACGGCTAACTACGTGCCAGCAGCCGCGGTAATACGTAGGTGGCAAGCGTTATCCGGAATTATTGGGCGTAAAGCGCGCGTAGGCGGTTTTTTAAGTCTGATGTGAAAGCCCACGGCTCAACCGTGGAGGGTCATTGGAAACTGGAAAACTTGAGTGCAGAAGAGGAAAGTGGAATTCCATGTGTAGCGGTGAAATGCGCAGAGATATGGAGGAACACCGATGGCGAAGGCAGCCCCCTGGGATAACACTGACGCTCATGCACGAAAGCGTGGGGAGCAAAC</t>
  </si>
  <si>
    <t>TGACGTACATCCGACCCATTACGGCCGTATCTGCCCGATTGAGACGCCGGAAGGCCCGAATATCGGTCTGATCAACTCGCTGGCTACCTTCGCACGCGTCAACAAGTACGGCTTCATCGAGAGCCCGTACCGCAAGATCGTCGATGGCACGCTGACCAATGAGGTCGTTTATCTCTCGGCTATGGAAGAGGCCAAGCACTTCGTTGCGCAGGCCAACGCCGAGCTCGACAAGGATGGCCACTTCGTCGACGAGTTCGTCATTTGCCGTAACGCCGGCGAAGTGATGATGGCGCCGCGCGAAAACGTCGACCTTATGGACGTTTCGCCGATGCAGACCGTGTCGATCGCGGCCGCGCTGGTTCCGTTCCTGGAGCACGATGACGCCAACCGTGCACTGATGG</t>
  </si>
  <si>
    <t>TGACGTACACCCGACCCACTATGGTCGTGTATGCCCTATCGAGACGCCTGAAGGCCCGAACATCGGCCTGATCAACTGCCTGGCTGCCTATGCGCGTACCAACCAGTACGGCTTCCTCGAGAGCCCGTATCGTGTGGTGAAGGCCGGTCTGGTGACCGACGAAATCGTCTTCCTGTCCGCCATTGAAGAGGCCGATCACGTGATCGCCCAGGCTTCGGCGACCATGAACGACAAAGGCATTCTGGTCGATGAGTTGGTTGCTGTACGTCACCTGAACGAGTTCACTGTCAAGGCGCCGGAAGACGTCACCCTGATGGACGTGTCGCCGAAGCAGGTCGTTTCCGTTGCTGCCTCGCTGATCCCGTTCCTCGAGCACGACGATGCCAACCGTGCACTGATGG</t>
  </si>
  <si>
    <t>AGACGTTCATCCGACCCATTATGGCCGTATCTGCCCGATTGAAACACCGGAAGGTCCGAATATCGGTCTGATCAACTCGCTGGCAACTTTTGCCCGCGTTAACAAATATGGTTTCATTGAAAGCCCGTACCGTAAAATTATCGACGGTAAGATCACCAATGAAGTCGTTTATCTTTCCGCTATGGAAGAAGCCAAGCACTATGTTGCTCAGGCCAATGCTGAAGTGGGCGAAAATGGCGAATTCGTTGAAGAATTCGTAATTTCCCGTCACTCCGGTGAAGTTCTGATGGCGCCGCGTGAAAACGTGGATCTGATGGACGTTTCGCCGAAGCAGCTGGTCTCTGTTGCTGCTGCGCTTACTCCGTTCCTGGAAAACGACGACGCCAACCGCGCTTTGATGG</t>
  </si>
  <si>
    <t>TGGGGAATTTTGGACAATGGGCGCAAGCCTGATCCAGCCATGCCGCGTGCAGGATGAAGGCCTTCGGGTTGTAAACTGCTTTTGTACGGAACGAAACGGCCTTTTCTAATAAAGAGGGCTAATGACGGTACCGTAAGAATAAGCACCGGCTAACTACGTGCCAGCAGCCGCGGTAATACGTAGGGTGCAAGCGTTAATCGGAATTACTGGGCGTAAAGCGCACGCAGGCGGTCAATTAAGTTGGATGTGAAATCCCCGGGCTTAACCCGGGAACGGCATCCAAGACTGGTTGGCTAGAGTCTCGTAGAGGGGGGTAGAATTCCACGTGTAGCGGTGAAATGCGTAGAGATGTGGAGGAATACCGGTGGCGAAGGCGGCCCCCTGGACGAAGACTGACGCTCAGGTGCGAAAGCGTGGGGAGCAAAC</t>
  </si>
  <si>
    <t>TAGGGAATATTGGACAAAGGGCGCAAGCCTGATCCAGCCATGCCGCGTGAGTGATGAAGGCCCTAGGGTTGTAAAGCTCTTTCACCGGTGAAGATAATGACGGTAACCGGAGAAGAAGCCCCGGCTAACTCTGTGCCAGCAGCCGCGGTAATACAGAGGGTGCAAGCGTTAATCGGAATTACTGGGCGTAAAGCGTGCGTAGGCGGCTGATTAAGTCGGATGTGAAATCCCTGAGCTTAACTTAGGAATTGCATTCGATACTGGTCAGCTAGAGTATGGGAGAGGATGGTAGAATTCCAGGTGTAGCGGTGAAATGCGTAGAGATCTGGAGGAATACCGATGGCGAAGGCAGCCATCTGGCCTAATACTGACGCTGAGGTACGAAAGCATGGGGAGCAAAC</t>
  </si>
  <si>
    <t>TGGGGAATATTGGACAATGGGCGAAAGCCTGATCCAGCAATGCCGCGTGAGTGATGAAGGCCTTAGGGTTGTAAAGCTCTTTTACCCGGGATGATAATGACAGTACCGGGAGAATAAGCTCCGGCTAACTTCGTGCCAGCAGCCGCGGTAATACGAGGGGAGCTAGCGTTATTCGGAATTACTGGGCGTAAAGCGCACGTAGGCGGCTTTGTAAGTTAGAGGTGAAAGCCTGGAGCTCAACTCCAGAATTGCCTTTAAGACTGCATCGCTTGAATCCAGGAGAGGTGAGTGGAATTCCGAGTGTAGCGGTGAAATGCGTAGAGATCTGGAGGAATACCGATGGCGAAGGCAGCCATCTGGCCTAATACTGACGCTGAGGTACGAAAGCATGGGGAGCAAAC</t>
  </si>
  <si>
    <t>TGGGGAATCTTGCACAATGGGGGAAACCCTGATGCAGCGACGCCGCGTGAGCGATGAAGGTTTTCGAATCGTAAAGCTCTGTCCTATGGGAAGATAATGACGGTACCATAGGAGGAAGCCCCGGCTAACTACGTGCCAGCAGCCGCGGTAATACGTAGGGGGCGAGCGTTGTCCGGAATTACTGGGCGTAAAGGGTTCGCAGGCGGCATGGCAAGTCCGATGTAAAAGGCGAAAGCTCAACTTTCGTAAGCATCGGAAACTGTCAAGCTTGAGTGAAGGAGAGGCAAGTGGAATTCCTAGTGTAGCGGTGGAATGCGTAGATATTAGGAGGAATACCGGTGGCGAAGGCGACTTGCTGGACTTCAACTGACGCTGAGGAACGAAAGCGTGGGTAGCAAAC</t>
  </si>
  <si>
    <t>Bacteria;"Firmicutes";"Clostridia";"Clostridiales";"Family_XI";"Peptoniphilus";NA</t>
  </si>
  <si>
    <t>Peptoniphilus</t>
  </si>
  <si>
    <t>TGGGGAATATTGCACAATGGGCGAAAGCCTGATGCAGCGACGCCGCGTGAGGGATGGAGGCCTTCGGGTTGTAAACCTCTTTCGCTCATGGTCAAGCCGCAGCTTTGGGTTGTGGTGAGGGTAGTGGGTAAAGAAGCGCCGGCTAACTACGTGCCAGCAGCCGCGGTAATACGTAGGGCGCGAGCGTTGTCCGGAATTATTGGGCGTAAAGGGCTTGTAGGCGGTTGGTCGCGTCTGCCGTGAAATCCTCTGGCTTAACTGGGGGCGTGCGGTGGGTACGGGCTGACTTGAGTGCGGTAGGGGAGACTGGAACTCCTGGTGTAGCGGTGGAATGCGCAGATATCAGGAAGAACACCGGTGGCGAAGGCGGGTCTCTGGGCCGTTACTGACGCTGAGGAGCGAAAGCGTGGGGAGCGAAC</t>
  </si>
  <si>
    <t>Bacteria;"Actinobacteria";"Actinobacteria";"Actinomycetales";"Actinomycetaceae";"Actinomyces";NA</t>
  </si>
  <si>
    <t>Actinomycetales</t>
  </si>
  <si>
    <t>Actinomycetaceae</t>
  </si>
  <si>
    <t>Actinomyces</t>
  </si>
  <si>
    <t>TGGGGAATATTGGACAATGGGCGCAAGCCTGATCCAGCAATGCCGCGTGAGTGATGAAGGCCTTCGGGTTGTAAAGCTCTTTCGCACGCGACGATGATGACGGTAGCGTGAGAAGAAGCCCCGGCTAACTTCGTGCCAGCAGCCGCGGTAATACGAAGGGGGCTAGCGTTGTTCGGAATTACTGGGCGTAAAGGGCGCGTAGGCGGTACTTCAAGTCAGGCGTGAAAGCCCCGGGCTCAACCTGGGAACCGCGCTTGAGACTGGAGAACTAGAGTTCGGGAGAGGATGGTGGAATTCCCAGTGTAGAGGTGAAATTCGTAGATATTGGGAAGAACACCGATGGCGAAGGCAGCCATCTGGACCGACACTGACGCTGAGGCGCGAAAGCGTGGGGAGCAAAC</t>
  </si>
  <si>
    <t>Bacteria;"Proteobacteria";"Alphaproteobacteria";"Rhodospirillales";"Rhodospirillaceae";"Skermanella";"aerolata"</t>
  </si>
  <si>
    <t>Skermanella</t>
  </si>
  <si>
    <t>aerolata</t>
  </si>
  <si>
    <t>CCGCGGTAATACGTAGGGTGCAAGCGTTAATCGGAATTACTGGGCGTAAAGCGTGTGTAGGCGGTTCGGAAAGAAAGATGTGAAATCCCAGGGCTCAACCTTGGAACTGCATTTTTAACTGCCGAGCTAGAGTATGTCAGAGGGGGGTAGAATTCCACGTGTAGCAGTGAAATGCGTAGAGATGTGGAGGAATACCGATGGCGAAGGCAGCCCCCTGGGATAACACTGACGCTCATGCACGAAAGCGTGGGGAGCAAAC</t>
  </si>
  <si>
    <t>TGGGGAATATTGGACAATGGGCGCAAGCCTGATCCAGCCATGCCGCGTGAGTGATGAAGGCCTTAGGGTTGTAAAGCTCTTTTGTCCGGGACGATAATGACGGTACCGGAAGAATAAGCCCCGGCTAACTTCGTGCCAGCAGCCGCGGTAATACGAAGGGGGCTAGCGTTGCTCGGAATCACTGGGCGTAAAGGGCGCGTAGGCGGTCTTTTAAGTCGGGGGTGAAAGCCTGTGGCTCAACCACAGAATTGCCTTCGATACTGGGAGACTTGAGACCGGAAGAGGACAGCGGAACTGCGAGTGTAGAGGTGAAATTCGTAGATATTCGCAAGAACACCAGTGGCGAAGGCGGCTGTCTGGTCCGGTTCTGACGCTGAGGCGCGAAAGCGTGGGGAGCAAAC</t>
  </si>
  <si>
    <t>TGGGGAATATTGCACAATGGGGGAAACCCTGATGCAGCCATGCCGCGTGTGTGAAGAAGGCCTTCGGGTTGTAAAGCACTTTCAGCGAGGAGGAAAGGTTGATACCTAATACGTATCAGCTGTGACGTTACTCGCAGAAGAAGCACCGGCTAACTCCGTGCCAGCAGCCGCGGTAATACGGAGGGTGCAAGCGTTAATCGGAATTACTGGGCGTAAAGCGCACGCAGGCGGTTGGATAAGTTAGATGTGAAAGCCCCGGGCTCAACCTGGGAATTGCATTTAAAACTGTCCAGCTAGAGTCTTGTAGAGGGGGGTAGAATTCCAGGTGTAGCGGTGAAATGCGTAGAGATCTGGAGGAATACCGGTGGCGAAGGCGGCCCCCTGGACAAAGACTGACGCTCAGGTGCGAAAGCGTGGGGAGCAAAC</t>
  </si>
  <si>
    <t>Bacteria;"Proteobacteria";"Gammaproteobacteria";"Aeromonadales";"Aeromonadaceae";"Aeromonas";NA</t>
  </si>
  <si>
    <t>TGGGGAATCTTAGACAATGGGGGCAACCCTGATCTAGCCATGCCGCGTGAGTGATGAAGGCCTTAGGGTTGTAAAGCTCTTTCAGCTGGGAAGATAATGACGGTACCAGCAGAAGAAGCC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</si>
  <si>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CCGCGGTAAGACAGGGGATGCGAGTGTTATCCGGAATTATTGGGCGTAAAGCGTCTGTAGGTTGAATTCAAAGTCTTTTGTAAAATCTTTAAGCTCAACTTAAAAACCGCAAAAGATACTAGTTTTCTTGAGTATGGTAGAGGTAAAGGGAATTTCCAGTGGAGCGGTGAAATGCGTAGAGATTGGAAGGAACACCAAAAGCGAAGGCACTTTACTGGGCCATTACTGACACTGAGAGACGAAAGCTAAGGGAGCAAAC</t>
  </si>
  <si>
    <t>Bacteria;"Cyanobacteria";"Chloroplast";NA;NA;NA;NA</t>
  </si>
  <si>
    <t>Chloroplast</t>
  </si>
  <si>
    <t>TGGGGAATATTGCACAATGGGCGAAAGCCTGATGCAGCAACGCCGCGTGAGGGACGACGGCCTTCGGGTTGTAAACCTCTTTTAGCAAGGAAGAAGCGAAAGTGACGGTACTTGCAGAATAAGCACCGGCTAACTA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</si>
  <si>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TAGGGAATCTTCCGCAATGGGCGAAAGCCTGACGGAGCAACGCCGCGTGAGTGATGAAGGTCTTCGGATCGTAAAACTCTGTTATTAGGGAAGAACAAATGTGTAAGTAACTATGCACGTCTTGACGGTACCTAATCAGAAAGCCACGGCTAACTACGTGCCAGCAGCCGCGGTAATACGTAGGTGGCAAGCGTTATCCGGAATTATTGGGCGTAAAGCGCGCGTAGGCGGTTTTTTAAGTCTGATGTGAAAGCCCACGGCTCAACCGTGGAGGGTCATTGGAAACTGGTAAACTTGAGTGCAGAAGAGGAAAGTGGAATTCCATGTGTAGCGGTGAAATGCGCAGAGATATGGAGGAACACCAGTGGCGAAGGCGACTTTCTGGTCTGTAACTGACGCTGATGTGCGAAAGCGTGGGGATCAAAC</t>
  </si>
  <si>
    <t>TGGGGAATTTTGGACAATGGGGGAAACCCTGATCCAGCCATTCCGCGTGTGCGATGAAGGCCTTCGGGTTGTAAAGCACTTTTGGCAGGAAAGAAAAGTTGTGAGTTAATACCTCGCAACGATGACGGTAC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</si>
  <si>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AGGAATATTGGACAGTGGGCGCAAGCCTGATCCAGCCATGCCGCGTGCAGGATGAAGGCCTCCGGGTTGTAAACTGCTTTTGTACGGAACGAAAAGACTCCTTCTAATAAAGAGGGTCCATGACGGTACCGTAAGAATAAGCACCGGCTAACTACGTGCCAGCAGCCGCGGTAATACGTAGGGTGCAAGCGTTATCCGGAATCATTGGGTTTAAAGGGTCCGTAGGCGGTTTAATAAGTCAGTGGTGAAAGCCCATCGCTCAACGGTGGAACGGCCATTGATACTGTTAGACTTGAATTATTAGGAAGTAACTAGAATATGTAGTGTAGCGGTGAAATGCTTAGAGATTACATGGAATACCAATTGCGAAGGCAGGTTACTACTAATGGATTGACGCTGATGGACGAAAGCGTGGGTAGCGAAC</t>
  </si>
  <si>
    <t>TGGGGAATTTTGGACAATGGGGGAAACCCTGATCCAGCCATTCCGCGTGTGCGATGAAGGCCTTCGGGTTGTAAAGCACTTTTGGCAGGAAAGAAAAGTTGTGAGTTAATACCTCGCAACGATGACGGTACCTGCAGAATAAGCACCGGCTAACTACGTGCCAGCAGCCGCGGTAATACGTAGGGTGCAAGCGTTAATCGGAATTACTGGGCGTAAAGCGTGCGCAGGCGGTTCGGAAAGAAAGATGTGAAATCCCAGAGCTTAACTTTGGAACTGCATTTTTAACTACCGGGCTAGAGTGTGTCAGAGGGAGGTGGAATTCCGCGTGTAGCAGTGAAATGCGTAGATATGCGGAGGAACACCGATGGCGAAGGCAATCCCCTGGACCTGTACTGACGCTCATGCACGAAAGCGTGGGGAGCAAAC</t>
  </si>
  <si>
    <t>TAGGGAATTTTCCGCAATGGGCGCAAGCCTGACGGAGCAACGCCGCGTGAGCGAGGACGGCCTTCGGGTTGTAAAGCTCTTTCACCGGTGAAGATAATGACGGTAACCGGAGAAGAAGCACCGGCTAACTA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</si>
  <si>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ATTGGACAATGGGCGCAAGCCTGATCCAGCAATGCCGCGTGTGTGAAGAAGGCCTTCGGGTTGTAAAGCACTTTAAGCAGGGAAGAAAAAACTCGGGCTAATACCTTGAGTCTTGACGGTACCTGAAGAATAAGCACCGGCTAACTCTGTGCCAGCAGCCGCGGTAATACAGAGGGTGCAAGCGTTAATCGGATTTACTGGGCGTAAAGCGTGTGTAGGTGGTTTGACAAGTTGGTTGTGAAATCCCCGGGCTCAACCTGGGAACTGCTTCCAAGACTGTCAGACTAGAGTACGGTAGAGGGCGGTGGAATTTCCGGTGTAGCGGTGAAATGCGTAGATATCGGAAGGAACACCAATGGCGAAGGCAGCCGCCTGGGCCTGTACTGACGCTCAGACACGAAAGCGTGGGGAGCAAAC</t>
  </si>
  <si>
    <t>TGGGGAATATTGGACAATGGGCGCAAGCCTGATCCAGCCATGCCGCGTGTGTGAAGAAGGCCTTCGGGTTGTAAAGCACTTTCAGCGAGGATGAATGGTAGTGTGTTAATAGCAAATTTCCTTGACGTTACACGCAGAAGAAGCACCGGCTAACTCCGTGCCAGCAGCCGCGGTAATACGTAGGGTGCAAGCGTTAATCGGAATTACTGGGCGTAAAGCGTGTGTAGGCGGTTCGGAAAGAAAGATGTGAAATCCCAGGGCTCAACCTTGGAACTGCATTTTTAACTGCCGAGCTAGAGTATGTCAGAGGGGGGTAGAATTCCACGTGTAGCAGTGAAATGCGTAGATATGTGGAGGAATACCGATGGCGAAGGCAGCCCCCTGGGATAATACTGACGCTCAGA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</si>
  <si>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GGCTCAACCTTGGAACTGCATTTTTAACTACCGAACTAGAGTATGTCAGAGGGGGGTGGAATTCCACGTGTAGCAGTGAAATGCGTAGATATGTGGAGGAACACCGATGGCGAAGGCAGCCCCCTGGGATAATACTGACGCTCATGCACGAAAGCGTGGGGAGCAAAC</t>
  </si>
  <si>
    <t>TGGGGAATATTGGACAATGGGCGAAAGCCTGATCCAGCCATGCCGCGTGTGTGAAGAAGGTCTTCGGATTGTAAAGCACTTTAAGTTGGGAGGAAGGGCAGTAAGCGAATACCTTGCTGTTTTGACGTTACCGACAGAATAAGCACCGGCTAACTTCGTGCCAGCAGCCGCGGTAATACGAAGGGGGCTAGCGTTGTTCGGATTTACTGGGCGTAAAGCGCACGTAGGCGGCTTTGTAAGTTAGAGGTGAAAGCCTGGAGCTCAACTCCAGAATTGCCTTTAAGACTGCATCGCTTGAATCCAGGAGAGGTGAGTGGAATTCCGAGTGTAGAGGTGAAATTCGTAGATATTCGGAAGAACACCAGTGGCGAAGGCGGCTCACTGGACTGGTATTGACGCTGAGGTGCGAAAGCGTGGGGAGCAAAC</t>
  </si>
  <si>
    <t>TGGGGAATTTTGGACAATGGGGGCAACCCTGATCCAGCCATTCCGCGTGAGTGAAGAAGGCCTTCGGGTTGTAAAGCTCTTTCGGCAGGAACGAAACGGCGCGCTCTAACATAGCGCGTTAATGACGGTACCTGAAGAAGAAGCACCGGCTAACTACGTGCCAGCAGCCGCGGTAATACGTAGGGTGCGAGCGTTAATCGGAATTACTGGGCGTAAAGCGTGCGCAGGCGGTTTGCTAAGACAGGTGTGAAATCCCCGAGCTTAACTTGGGAATTGCGCTTGTAACTGGCAAGCTAGAGTGTGGCAGAGGGGGGTGGAATTCCACGTGTAGCAGTGAAATGCGTAGATATGTGGAGGAACACCGATGGCGAAGGCAGCCCCCTGGGTTAACACTGACGCTCATGCACGAAAGCGTGGGGAGCAAAC</t>
  </si>
  <si>
    <t>TGGGGAATATTGGACAATGGGCGAAAGCCTGATCCAGCCATGCCGCGTGTGTGAAGAAGGTCTTCGGATTGTAAAGCACTTTAAGTTGGGAGGAAGGGTTGTAACCTAATACGTTGCAATTTTGACGTTACCGACAGAATAAGCACCGGCTAACTTCGTGCCAGCAGCCGCGGTAATACGAAGGGGGCTAGCGTTGCTCGGAATTACTGGGCGTAAAGGGCGCGTAGGCGGACTCTTAAGTCGGGGGTGAAAGCCCAGGGCTCAACCCTGGAATTGCCTTCGATACTGAGAGTCTTGAGTTCGGAAGAGGTTGGTGGAACTGCGAGTGTAGAGGTGAAATTCGTAGATATTCGCAAGAACACCAGTGGCGAAGGCGGCCAACTGGTCCGATACTGACGCTGAGGCGCGAAAGCGTGGGGAGCAAAC</t>
  </si>
  <si>
    <t>TGGGGAATATTGCACAATGGGCGCAAGCCTGATGCAGCCATGCCGCGTGTGTGAAGAAGGCCTTCGGGTTGTAAAGCACTTTCAGCGAGGAGGAAGGGTTCAGTGTTAATAGCACTGTGCATTGACGTTACTCGCAGAAGAAGCACCGGCTAACTCCGTGCCAGCAGCCGCGGTAATACGAAGGGGGCTAGCGTTGTTCGGATTTACTGGGCGTAAAGCGCACGTAGGCGGATTGTTAAGTCAGAGGTGAAATCCTGGAGCTCAACTCCAGAACTGCCTTTGATACTGGCAATCTAGAGTCCGGAAGAGGTAAGTGGAACTCCTAGTGTAGAGGTGGAATTCGTAGATATTAGGAAGAACACCAGTGGCGAAGGCGACTACCTGGACTGATACTGACACTGAGGTGCGAAAGCGTGGGGAGCAAAC</t>
  </si>
  <si>
    <t>TAGGGAATATTGGACAATGGGTGCGAGCCTGATCCAGCCATGCCGCGTGCAGGAAGAAGGCTTTCTGAGTTGTAAACTGCTTTTGCCAGAGGATAAAAAGCCCATGCGTGGGAAATTGAAGGTACCTGGTGAATAAGCCACGGCTAACTACGTGCCAGCAGCCGCGGTAATACGTAGGTGGCAAGCGTTGTCCGGATTTATTGGGTTTAAAGGGTGCGTAGGCGGTTTTATAAGTCAGTGGTGAAATCCGGCAGCTCAACTGTCGATGTGCCATTGATACTGTAGAACTTGAGTACTGATGAGGTAGGCGGAATTGACGGTGTAGCGGTGAAATGCTTAGATATCGTCAAGAACACCGATAGCGAAGGCAGCTTACTAAGCAGTAACTGACGCTGAGGCACGAAAGTGTGGGGATCAAAC</t>
  </si>
  <si>
    <t>GGAATTTTGGACAATGGGGGCAACCCTGATCCAGCCATGCCGCGTGAGTGAAGAAGGCCTTCGGGTTGTAAAGCTCTTTCGGACGGAACGAAATGGTTACGGTCAATACCCGTGACTGATGACGGTACCGTAAGAAGAAGCACCGGCTAACTACGTGGCAGCAGCCGCGGTAATACGTAGGGTGCGAGCGTTAATCGGAATTACTGGGCGTAAAGCGTGCGCAGGCGGTTTCGTAAGCTGGAGGTGAAACCCCCGGGCTTAACCTGGGAATGGCCTTCAGGACTGCGAGGCTAGAGTGCGGCAGAGGGAGGTGGAATTCCACGTGTAGCAGTGAAATGCGTAGATATGTGGAGGAACACCGATGGCGAAGGCAGCCTCCTAAACCAGCACTGACACTCATGCACGAAAGCGTAAAAAGCAAAC</t>
  </si>
  <si>
    <t>TGGGGAATATTGGACAATGGGCGCAAGCCTGATCCAGCCATGCCGCGTGAGTGATGAAGGCCCTAGGGTTGTAAAGCTCTTTCACCGGTGAAGATAATGACGGTAACCGGAGAAGAAGCCCCGGCTAACTTCGTGCCAGCAGCCGCGGTAAGACGAAGGGGGCTAGCGTTGTTCGGAATTACTGGGCGTAAAGCGAGTGTAGGTGGTTGTCCAAGTTGGATGTGAAAGCCTTGAGCTTAACTCAAGAAATGCATTCAGGACTGGGCGGCTAGAGGACCGGAGAGGATAGTGGAATTCCCAGTGTAGTGGTGAAATACGTAGAGATTGGGAAGAACACCAGTGGCGAAGGCGGCTATCTGGACGGTTTCTGACACTAAGACTCGAAAGCGTGGGGAGCAAAC</t>
  </si>
  <si>
    <t>TAAGGAATATTGGTCAATGGACGGAAGTCTGAACCAGCCATGCCGCGTGGAGGATGAAGGCCCTCTGGGTTGTAAACTTCTTTTATTTGGGACGAAACACTCTTTATCTAGAGAGCTTGACGGTACCAGATGAATAAGCACCGGCTAACTCCGTGCCAGCAGCCGCGGTAATACGGAGGGTGCAAGCGTTATCCGGATTCACTGGGTTTAAAGGGTGCGTAGGCGGGCAGGTAAGTCAGTGGTGAAATCCTGGAGCTTAACTCCAGAACTGCCATTGATACTATCTGTCTTGAATATTGTGGAGGTAAGCGGAATATGTCATGTAGCGGTGAAATGCTTAGATATGACATAGAACACCTATTGCGAAGGCAGCTTACTACGCATATATTGACGCTGAGGCACGAAAGCGTGGGGATCAAA</t>
  </si>
  <si>
    <t>TGGCACTCGATGAGCATGTAGAGCCAGGACCAGAGGTCGTCTTTCCGCCCCTGCTCCTTCTTCTCGTGGACCGACGGCGAGCAGTAGCGCACGGTGCCGCGGAATTCGGCGCTCCCACGCGCCCTCCGTGCGATCCACACGCCGTTCTTCTCCACCGCGAAGCTCCGCGCCAGGCCGAAGTCGAGTAGGTGCACGATCCGCACCCTGTCCGGGTCTTGTGAGTGGCCCATCACGAAGTTTGCCGGCTTCACGTCGCTGAAACGGAGGGAATATGAGGGATG</t>
  </si>
  <si>
    <t>TTAAGAATCTTGCGCAATGGGGGAAACCCTGACGCAGCGACGCCGCGTGAAGGATGAAGGCTTTCGGGTTGTAAACTTCGGTAGACTGGGAAGAAGAACTACGTTCGTTGAGGGCGTAGAGTGACGGTACCAGTCTGAAGCCCCGGCTAATTACGTGCCAGCAGCCGCGGTAATACGTATGGGGCAAGCGTTGTTCGGAATTATTGGGCGTAAAGGGCTCGCAGGTGGTTTGTTAAGTTGGTGGTTTAATCTCTGGGCTCAACCCAGAGTCAGCCTCCAAAACTGACGAACTTGAGTACGATAGGGGATAGCGGAATTCTCGGTGTAGCGGTGGAATGCGTAGATATCGAGAGGAACACCAATGGCGAAGGCAGCTATCTGGATCGTAACTGACACTCATGAGCGAAAGTGCGGGGAGCAAAC</t>
  </si>
  <si>
    <t>TGGGGAATTTTGGACAATGGGGGAAACCCTGATCCAGCCATCCCGCGTGTATGATGAAGGCCTTCGGGTTGTAAAGCACTTTTGTTCGGGAAGAAATCGTGCGGGCTAATACCCAGTACGGATGACGGTACCGAA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</t>
  </si>
  <si>
    <t>Bacteria;"Proteobacteria";"Alphaproteobacteria";"Sphingomonadales";"Sphingomonadaceae";"Stakelama";NA</t>
  </si>
  <si>
    <t>Stakelama</t>
  </si>
  <si>
    <t>TGGGGAATATTGGACAATGGGCGCAAGCCTGATCCAGCCATGCCGCGTGTGTGAAGAAGGCCTTCGGGTTGTAAAGCACTTTTGTTCGGGAAGAAATCGTGCGGGCTAATACCCAGTACGGATGACGGTACCGAAAGAATAAGCACCGGCTAACTTCGTGCCAGCAGCCGCGGTAATACGAAGGGTGCAAGCGTTACTCGGAATTACTGGGCGTAAAGCGTGCGTAGGTGGTTGTTTAAGTCTGTTGTGAAAGCCCTGGGCTCAACCTGGGAACTGCAGTGGAAACTGGACGACTAGAGTGTGGTAGAGGGTAGCGGAATTCCTGGTGTAGCAGTGAAATGCGTAGAGATCAGGAGGAACATCCATGGCGAAGGCAGCTACCTGGACCAACACTGACACTGAGGCACGAAAGCGTGGGGAGCAAAC</t>
  </si>
  <si>
    <t>TGCGGAATATTGGTCAATGGCGGCAACTCTGAACCAGCCATGCCGCGTGCAGGATGACGGTCCTATGGATTGTAAACTGCTTTTGTACGGGAAGAAAAAAAGTTACGTGTAATTTATTGACGGTACCGTAAGAATAAGGATCGGCTAACTCCGTGCCAGCAGCCGCGGTAATACGGAGGATCCAAGCGTTATCCGGAATCATTGGGTTTAAAGGGTCCGTAGGCGGTCTTATAAGTCAGTGGTGAAAGTTTGCAGCTTAACTGTAAAATTGCCATTGATACTGTAGGACTTGAATTTTTGTGAAGTAACTAGAATATGTAGTGTAGCGGTGAAATGCATAGATATTACATGGAATACCAATTGCGAAGGCAGGTTACTAACAAATGATTGACGCTGATGGACGAAAGCGTGGGTAGCGAAC</t>
  </si>
  <si>
    <t>TGGGGAATCTTGCACAATGGACGAAAGTCTGATGCAGCGACGCCGCGTGAGCGATGAAGCCCTTCGGGGTGTAAAGCTCTTTCGACAGGAACGATAATGACGGTACCTGGAGAAGAAGCTGCGGCTAACTACGTGCCAGCAGCCGCGGTAATACGTAGGCAGCAAGCGTTGTTCGGAATTACTGGGCGTAAAGCGTGCGTAGGCGGTGGCTCAAGTTTGGTGTGAAATCTCCCGGCTCAACTGGGAGGGTGCGCCGAAAACTGAGTTGCTCGAGTGTGGGAGAGGTAGGCGGAATTCCTGGTGTAGCGGTGAAATGCGTAGATATCAGGAGGAACACCGGCGGTGTAGACGGCTTACTGGACCATAACTGACGCTGAGGCACGAAAGTGTGGGGAGCAAAC</t>
  </si>
  <si>
    <t>TGGGGAATATTGGACAATGGGCGCAAGCCTGATCCAGCAATGCCGCGTGAGTGATGAAGGCCTTCGGGTCGTAAAGCTCTTTTACCAGGGATGATAATGACAGTACCTGGAGAATAAGCTCCGGCTAACTCCGTGCCAGCAGCCGCGGTAATACGGAGGGAGCTAGCGTTGTTCGGAATTACTGGGCGTAAAGAGTACGTAGGCGGCTATTCAAGTCAGAGGTGAAAGCCCGGGGCTCAACCCCGGAACTGCCTTTGAAACTAGGTAGCTAGAATCTTGGAGAGGTCAGTGGAATTCCGAGTGTAGAGGTGAAATTCGTAGATATTCGGAAGAACACCAGTGGCGAAGGCGACTAACTGGACAAGTATTGACGCTGAGGTACGAAAGCGTGGGGAGCAAAC</t>
  </si>
  <si>
    <t>Bacteria;"Proteobacteria";"Alphaproteobacteria";"Sphingomonadales";"Sphingomonadaceae";"Novosphingobium";NA</t>
  </si>
  <si>
    <t>TGGGGAATATTGCACAATGGGCGCAAGCCTGATGCAGCCATGCCGCGTGTATGAAGAAGGCCTTCGGGTTGTAAAGTACTTTCAGCGGGGAGGAAGGCGTAGAGCTGAATAGGTTTTACGATTGACGTTACCCGCAGAAGAAGCACCGGCTAACTCCGTGCCAGCAGCCGCGGTAATACGGAGGGTGCAAGCGTTAATCGGAATTACTGGGCGTAAAGCGCACGCAGGCGGTTTGTTAAGTCAGATGTGAAATCCCCGCGCTTAACGTGGGAACTGCATTTGAAACTGGCAAGCTAGAGTCTTGTAGAGGGGGGTAGAATTCCAGGTGTAGCGGTGAAATGCGTAGAGATATGGAGGAATACCGGTGGCGAAGGCGGCCCCCTGGACAAAGACTGACGCTAAGGTGCGAAAGCGTGGGGAGCAAAC</t>
  </si>
  <si>
    <t>TGGGGAATATTGGACAATGGGCGCAAGCCTGATCCAGCCATACCGCGTGGGTGAAGAAGGCCTTCGGGTTGTAAAGCCCTTTTGTTGGGAAAGAAATCCAGCCGGCTAATACCTGGTTGGGATGACGGTACCCAAAGAATAAGCACCGGCTAACTTCGTGCCAGCAGCCGCGGTAATACGTAGGTGGCAAGCGTTATCCGGAATTATTGGGCGTAAAGCGCGCGCAGGTGGTTTCTTAAGTCTGATGTGAAAGCCCACGGCTCAACCGTGGAGGGTCATTGGAAACTGGGAGACTTGAGTGCAGAAGAGGAAAGTGGAATTCCATGTGTAGCGGTGAAATGCGTAGAGATATGGAGGAACACCAGTGGCGAAGGCGACTTGCTGGGCTGGAACTGACACTGAGGCGCGAAAGCGTGGGGAGCAAAC</t>
  </si>
  <si>
    <t>TGGGGAATATTGCACAATGGGCGAAAGCCTGATGCAGCGACGCCGCGTGAGGGATGACGGCCTTCGGGTTGTAAACCTCTTTCAGCAGGGACGAAGCGCAAGTGACGGTACCGTAA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</si>
  <si>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GGGGAATATTGGACAATGGGCGAAAGCCTGATCCAGCCATGCCGCGTGTGTGAAGAAGGCCTTCGGGTTGTAAAGCACTTTAAGCAGGGAGGAATGGCTCTTGGTTAATAACCTTGAGCAGTGACGTTACCTGCAGAATAAGCACCGGCTAACTCTGTGCCAGCAGCCGCGGTAATACAGAGGGTGCAAGCGTTAATCGGAATTACTGGGCGTAAAGCGCGCGTAGGTGGTTCGTTAAGTTGGGTGTGAAATCCCCGGGCTCAACCTGGGAATTGCACTCAAAACTGCGTGGCTAGAGTGTGGGAGAGGAAGGTAGAATTCCAGGTGTAGCGGTGAAATTCGTAGATATTCGGAGGAACACCAGTGGCGAAGGCGGCTCACTGGCTCGGTACTGACGCTGAGGTGCGAAAGCGTGGGGAGCAAAC</t>
  </si>
  <si>
    <t>Bacteria;"Proteobacteria";"Gammaproteobacteria";"Pseudomonadales";NA;NA;NA</t>
  </si>
  <si>
    <t>TGGGGAATATTGGACAATGGGCGCAAGCCTGATCCAGCCATGCCGCGTGAATGATGAAGGTCTTAGGATTGTAAAATTCTTTCACCGGGGACGATAATGACGGTACCCGGAGAAGAAGCAC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</si>
  <si>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GACAATGGGGGAAACCCTGATCCAGCAATGCCGCGTGAATGAAGAAAGCCTTAGGGTTGTAAAGTTCTTTCACCTGTGAAGATAATGACGGTAGCAGGAAAAGAAGCCCCGGCTAACTCCGTGCCAGCAGCCGCGGTAAGACGGAGGGGGCTAGCGTTGTTCGGAATGACTGGGCGTAAAGGGCGCGTAGGCGGTTTTTTAAGTGAGGCGTGAAAGCCCTGGGCTTAACCCAGGAGGTGCGTTTCATACTGGAAAGCTTGAGTACGAGAGAGGAAAGTGGAATTCCTAGTGTAGAGGTGAAATTCGTAGATATTAGGAAGAACACCAGTGGCGAAGGCGGCTTTCTGGCTCGTAACTGACGCTGAGGCGCGAAAGCGTGGGGAGCAAAC</t>
  </si>
  <si>
    <t>TGGGGAATATTGGACAATGGGCGAAAGCCTGATCCAGCCATGCCGCGTGTGTGAAGAAGGTCTTCGGATTGTAAAGCACTTTAAGTTGGGAGGAAGGGCAGTAAGTTAATACCTTGCTGTTTTGACGTTACCGACAGAATAAGCACCGGCTAACTTCGTGCCAGCAGCCGCGGTAATACGAAGGGTGCAAGCGTTAATCGGAATTACTGGGCGTAAAGCGCGCGTAGGTGGTTCGTTAAGTTGGATGTGAAATCCCCGGGCTCAACCTGGGAACTGCATCCAAAACTGGCGAGCTAGAGTAGGGCAGAGGGTGGTGGAATTTCCTGTGTAGCGGTGAAATGCGTAGATATAGGAAGGAACACCAGTGGCGAAGGCGACCACCTGGGCTCATACTGACACTGAGGTGCGAAAGCGTGGGGAGCAAAC</t>
  </si>
  <si>
    <t>TAGGGAATATTGGGCAATGGGCGCAAGCCTGACCCAGCCATGCCGCGTGAAGGATGACTGCCCTATGGGTTGTAAACTTCTTTTGTACGGGAAGAAACCCCTCTACGTGTAGAGGGCTGACGGTACCGTAAGAATAAGGATCGGCTAACTCCGTGCCAGCAGCCGCGGTAATACGGAGGATCCAAGCGTTGTCCGGATTTATTGGGTTTAAAGGGTGCGTAGGCGGACTACTAAGTCAGAGGTGAAAGTTTGCAGCTTAACTGTAAAATTGCCTTTGAAACTGGTAGTCTTGAGTACAGTTGAGGTGGGCGGAATGTGTCATGTAGCGGTGAAATGCTTAGATATGATACAGAACACCGATTGCGAAGGCAGCTCACTAAACTGTAACTGACGCTGAGGCACGAAAGCGTGGGGAGCAAAC</t>
  </si>
  <si>
    <t>TGGGGAATTTTGGACAATGGGCGCAAGCCTGATCCAGCAATGCCGCGTGAGTGAAGAAGGCCTTCGGGTTGTAAAGCTCTTTTGTCAGGGAAGAAACGGTGGGAGCTAATATCTCCTACTAATGACGGTACCTGAAGAATAAGCACCGGCTAACTACGTGCCAGCAGCCGCGGTAATACGTAGGGTGCAAGCGTTAATCGGAATTACTGGGCGTAAAGCGTGCGCAGGCGGTTTTGTAAGTCTGACGTGAAATCCCCGGGCTCAACCTGGGAATTGCGTTGGAGACTGCAAGGCTGGAGTCTGGCAGAGGGGGGTAGAATTCCACGTGTAGCGGTGAAATGCGTAGAGATGTGGAGGAATACCGGTGGCGAAGGCGACCCCCTGGACGAAGACTGACGCTCAGGTGCGAAAGCGTGGGGAGCGAAC</t>
  </si>
  <si>
    <t>TAAGGAATATTGGTCAATGGAGGGAACTCTGAACCAGCCATGCCGCGTGCAGGATGACTGCCCTATGGGTTGTAAACTGCTTTTGTCAGGGAATAAACCTTTCTACGTGTAGGGAGCTGAATGTACCTGAAGAATAAGCTCCGGCTAACTCCGTGCCAGCAGCCGCGGTAATACGGAGGGAGCTAGCGTTGTTCGGAATTACTGGGCGTAAAGCGCACGTAGGCGGACTTTTAAGTCAGGGGTGAAATCCCGGGGCTCAACCCCGGAACTGCCTTTGATACTGGAAGTCTTGAGTATGGAAGAGGTGAGTGGAATTGCGAGTGTAGAGGTGAAATTCGTAGATATTCGCAGGAACACCAGTGGCGAAGGCGGCTCACTGGTCCATTACTGACGCTGAGGTGCGAAAGCGTGGGGAGCAAAC</t>
  </si>
  <si>
    <t>GTGTGTGTGCTATGGACACGAGAAGTCTGCTGCAGGAGGAAATACTAATGCGTTTTGGAAATTGTACGACCGTATCCCGAGCCTTGTTTTTGCGGCTATCGACCCTCAGGGATGCACATTGCTGCTGGCCAGATGTGTGCAGATCCGTTCGTTAGCGAGGGAGGGGACGACGTTGTAAAAAGTTCGTCAAGGGACGCCTGCTCGCCAGAAGACGCGCAAACATTCGCGCGCCAAAAGTGGAAAAGCGCCTTTGAGGGTTGCGTGAAGGAGG</t>
  </si>
  <si>
    <t>TGGGGAATATTGGACAATGGGCGAAAGCCTGATCCAGCCATGCCGCGTGTGTGAAGAAGGTCTTCGGATTGTAAAGCACTTTAAGTTGGGAGGAAGGGCAGTAAGTTAATACCTTGCTGTTTTGACGTTACCGACAGAATAAGCACCGGCTAACTCTGTGCCAGCAGCCGCGGTAATACAGAGGGTGCAAGCGTTAATCGGAATTACTGGGCGTAAAGCGCGCGTAGGTGGTTTGTTAAGTTGGATGTGAAAGCCCCGGGCTCAACCTGGGAACTGCATCCAAAACTGGCAAGCTAGAGTATGGGAGAGGATGGTAGAATTCCAGGTGTAGCGGTGAAATGCGTAGAGATCTGGAGGAATACCGATGGCGAAGGCAGCCATCTGGCCTAATACTGACACTGAGGTGCGAAAGCGTGGGGAGCAAAC</t>
  </si>
  <si>
    <t>TAAGGAATATTGGTCAATGGGGGCAACCCTGAACCAGCCATGCCGCGTGCAGGAAGACGGCCCTCTGGGTTGTAAACTGCTTTTATTCGGGAATAAACCTGCTTACGTGTAGGCAGCTGAATGTACCGAAGGAATAAGGATCGGCTAACTCCGTGCCAGCAGCCGCGGTAATACGGAGGATCCAAGCGTTATCCGGATTTATTGGGTTTAAAGGGTGCGTAGGCGGCTTATTAAGTCAGGGGTGAAAGACGGTGGCTCAACCATCGCAGTGCCCTTGATACTGATGAGCTTGAATACACTAGAGGTAGGCGGAATGTGACAAGTAGCGGTGAAATGCATAGATATGTCACAGAACACCGATTGCGAAGGCAGCTTACTATGGTGTCATTGACGCTGAGGCACGAAAGCGTGGGGATCAAAC</t>
  </si>
  <si>
    <t>TGGGGAATATTGGACAATGGGCGAAAGCCTGATCCAGCCATGCCGCGTGTGTGAAGAAGGTCTTCGGATTGTAAAGCACTTTAAGTTGGGAGGAAGGGTTGTAGATTAATACTCTGCAATTTTGACGTTACCGACAGAATAAGCACCGGCTAACTCTGTGCCAGCAGCCGCGGTAATACAGAGGGTGCAAGCGTTAATCGGAATTACTGGGCGTAAAGCGCGCGTAGGTGGTTTGTTAAGTTGGATGTGAAATCCCCGGGCTCAACCTGGGAACTGCATTCAAAACTGACTGACTAGAGTATGGTAGAGGGTGGTGGAATTCCAGGTGTAGCGGTGAAATGCGTAGAGATCTGGAGGAATACCGATGGCGAAGGCAGCCATCTGGCCTAATACTGACGCTGAGGTACGAAAGCATGGGGAGCAAAC</t>
  </si>
  <si>
    <t>TGGGGAATATTGGACAATGGGCGCAAGCCTGATCCAGCCATGCCGCGTGAGTGATGAAGGCCCTAGGGTTGTAAAGCTCTTTCACCGGTGAAGATAATGACGGTAACCGGAGAAGAAGCCCCGGCTAACTTCGTGCCAGCAGCCGCGGTAATACGTAGGGGGCGAGCGTTGTCCGGAATTATTGGGCGTAAAGCGCGCGTAGGCGGCTGGTTAAGTCCTGTGTGAAAGACCACGGCTCAACCGTGGGGGTGCACGGGAAACTGGCAGGCTTGAGTGCAGGAGAGGGGAGCGGAATTCCCGGTGTAGCGGTGGAATGCGTAGAGATAGGGAGGAACACCAGTGGCGAAGGCGGCTCCCTGGCCTGGAACTGACGCTGAGGCGCGAAAGCGTGGGGAGCGAAC</t>
  </si>
  <si>
    <t>TGGGGAATATTGCACAATGGGCGCAAGCCTGATGCAGCCATGCCGCGTGTGTGAAGAAGGCCTTCGGGTTGTAAAGCACTTTCAGCGAGGAGGAAGGGTTCAGTGTTAATAGCACTGTGCATTGACGTTACT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</t>
  </si>
  <si>
    <t>TAGGGAATCTTCCGCAATGGACGAAAGTCTGACGGAGCAACGCCGCGTGAGTGATGAAGGTTTTCGGATCGTAAAGCTCTGTTGCCAGGGAAGAACGCTATGGAGAGTAACTGCTCCATAGGTGACGGTACCTGAGAAGAAAGCCCCGGCTAACTACGTGCCAGCAGCCGCGGTAATACGTAGGGGGCAAGCGTTGTCCGGAATTATTGGGCGTAAAGCGCGCGCAGGTGGTTTCTTAAGTCTGATGTGAAAGCCCACGGCTCAACCGTGGAGGGTCATTGGAAACTGGGAGACTTGAGTGCAGAAGAGGAAAGTGGAATTCCATGTGTAGCGGTGAAATGCGTAGAGATATGGAGGAACACCAGTGGCGAAGGCGACTTTCTGGTCTGTAACTGACACTGAGGCGCGAAAGCGTGGGGAGCAAAC</t>
  </si>
  <si>
    <t>TGGGGAATATTGGACAATGGGCGCAAGCCTGATGCAGCCATGCCGCGTGTATGAAGAAGGCCTTCGGGTTGTAAAGTACTTTCAGCGGGGAGGAAGGTGTTGTGGTTAATAACCGCAGCAATTGACGTTACCCGCAGAAGAAGCCCCGGCTAACTTCGTGCCAGCAGCCGCGGTAATACGAAGGGGGCTAGCGTTGTTCGGAATTACTGGGCGTAAAGCGCACGTAGGCGGATTGTTAAGTCAGAGGTGAAATCCTGGAGCTCAACTCCAGAACTGCCTTTGATACTGGCAATCTAGAGTCCGGAAGAGGTAAGTGGAACTCCTAGTGTAGAGGTGGAATTCGTAGATATTAGGAAGAACACCAGTGGCGAAGGCGGCTTACTGGTCCGG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</si>
  <si>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CCGCGTGTAGCAGTGAAATGCGTAGATATGCGGAGGAACATCCATGGCGAAGGCAGCTACCTGGACCAACACTGACACTGAGGCACGAAAGCGTGGGGAGCAAAC</t>
  </si>
  <si>
    <t>AGACGTACATCCGACGCACTACGGCCGTATCTGCCCGATTGAGACGCCGGAAGGCCCGAACATCGGTCTGATCAACTCGCTCGCGACTTTCGCGCGCGTGAACAAGTATGGCTTCGTGGAAACGCCTTACCGCAAGGTCAAGGACGGCCGCGTGACCGACGATGTGGTCTATCTCTCCGCGATGGAAGAGGGCCGCTACCGCGTCGCTCAGGCGAACGTGCCGCTCGACAACAAGGGCCGCTTCACCGACGACCTCGTGATCTGCCGTCACGCCGGCGAAGTGTTGCAGCTGCCGCCGGATCGCGTCGATTACATGGACGTGTCGCCGAAGCAGCTCGTCTCCGTCGCAGCGGCGCTGATCCCGTTCCTCGAGAACGACGACGCCAACCGCGCTCTTATGG</t>
  </si>
  <si>
    <t>TAGGGAATCTTCCACAATGGGCGAAAGCCTGATGGAGCAACGCCGCGTGAGTGAAGAAGGTTTTCGGATCGTAAAACTCTGTTGTAAGGGAAGAACAAGTACAGTAGTAACTGGCTGTACCTTGACGGTACCTTATTAGAAAGCCACGGCTAACTACGTGCCAGCAGCCGCGGTAATACGTAGGTGGCAAGCGTTGTCCGGAATTATTGGGCGTAAAGCGCGCGCAGGCGGTCCTTTAAGTCTGATGTGAAAGCCCACGGCTCAACCGTGGAGGGTCATTGGAAACTGGGGGACTTGAGTGCAGAAGAGGAAAGTGGAATTCCAAGTGTAGCGGTGAAATGCGTAGAGATTTGGAGGAACACCAGTGGCGAAGGCGGCTTACTGGTCCATTACTGACGCTGAGGTGCGAAAGCGTGGGGAGCAAAC</t>
  </si>
  <si>
    <t>Bacteria;"Firmicutes";"Bacilli";"Bacillales";"Planococcaceae";NA;NA</t>
  </si>
  <si>
    <t>GTAACCCGAGTGGGGTCTGAAATCCAAGACGATCTGGCAGCTGATCGCCTCTTTGGGGAGCTTAGGACACGTGGCTAATTGGGGTTACAAGGGTCTCCGGTCACTTGAGCTTTTCGAAACTAAGAATTGTAGATGAAAAAAAGAAAAAACTTTATAGCACTTTGAAGTAAGCTCCGAAACCGGTCGGCCGAGTTTAGAGCGTTGCATAAAGGGCGTCTATTTCGCCAAGAGCACACCTCGCAAGCGCACTAGCTAGCAAGTACGCAAATCCCTTTGGCTGGAGCCAGCATCGAACCCACAACCTCGCGAGTGAGAGCGGCAACGTCTGCCTCGTGACTACAAGCGCACCGCTTACGAATTGCAC</t>
  </si>
  <si>
    <t>TGAGGAATATTGGACAATGGGCGCAAGCCTGATCCAGCCATGCCGCGTGCAGGATGACGGTCCTATGGATTGTAAACTGCTTTTGTACGGGAAGAAACCCTCCTACGTGTAGGAGCTTGACGGTACCGTAAGAATAAGGATCGGCTAACTC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</si>
  <si>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TAAGGAATATTGGTCAATGGACGAAAGTCTGAACCAGCCATGCCGCGTGGAGGATGACGGCCCTCTGGGTTGTAAACTTCTTTTATAGGGGACGAAAAAAGGTTTTTCTAGATCGTCTGACGGTACTCTATGAATAAGCAC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</si>
  <si>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AGACGTACACCCGACCCACTACGGCCGCATCTGCCCGATTGAAACGCCGGAAGGCCCGAACATCGGTCTGATCAACTCGCTGGCCACCCACGCCCGCGTGAACAAGTACGGCTTCATCGAGAGCCCGTACCGTCGCGTGAAGGACGGCCAGGCCCAGAACGAGGTGGTCTACATCTCGGCCATGGAAGAGTCGAAGTACACGATCGCTCAGGCCAACATTGAACTGAAGAACGGCCAGATCGTCGAAGAACTGGTTCCGGGCCGGATCAACGGTGAATCCCAGCTCCTGAACAAGGACGCCGTGGACATGATGGACGTGTCGCCGAAGCAGGTTGTTTCGGTCGCTGCGGCCCTGATCCCGTTCCTGGAAAACGATGACGCCAACCGCGCACTTATGG</t>
  </si>
  <si>
    <t>TGAGGAATCTTGCGCAATGGGCGAAAGCCTGACGCAGCGACGCCGCGTGGAGGATGACGGTTTTCGGATTGTAAACTCCTGTTAAGCGGGAAGAAAACCTTGTTTCTAATACAAGCAAGGTATGACGGTACCGCTAGAGAAAGCACCGGCTAACTTCGTGCCAGCAGCCGCGGTAATACGAGGGGTGCAAGCGTTATTCGGATTGATTGGGTGTAAAGGGTGTGCAGACGGCTTATTAAGTCACTTGTTAAATTCTTCGGCCTAACTGAAGGTATGCAGGTGATACTGTTGAGCTAGAGGGTGGAAGAGAGAAGTGGAATTCTCGGAGTAGCGGTAAAATGCGTAGATCTCGAGAGGAACACCAATGGCGAAGGCAGCTTCTTGGTCCATTCCTGACGTTCATACACGAAAGCGTGGGGAGCAAAC</t>
  </si>
  <si>
    <t>TGGGGAATCTTGCGCAATGGGCGAAAGCCTGACGCAGCCATGCCGCGTGAATGATGAAGGTCTTAGGATTGTAAAATTCTTTCACCGGTGAAGATAATGACGGTAACCGGAGAAGAAGCCCCGGCTAACTTCGTGCCAGCAGCCGCGGTAATACGAAGGGGGCTAGCGTTGTTCGGAATTACTGGGCGTAAAGCGCACGTAGGCGGATCGATCAGTCAGGGGTGAAATCCCAGAGCTCAACTCTGGAACTGCCTTTGATACTGTCGATCTAGAGTATGGAAGAGGTGAGTGGAATTCCGAGTGTAGAGGTGAAATTCGTAGATATTCGGAGGAACACCAGTGGCGAAGGCGGCTCACTGGTCCATTACTGACGCTGAGGTGCGAAAGCGTGGGGAGCAAAC</t>
  </si>
  <si>
    <t>TGGGGAATATTGGACAATGGGCGCAAGCCTGATCCAGCCATGCCGCGTGAGTGATGACGGCCTTAGGGTTGTAAAGCTCTTTCGACGGGGACGATAATGACGGTACCCGTAGAAGAAGCCCCGGCTAACTTCGTGCCAGCAGCCGCGGTAATACGAAGGGGGCAAGCGTTGTTCGGAATCACTGGGCGTAAAGGGCGCGTAGGCGGACATTTAAGTCAGGGGTGAAATCCCGGGGCTCAACCCCGGAACTGCCCTTGATACTGGGTGTCTTGAGACCGGAAGAGGTAAGTGGAACTGCGAGTGTAGAGGTGAAATTCGTAGATATTCGCAAGAACACCAGTGGCGAAGGCGGCTTACTGGTCCGGATCTGACGCTGAGGCGCGAAAGCGTGGGGAGCAAAC</t>
  </si>
  <si>
    <t>Bacteria;"Proteobacteria";"Alphaproteobacteria";"Rhizobiales";"Beijerinckiaceae";"Camelimonas";NA</t>
  </si>
  <si>
    <t>TGGGGAATCTTGCGCAATGGGCGAAAGCCTGACGCAGCCATGCCGCGTGAATGATGAAGGTCTTAGGATTGTAAAATTCTTTCAGTAGGGACGATAATGACGGTACCTACAGAAGAAGCCCCGGCTAACTTCGTGCCAGCAGCCGCGGTAATACGAAGGGGTCTAGCGTTGCTCGGAATTACTGGGCGTAAAGGGAGCGTAGGCGGACATTTAAGTCAGGGGTGAAATCCCGGGGCTCAACCTCGGAATTGCCTTTGATACTGGATGTCTTGAGTGTGAGAGAGGTATGTGGAACTCCGAGTGTAGAGGTGAAATTCGTAGATATTCGGAAGAACACCAGTGGCGAAGGCGACATACTGGCTCATTACTGACGCTGAGGCTCGAAAGCGTGGGGAGCAAAC</t>
  </si>
  <si>
    <t>TGGGGAATATTGGACAATGGGCGCAAGCCTGATCCAGCAATGCCGCGTGCAGGATGAAGGCCTTCGGGTTGTAAAGCCCTTTTGTTGGGAAAGAAATCCAGCTGGTTAATACCCGGTTGGGATGACGGTACCCAAAGAATAAGCACCGGCTAACTTCGTGCCAGCAGCCGCGGTAATACGAAGGGGGCTAGCGTTGCTCGGAATTACTGGGCGTAAAGCGTGCGTAGGTGGTCGTTTAAGTCTGTTGTGAAAGCCCTGGGCTCAACCTGGGAACTGCAGTGGAAACTGGACGACTAGAGTGTGGTAGAGGGTAGCGGAATTCCTGGTGTAGCAGTGAAATGCGTAGAGATCAGGAGGAACATCCATGGCGAAGGCAGCTACCTGGACCAACACTGACACTGAGGCACGAAAGCGTGGGGAGCAAAC</t>
  </si>
  <si>
    <t>TGGGGAATATTGGACAATGGGCGAAAGCCTGATCCAGCAATGCCGCGTGAGTGATGAAGGCCTTAGGGTTGTAAAGCTCTTTTACCCGGGATGATAATGACAGTACCGGGAGAATAAGCTCCGGCTAACTCCGTGCCAGCAGCCGCGGTAATACGGAGGGAGCTAGCGTTATTCGGAATTACTGGGCGTAAAGCGCACGTAGGCGGCTTTGTAAGTTAGAGGTGAAAGCCCGGGGCTCAACCCCGGAATTGCCTTTAAGACTGCATCGCTTGAACGTCGGAGAGGTGAGTGGAATTCCGAGTGTAGAGGTGAAATTCGTAGATATTCGGAAGAACACCAGTGGCGAAGGCGGCTCACTGGACGACTGTTGACGCTGAGGTGCGAAAGCGTGGGGAGCAAAC</t>
  </si>
  <si>
    <t>TGGGGAATATTGCACAATGGGCGCAAGCCTGATGCAGCCATGCCGCGTGTATGAAGAAGGCCTTCGGGTTGTAAAGTACTTTCAGCGGGGAGGAAGGCGTAAGTCTGAACAGGGCTTACGATTGACGTTACCCGCAGAAGAAGCACCGGCTAACTCCGTGCCAGCAGCCGCGGTAATACGAAGGGGGCTAGCGTTGCTCGGAATTACTGGGCGTAAAGGGCGCGTAGGCGGACTTTTAAGTCGGAGGTGAAAGCCCAGGGCTCAACCCTGGAATTGCCTTCGATACTGGGAGTCTTGAGTTCGGAAGAGGTTGGTGGAACTGCGAGTGTAGAGGTGAAATTCGTAGATATTCGCAAGAACACCGGTGGCGAAGGCGGCCAACTGGTCCGATACTGACGCTGAGGC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</si>
  <si>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TGCATCCAAAACTACTGAGCTAGAGTACGGTAGAGGGTAGTGGAATTTCCTGTGTAGCGGTGAAATGCGTAGATATGCGGAGGAACACCGATGGCGAAGGCAGCCTCCTGGGATAACACTGACGCTCATGCACGAAAGCGTGGGGAGCAAAC</t>
  </si>
  <si>
    <t>TGGGGAATTTTGGACAATGGGCGCAAGCCTGATCCAGCCATGCCGCGTGTCTGAAGAAGGCCTTCGGGTTGTAAAGGACTTTTGTCAGGGAAGAAAAGGAAAGGGTTAATACCCCTGTCTGATGACGGTACCTGAAGAATAAGCACCGGCTAACTACGTGCCAGCAGCCGCGGTAATACGTAGGGTGCGAGCGTTAATCGGAATTACTGGGCGTAAAGCGAGCGCAGACGGTTACTTAAGCAGGATGTGAAATCCCCGGGCTTAACCTGGGAACTGCGTTCTGAACTGGGTGACTAGAGTGTGTCAGAGGGAGGTAGAATTCCACGTGTAGCAGTGAAATGCGTAGAGATGTGGAGGAATACCGATGGCGAAGGCAGCCTCCTGGGATGACACTGACGTTCATGCTCGAAAGCGTGGGTAGCAAAC</t>
  </si>
  <si>
    <t>TTTTGAATCTTGGACAATTGGCTAAAGCCTGATCCCTCAATGCCGCGTGCGTGATGAAGGCCTTCGGGTTGTAACGCTCTTTTACCCGGGATTATAATGACAGTCCCGGGAGAATCCTCTCCGGCTAACTCCTTTCCAGCAGCCGCGGTCCTCCTTAGGGAGCTAGCTTTGTTCGGAATTACTGGGCGTAAAGCGCACGTAGGCGGCTTTGTAAGTTAGAGGTGAAAGCCTGGAGCTCAACTCCAGAATTGCCTTTAAGACTGCATCGCTTGAATCCAGGAGAGGTGAGTGGAATTCCGAGTGTAGAGGTGAAATTCGTAGATATTCGGAAGAACACCAGTGGCGAAGGCGGCTCACTGGACTGGTATTGACGCTGAGGTGCGAAAGCGTGGGGAGCAAAC</t>
  </si>
  <si>
    <t>TAAGGAATATTGGTCAATGGAGGCAACTCTGAACCAGCCATGCCGCGTGCAGGAAGACGGCCCTCTGGGTTGTAAACTGCTTTTATTCGGGAATAAACCTTTGCTCGTGAGCGAAGCTGAATGTACCGAAG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</t>
  </si>
  <si>
    <t>TGGGGAATTTTGGACAATGGGGGCAACCCTGATCCAGCAATGCCGCGTGAGTGAAGAAGGCCCTCGGGTTGTAAAGCTCTTTTGTCAGGGAAGAAACGGAGTTCTCTAATATAGGATTCTAATGACGGTACCTGAAGAATAAGCACCGGCTAACTACGTGCCAGCAGCCGCGGTAATACGTAGGGTGCAAGCGTTAATCGGAATTACTGGGCGTAAAGCGTGCGCAGGCGGTTTTGTAAGTCTGTCGTGAAAGCCCCGGGCTCAACCTGGGAATTGCGATGGAGACTGCAAGGCTTGAATCTGGCAGAGGGGGGTAGAATTCCACGTGTAGCAATGAAATGCGTAGAGATGTGGAGGAACACCGATGGCGAAGGCAGCCCCCTGGGTCAAGATTGACGCTCATGCACGAAAGCGTGGGGAGCAAAC</t>
  </si>
  <si>
    <t>TGGGGAATTTTGGACAATGGGGGAAACCCTGATCCAGCCATCCCGCGTGTATGATGAAGGCCTTCGGGTTGTAAAGTACTTTTGGCAGAGAAGAAAAGGTACCTCCTAATACGAGGTACTGCTGACGGTATCTGCAGAATAAGCACCGGCTAACTACGTGCCAGCAGCCGCGGTAATACGTAGGGTGCAAGCGTTAATCGGAATTACTGGGCGTAAAGCGTGCGCAGGCGGTTTTGTAAGTCTGTCGTGAAAGCCCCGGGCTCAACCTGGGAATTGCGATGGAGACTGCAAGGCTTGAATCTGGCAGAGGAGGGTAGAATTCCACGTGTAGCAGTGAAATGCGTAGAGATGTGGAGGAACACCGATGGCGAAGGCAGCCCCCTGGGTCAAGATTGACGCTCATGCACGAAAGCGTGGGGAGCAAAC</t>
  </si>
  <si>
    <t>TGGGGAATATTGCACAATGGGCGAAAGCCTGATGCAGCGACGCCGCGTGGGGGATGACGGCCTTCGGGTTGTAAACCCCTTTCAGTAGGGAAGAAGCGAGAGTGACGGTACCTGCAGAAGAAGCGCCGGCTAACTACGTGCCAGCAGCCGCGGTAATACGTAGGGCGCAAGCGTTAATCGGAATTACTGGGCGTAAAGCGCACGCAGGCGGTCAATTAAGTTAGATGTGAAATCCCCGGGCTCAACCTGGGAACGGCATCTAAAACTGGTTGACTAGAGTCTCGTAGAGGGGGGTAGAATTCCACGTGTAGCGGTGAAATGCGTAGAGATGTGGAGGAATACCGGTGGCGAAGGCGGCCCCCTGGACGAAGACTGACGCTCAGGTGCGAAAGCGTGGGGAGCAAAC</t>
  </si>
  <si>
    <t>TGGGGAATATTGGACAATGGGCGCAAGCCTGATCCAGCCATGCCGCGTGAGTGATGAAGGCCCTAGGGTTGTAAAGCTCTTTTGTGCGGGAAGATAATGACGGTACCGCAAGAATAAGCCCCGGCTAACTACGTGCCAGCAGCCGCGGTAATACGTAGGGGGCAAGCGTTGTCCGGAATTATTGGGCGTAAAGCGCGCGCAGGCGGTCATTTAAGTCTGGTGTTTAATCCCGGGGCTCAACCCCGGATCGCACTGGAAACTGGGTGACTTGAGTGCAGAAGAGGAGAGTGGAATTCCACGTGTAGCGGTGAAATGCGTAGATATGTGGAGGAACACCAGTGGCGAAGGCGACTCTCTGGGCTGTAACTGACGCTGAGGCGCGAAAGCGTGGGGAGCAAAC</t>
  </si>
  <si>
    <t>TAAGGAATATTGGACAATGGAGGGAACTCTGATCCAGCCATGCCGCGTGAAGGATGAAGGCGCTCAGCGTTGTAAACTTCTTTTGAATGGGAACAAATGACACGATTCATCGTGTTTTGAGGGTACCATTAGAATAAGCACCGGCTAACTCCGTGCCAGCAGCCGCGGTAATACGGAGGGTGCAAGCGTTATCCGGAATCACTGGGTTTAAAGGGTGCGTAGGCGGCTATGTAAGTCAGTTGTGAAATACCTCGGCTTAACCGAAGGAAGTGCGATTGATACTGCGTAGCTTGAATCAGGTTGAGGTAGGCGGAATGTGACATGTAGCGGTGAAATGCTTAGATATGTCATAGAACACCGATTGCGAAGGCAGCTTACTGGGCTTTGATTGACGCTGAGGCACGAAAGCGTGGGGAGCAAAC</t>
  </si>
  <si>
    <t>Bacteria;"Bacteroidetes";"Sphingobacteriia";"Sphingobacteriales";"Saprospiraceae";NA;NA</t>
  </si>
  <si>
    <t>Saprospiraceae</t>
  </si>
  <si>
    <t>TGGGGAATCTTGCTCAATGGGCGAAAGCCTGAAGCAGCAACGCCGCGTGCGGGATGAAGGCCCTCGGGTTGTAAACCGCTTTCAGCAGGGAAGAAAACAGACGGTACCTGCAGAAGAAGGTCCGGCTAACTACGTGCCAGCAGCCGCGGTAACACGTAGGGGCCAAGCGTTGTCCGGATTCATTGGGCGTAAAGAGCTCGTAGGCGGTTCAGTTAGTCGGGTGTGAAATCTCCGGGCTCAACCCGGAGGGGCCACCCGATACTGCTGTGACTCGAGTCCGGTAGGGGAGTGGGGAATTCCTGGTGTAGCGGTGAAATGCGCAGATATCAGGAGGAACACCGGTGGCGAAGGCGCCACTCTGGGCCGGTACTGACGCTGAGGAGCGAAAGCGTGGGTAGCAAAC</t>
  </si>
  <si>
    <t>Bacteria;"Actinobacteria";"Acidimicrobiia";"Acidimicrobiales";"Acidimicrobiaceae";NA;NA</t>
  </si>
  <si>
    <t>Acidimicrobiaceae</t>
  </si>
  <si>
    <t>TGGGGAATATTGCACAATGGGCGCAAGCCTGATGCAGCCATGCCGCGTGTGTGAAGAAGGCCTTCGGGTTGTAAAGCACTTTCAGCGAGGAGGAAGGCCAGTGACTTAATAAGTGACTGGATTGACGTTACT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</t>
  </si>
  <si>
    <t>TGGGGAATATTGGACAATGGGCGCAAGCCTGATCCAGCCATGCCGCGTGGATGAAGAAGGCCCTAGGGTTGTAAAGTCCTTTCGTTGGTGACGATAATGACGGTAACCAAAGAAGAAGCCCCGGCTAATTTCGTGCCAGCAGCCGCGGTAATACGAAAGGGGCTAGCGTTGTTCGGAATTACTGGGCGTAAAGCGCACGTAGGCGGCCTTGTAAGATGGGGGTGAAATCCCCGGGCTCAACCCGGGAACTGCCTTCATGACTGCAAAGCTTGAGGATGCGAGAGGATAGCGGAATTCCGAGTGTAGAGGTGAAATTCGTAGATATTCGGAAGAACACCAGTGGCGAAGGCGGCTATCTGGCGCATTTCTGACGCTGAGGTGCGAAAGCGTGGGGAGCAGAC</t>
  </si>
  <si>
    <t>TGGGGAATTTTGGACAATGGGGGAAACCCTGATCCAGCCATCCCGCGTGTATGATGAAGGCCTTCGGGTTGTAAAGTACTTTTGGCAGAGAAGAAAAGGTACCTCCTAATACGAGGTACTGCTGACGGTATCTGCAGAATAAGCACCGGCTAACTACGTGCCAGCAGCCGCGGTAATACGTAGGGTGCAAGCGTTAATCGGAATTACTGGGCGTAAAGCGTGCGCAGGCGGTTATGCAAGACAGATGTGAAATCCCCGGGCTCAACCTGGGAACTGCATTTGTGACTGCATGACTAGAGTACGGCAGAGGGAGATGGAATTCCGCGTGTAGCAGTGAAATGCGTAGATATGCGGAGGAACACCGATGGCGAAGGCAATCTCCTGGGCCTGTACTGACGCTCATGCACGAAAGCGTGGGGAGCAAAC</t>
  </si>
  <si>
    <t>CCGCGGTAATACGGAGGGTGCAAGCGTTATCCGGATTTATTGGGTTTAAAGGGTCCGTAGGCGGACTTGTAAGTCAGTGGTGAAATCTCATAGCTTAACTATGAAACTGCCATTGATACTGCAGGTCTTGAGTAAATTTGAAGTGGCTGGAATAAGTAGTGTAGCGGTGAAATGCATAGATATTACTTAGAACACCAATTGCGAAGGCAGGTCACTAAGATTTAACTGACGCTGATGGACGAAAGCGTGGGTAGCGAAC</t>
  </si>
  <si>
    <t>Bacteria;"Bacteroidetes";"Flavobacteriia";"Flavobacteriales";"Flavobacteriaceae";"Chryseobacterium";"anthropi"</t>
  </si>
  <si>
    <t>anthropi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</si>
  <si>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ACCGAGCTAGAGTGTGTCAGAGGGAGGTGGAATTCCGCGTGTAGCAGTGAAATGCGTAGAGATCTGGAGGAATACCGGTGGCGAAGGCGGCCCCCTGGACGAAGACTGACGCTCAGGTGCGAAAGCGTGGGGAGCAAAC</t>
  </si>
  <si>
    <t>TGGGGAATATTGCACAATGGGCGCAAGCCTGATGCAGCCATGCCGCGTGTATGAAGAAGGCCTTCGGGTTGTAAAGTACTTTCAGCGGGGAGGAAGGCAACAGCGTAAATAGCGTTGTTGATTGACGTTACCCGCAGAAGAAGCACCGGCTAACTCCGTGCCAGCAGCCGCGGTAATACGGAGGGTGCAAGCGTTAATCGGAATTACTGGGCGTAAAGCGCACGCAGGCGGTCAATTAAGTTAGATGTGAAATCCCCGGGCTTAACCTAGGAACTGCATCTAAGACTGGTTGGCTAGAGTCTCGTAGAGGGGGGTAGAATTCCACGTGTAGCGGTGAAATGCGTAGAGATGTGGAGGAATACCGGTGGCGAAGGCGGCCCCCTGGACGAAGACTGACGCTCAGGTGCGAAAGCGTGGGGAGCAAAC</t>
  </si>
  <si>
    <t>AGACGTTCACCCGACCCACTACGGCCGCGTCTGCCCGATCGAAACGCCGGAAGGCCCGAACATCGGCCTGATCAACTCCCTGGCCCTGTACGCCCAGCTGAACGAATACGGCTTCCTGGAGACGCCGTACCGCCGCGTGGTGGACGGCAAGGTGACCGACCAGATCGACTACCTGTCCGCCATCGAGGAAGGCAAGTACGTCATCGCCCAGGCCAACGCGACCCTGAACGCCAGCGGCGAGCTGACCGACGAGCTGGTGTCGGCCCGTGAGAACGGCGAATCGGTGCTGACCTCGCCCGAGCGCATCCAGTACATGGACGTGGCCCCGACGCAGATCGTGTCGGTCGCTGCTTCCCTGGTGCCGTTCCTCGAGCACGACGACGCGAACCGCGCACTGATGG</t>
  </si>
  <si>
    <t>TGGGGAATATTGCACAATGGGCGCAAGCCTGATGCAGCCATGCCGCGTGTGTGAAGAAGGCCTTCGGGTTGTAAAGCACTTTCAGCGAGGAGGAAGGGTAGTGTGTTAATAGCACATTGCATTGACGTTACTCGCAGAAGAAGCACCGGCTAACTCCGTGCCAGCAGCCGCGGTAATACGGAGGGTGCAAGCGTTAATCGGAATTACTGGGCGTAAAGCGCACGCAGGCGGTCAATTAAGTTAGATGTGAAATCCCCGGGCTTAACCTAGGAACTGCATCTAAGACTGGTTGGCTAGAGTCTCGTAGAGGGGGGTAGAATTCCACGTGTAGCGGTGAAATGCGTAGAGATGTGGAGGAATACCGGTGGCGAAGGCGGCCCCCTGGACGAAGACTGACGCTCAGGTGCGAAAGCGTGGGGAGCAAAC</t>
  </si>
  <si>
    <t>TGGGGAATATTGCACAATGGGCGAAAGCCCGATGCAGCGACGCCGCGTGGGGGATGACGGCCTTCGGGTTGTAAACCCCTTTCAGTAGGGAAGAAGCGAGAGTGACGGTACCTGCAGAAGAAGCGCCGGCTAACTACGTGCCAGCAGCCGCGGTAATACGTAGGGCGCAAGCGTTGTCCGGAATTATTGGGCGTAAAGAGCTTGTAGGTGGCTTGTCGCGTCTGCCGTGAAAACCCGAGGCTCAACCTCGGGCGTGCGGTGGGTACGGGCAGGCTAGAGTGTGGTAGGGGAGACTGGAACTCCTGGTGTAGCGGTGAAATGCGCAGATATCAGGAAGAACACCGATGGCGAAGGCAGGTCTCTGGGCCATTACTGACACTGAGAAGCGAAAGCATGGGTAGCGAAC</t>
  </si>
  <si>
    <t>Bacteria;"Actinobacteria";"Actinobacteria";"Micrococcales";"Dermabacteraceae";"Brachybacterium";NA</t>
  </si>
  <si>
    <t>Dermabacteraceae</t>
  </si>
  <si>
    <t>Brachybacterium</t>
  </si>
  <si>
    <t>TGGGGAATTTTGGACAATGGGCGCAAGCCTGATCCAGCAATGCCGCGTGCAGGAAGAAGGCCTTCGGGTTGTAAACTGCTTTTGTCAGGGAAGAAATCCTTTGGGTTAATACCTCGAAGGGATGACGGTACCTGAAGAATAAGCACCGGCTAACTACGTGCCAGCAGCCGCGGTAATACGTAGGGTGCGAGCGTTAATCGGAATTACTGGGCGTAAAGCGTGCGCAGGCGGCTTTGCAAGACAGATGTGAAATCCCCGGGCTCAACCTGGGAACTGCATTTGTGACTGCAAGGCTGGAGTGCGGCAGAGGGGGATGGAATTCCGCGTGTAGCAGTGAAATGCGTAGATATGCGGAGGAACACCGATGGCGAAGGCAATCCCCTGGGCCTGCACTGACGCTCATGCACGAAAGCGTGGGGAGCAAAC</t>
  </si>
  <si>
    <t>TGGGGAATATTGCACAATGGGCGCAAGCCTGATGCAGCCATGCCGCGTGTATGAAGAAGGCCTTCGGGTTGTAAAGTACTTTCAGCGGGGAGGAAGGGTTTAGCCTGAAGAGGGTTAGATTTTGACGTTACCCGCAGAAGAAGCACCGGCTAACTCCGTGCCAGCAGCCGCGGTAATACGGAGGGTGCAAGCGTTAATCGGAATGACTGGGCGTAAAGCGCACGCAGGCGGTCAATTAAGTTAGATGTGAAATCCCCGGGCTCAACCTGGGAACTGCATTGGAGACTGCAAGGCTAGAGTGTGTCAGAGGGGGGTAGAATTCCACGTGTAGCAGTGAAATGCGTAGAGATGTGGAGGAATACCGATGGCGAAGGCGGCTCACTGGACCATTACTGACGCTGAGGTGCGAAAGCGTGGGGAGCAAAC</t>
  </si>
  <si>
    <t>TGGGGAATATTGGACAATGGGCGCAAGCCTGATGCAGCCATGCCGCGTGCAGGATGACGGTCCTATGGATTGTAAACTGCTTTTGTACGGGAAGAAACACTCCTACGTGTAGGGGCTTGACGGTACCGTAAGAATAAGGATCGGCTAACTC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</si>
  <si>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ACGTACACCCGACCCACTACGGTCGTGTATGCCCGATTGAAACGCCGGAAGGTCCGAACATCGGTCTGATCAACTCCCTGGCGGCCTATGCGCGCACCAACCAGTACGGCTTCCTCGAGAGCCCGTACCGTGTGGTGAAAGACGCTCTGGTAACCGACGAGATCGTGTTCCTGTCCGCTATCGAAGAGGCCGATCACGTGATCGCCCAGGCTTCGGCGACGATGAACGACAAAGGTCAGTTGGTCGATGAGCTGGTAGCTGTTCGTCACTTGAACGAATTCACCGTCAAGGCGCCGGAAGACGTCACCTTGATGGACGTTTCGCCGAAGCAGGTAGTTTCGGTTGCAGCGTCGCTGATTCCGTTCCTCGAGCACGACGACGCCAACCGTGCATTGATGG</t>
  </si>
  <si>
    <t>TGACGTTCATCCAACGCATTATGGCCGTATCTGCCCGATTGAAACGCCGGAAGGCCCCAACATCGGTCTGATCAACTCACTCGCAACTTTTGCCCGCGTCAACAAGTACGGCTTTATCGAAAGCCCGTACCGTAAGGTTGTCGATGGCAAGGTAACGTACGACGTTGTCTACCTCTCGGCCATGGAAGAAGCGAAGCACTCGGTTGCTCAGGCAAACGTTGAGCTGGATGAGCATGGCAGTTTCGTTGACGAATTCGTCATCTGCCGTCATGCCGGTGAAGTGATGATGACTCCGCGTGAAAACGTGGATCTGATGGATGTTTCGCCGAAGCAGCTGGTTTCGGTTGCTGCAGCACTTATTCCGTTCCTTGAAACCGACGACGCGAACCGCGCTCTGATGG</t>
  </si>
  <si>
    <t>TGGGGAATATTGGACAATGGGCGCAAGCCTGATCCAGCAATGCCGCGTGAGTGATGAAGGCCCTCGGGTCGTAAAGCTCTTTTACCAGGGATGATAATGACAGTACCTGGAGAATAAGCTCCGGCTAACTCCGTGCCAGCAGCCGCGGTAATACGGAGGGAGCTAGCGTTGTTCGGAATTACTGGGCGTAAAGCGCACGTAGGCGGCTACTCAAGTCAGAGGTGAAAGCCCGGGGCTCAACCCCGGAACTGCCTTTGAAACTAGGTGGCTAGAATCTTGGAGAGGCGAGTGGAATTCCGAGTGTAGAGGTGAAATTCGTAGATATTCGGAAGAACACCAGTGGCGAAGGCGACTCGCTGGACAAGTATTGACGCTGAGGTGCGAAAGCGTGGGGAGCAAAC</t>
  </si>
  <si>
    <t>TGAGGAATATTGGTCAATGGTCGCAAGACTGAACCAGCCATGCCGCGTGCAGGATGACGGTCCTATGGATTGTAAACTGCTTTTGTACGGGAAGAAACACTCCTACGTGTAGGGGCTTGACGGTACCGTAAGAATAAGGATCGGCTAACTCCGTGCCAGCAGCCGCGGTAATACGGAGGATCCAAGCGTTATCCGGAATCATTGGGTTTAAAGGGTCCGTAGGCGGCCCTGTAAGTCAGAGGTGAAATCCTGGAGCTCAACTCCAGAACTGCCTTTGATACTGAGGATCTTGAGTTCGGGAGAGGTGAGTGGAACTGCGAGTGTAGAGGTGAAATTCGTAGATATTCGCAAGAACACCAGTGGCGAAGGCGGCTCACTGGCCCGATACTGACGCTGAGGCACGAAAGCGTGGGGAGCAAAC</t>
  </si>
  <si>
    <t>TGGGGAATATTGGACAATGGGCGAAAGCCTGATCCAGCCATGCCGCGTGTGTGAAGAAGGTCTTCGGATTGTAAAGCACTTTAAGTTGGGAGGAAGGGCAGTTACCTAATACGTGATTGTTTTGACGTTACCGACAGAATAAGGACCGGCTAACTACGTGCCAGCAGCCGCGGTAATACGTAGGGTCCAAGCGTTAATCGGAATTACTGGGCGTAAAGCGTGCGCAGGCGGTTCGGAAAGAAAGATGTGAAATCCCAGAGCTTAACTTTGGAACTGCATTTTTAACTACCGAGCTAGAGTGTGTCAGAGGGAGGTGGAATTCCGCGTGTAGCAGTGAAATGCGTAGATATGCGGAGGAACACCGATGGCGAAGGCAGCCTCCTGGGATAACACTGACGCTCATGCACGAAAGCGTGGGGAGCAAAC</t>
  </si>
  <si>
    <t>TGGGGAATTTTGGACAATGGGCGAAAGCCTGATCCAGCAATGCCGCGTGCAGGATGAAGGCCTTCGGGTTGTAAAGCACTTTCAGCGAGGAGGAAGGGTTCAGTGTTAATAGCACTGTGCATTGACGTTACTCGCAGAAGAAGCCCCGGCTAACTTCGTGCCAGCAGCCGCGGTAATACGAAGGGGGCTAGCGTTGCTCGGAATTACTGGGCGTAAAGGGCGCGTAGGCGGACATTTAAGTCAGGGGTGAAATCCCAGAGCTCAACTCTGGAACTGCCTTTGATACTGGATGTCTTGAGTGTGAGAGAGGTATGTGGAACTCCGAGTGTAGAGGTGAAATTCGTAGATATTCGGAAGAACACCAGTGGCGAAGGCGACATACTGGCTCATTACTGACGCTGAGGCGCGAAAGCGTGGGGAGCAAAC</t>
  </si>
  <si>
    <t>TGGGGAATTTTGGACAATGGGGGCAACCCTGATCCAGCAATGCCGCGTGTATGAAGAAGGCCTTCGGGTTGTAAAGTACTTTCAGCGGGGAGGAAGGCAACAGCGTAAATAGCGTTGTTGATTGACGTTACCCGCAGAAGAAGCATCGTCTAACTTCGTGCCAGCAGCCGCGGTAAGACGAAGGATGCAAGCGTTATCCGGATTCATTGGGTTTAAAGGGTGCGTAGGCGGACCTGTAAGTCAGTGGTGAAATCTCTCAGCTTAACTGAGAAACTGCCATTGATACTGCAGGTCTAGAGTATAGATGACGTTGGCGGAATATGACATGTAGTGGTGAAATACTTAGATATGTCATAGAACACCGATTGCGAAGGCAGCTAACGAAACTATAACTGACGCTGAGGCACGAAAGTGCGGGGATCAAAC</t>
  </si>
  <si>
    <t>TAGGGAATATTGCACAATGGAGGAAACTCTGATGCAGCGACGCCGCGTGAGTGACGAAGGCCTTCGGGTTGTAAAGCTCTGTTCTCTGGGAAAAAGAAAGTGATTGTACCAGAGAAGAAAGGACCGGCTAACTTCGTGCCAGCAGCCGCGGTAAGACGAGGGGTCCAAGCGTTGTTCGGAATTATTGGGCGTAAAGCGGGTGTAGGTGGCTCTATAAGTCAGGAGTGAAATCCCCGAGCTTAACTCGGGAAGTGCTTTTGATACTGCAGAGCTTGAATGTGGGAGAGGATAATAGAATTCCAGGTGTAGTGGTGAAATACGTAGATATCTGGAGGAATACCGGTGGCGAAGGCGGTTATCTGGCCCAACATTGACACTGAGACCCGAAAGCGTGGGGATCAAAC</t>
  </si>
  <si>
    <t>TGGGGAATTTTGGACAATGGGGGAAACCCTGATCCAGCCATCCCGCGTGTGCGATGC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</si>
  <si>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CGACGTACACCCGACCCACTACGGCCGCGTCTGCCCGGTCGAAACGCCGGAAGGCCCGAACATCGGCCTGATCAACTCCATGGCGCTGTACGCTCGCTTGAACGAGTACGGTTTCCTGGAAACGCCTTACCGCAAGATTATCGACGGCCGCGTCAGCGAGCAGATCGATTACCTGTCGGCCATCGAAGAAAGCCACTACGTCATCGCGCAGGCTAACGCCGCGCTGGACGAGGATGGCGCCTTCGTGGACGACCTGGTCGCTTGCCGTGAAGCAGGCGAAACGATGCTGACCTCGCCGGCCAACGTGCATTACATGGACGTTGCCCCGTCGCAGACCGTGTCGGTCGCTGCATCGCTGATTCCGTTCCTGGAACACGACGACGCGAACCGCGCACTGATGG</t>
  </si>
  <si>
    <t>TGGGGAATTTTGGACAATGGGCGAAAGCCTGATCCAGCAATGCCGCGTGCAGGATGAAGGCCTTCGGGTTGTAAACTGCTTTTGTACGGAACGAAAAAGCTTCTCCTAATACGAGAGGCCCATGACGGTACCGTAAGAATAAGCACCGGCTAACTACGTGCCAGCAGCCGCGGTAATACGTAGGGTGCGAGCGTTAATCGGAATTACTGGGCGTAAAGCGTGCGCAGGCGGTTATGCAAGACAGAGGTGAAATCCCCGGGCTCAACCTGGGAACTGCCTTTGTGACTGCATAGCTAGAGTACGGTAGAGGGGGATGGAATTCCGCGTGTAGCAGTGAAATGCGTAGATATGTGGAGGAATACCAATGGCGAAGGCAGCCCCCTGGGATAATACTGACGCTCAGACACGAAAGCGTGGGGAGCAAAC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</si>
  <si>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TGACTGTATAGCTAGAGTACGGTAGAGGGGGGTAGAATTCCAGGTGTAGCGGTGAAATGCGTAGAGATCTGGAGGAATACCGGTGGCGAAGGCGGCCCCCTGGACGAAGACTGACGCTCAGGTGCGAAAGCGTGGGGAGCAAAC</t>
  </si>
  <si>
    <t>TGGGGAATATTGCACAATGGGCGCAAGCCTGATGCAGCCATGCCGCGTGTGTGAAGAAGGCCTTCGGGTTGTAAAGCACTTTCAGCGAGGAGGAAGGTGGTGAGCTTAATACGCTCATCAATTGACGTTACTCGCAGAAGAAGCACCGGCTAACTCCGTGCCAGCAGCCGCGGTAATACGAAGGGTGCAAGCGTTACTCGGAATTACTGGGCGTAAAGCGTGCGTAGGTGGTTGTTTAAGTCTGTTGTGAAAGCCCTGGGCTCAACCTGGGAACTGCAGTGGAAACTGGACGACTAGAGTGTGGTAGAGGGTAGCGGAATTCCTGGTGTAGCAGTGAAATGCGTAGAGATCAGGAGGAACATCCATGGCGAAGGCAATCCCCTGGACGAAGACTGACGCTCAGGTGCGAAAGCGTGGGGAGCAAAC</t>
  </si>
  <si>
    <t>TGGGGAATATTGGACAATGGGCGAAAGCCTGATCCAGCCATGCCGCGTGTGTGAAGAAGGCCTTCGGGTTGTAAAGCACTTTCAGCGAGGAGGAAGGTGGTGAACTTAATACGTTCATCAATTGACGTTACTCGCAGAAGAAGCACCGGCTAACTCCGTGCCAGCAGCCGCGGTAATACGGAGGGTGCAAGCGTTAATCGGAATTACTGGGCGTAAAGCGCACGCAGGCGGTTTGTTAAGTCAGATGTGAAATCCCCGGGCTCAACCTGGGAACTGCATTTGTGACTGCATGGCTAGAGTACGGTAGAGGGGGATGGAATTCCGCGTGTAGCAGTGAAATGCGTAGATATGCGGAGGAATACCGGTGGCGAAGGCGGCCCCCTGGACGAAGACTGACGCTCAGGTGCGAAAGCGTGGGGAGCAAAC</t>
  </si>
  <si>
    <t>AGACGTACATCCGACCCACTACGGTCGTATTTGCCCGATCGAAACGCCTGAGGGACCGAATATCGGTCTGATTAACTCGCTTGCAACCTTTGCCCGTGTGAACAAGTACGGCTTCATCGAAAGCCCGTACCGCAAGATCACCGACGGTAAGGTAACGACCGACGTGATCTATCTCTCCGCGATGGAAGAGGCCAAGTATTACGTCGCACAGGCCAATGCCGAACTCGATGGCGAAGGCGCCTTCGTTGAAGAGTTCGTTGTTTGCCGTCACTCGGGCGAAGTTATGCTCGCACCGCGCGACAACATCAACCTTATGGACGTTTCGCCGAAACAGCTCGTTTCGGTCGCTGCGGCTCTCATTCCGTTCCTGGAAAACGACGACGCCAACCGCGCTCTTATGG</t>
  </si>
  <si>
    <t>TAAGGAATATTGGTCAATGGGCGGAAGCCTGAACCAGCCATGCCGCGTGCAGGATGACTGCCCTATGGGTTGTAAACTGCTTTTGTCCAGGAATAAACCTTTCTACGTGTAGAGAGCTGAATGTACTGGAAGAATAAGGATCGGCTAACTCCGTGCCAGCAGCCGCGGTAATACGGAGGATCCGAGCGTTATCCGGATTTATTGGGTTTAAAGGGTGCGTAGGCGGCCTATTAAGTCAGGGGTGAAATACGGTGGCTCAACCCGGGAACGGCATCCAAGACTGGTTGGCTAGTGTCTCGTAGGGGGGGGTAGAATTCCACGTGTAGCGGTGAAATGCGTAGAGATGTGGAGGAATACCGGTGGCGAAGGCGGCCCCCTGGACGAAGACTGACGCTCAGGTGCGAAAGCGTGGGGAGCAAAC</t>
  </si>
  <si>
    <t>Bacteria;"Bacteroidetes";NA;NA;NA;NA;NA</t>
  </si>
  <si>
    <t>TGGGGAATATTGCACAATGGGCGCAAGCCTGATGCAGCCATGCCGCGTGTATGAAGAAGGCCTTCGGGTTGTAAAGTACTTTCAGCGGGGAGGAAGGGTTTAGCCTGAAGAGGGCTGGACTTTGACGTTACCCGCAGAAGAAGCACCGGCTAACTCCGTGCCAGCAGCCGCGGTAATACAGAGGGTGCGAGCGTTAATCGGATTTACTGGGCGTAAAGCGTGCGTAGGCGGCTGATTAAGTCGGATGTGAAATCCCTGAGCTTAACTTAGGAATTGCATTCGATACTGGTAAGCTAGAGTATGGGAGAGGATGGTAGAATTCCAGGTGTAGCGGTGAAATGCGTAGAGATATGGAGGAATACCGATGGCGAAGGCAGCCAGCTGGCCTAATACTGACGCTGAGGTACGAAAGCATGGGGAGCAAAC</t>
  </si>
  <si>
    <t>TGGGGAATATTGGACAATGGGCGAAAGCCTGATCCAGCAACGCCGCGTGAGTGATGAAGGTTTTCGGATCGTAAAGCTCTGTTGCCAAGGAAGAACGTCTTCTAGAGTAACTGCTAGGAGAGTGACGGTACTTGAGAAGAAAGCCCCGGCTAACTACGTGCCAGCAGCCGCGGTAATACGTAGGGTGCGAGCGTTAATCGGAATTACTGGGCGTAAAGCGCACGTAGGCGGCTTTGTAAGTTAGAGGTGAAAGCCCGGGGCTCAACTCCGGAATTGCCTTTAAGACTGCATCGCTTGAATCCAGGAGAGGTGAGTGGAATTCCGAGTGTAGAGGTGAAATTCGTAGATATTCGGAAGAACACCAGTGGCGAAGGCGGCTCACTGGACTGGTATTGACGCTGAGGTGCGAAAGCGTGGGGAGCAAAC</t>
  </si>
  <si>
    <t>TAAGGAATATTGGTCAATGGGCGGAAGCCTGAACCAGCCATGCCGCGTGCAGGATGACTGCCCTATGGGTTGTAAACTGCTTTTGTCCAGGAATAAACCTTTCTACGTGTAGAGAGCTGAATGTACTGGAAGAATAAGGATCGGCTAACTCCGTGCCAGCAGCCGCGGTAATACGGAGGATCCGAGCGTTATCCGGATTTACTGGGCGTAAAGCGTGCGTAGGCGGCTGATTAAGTCGGATGTGAAATCCCTGAGCTTAACTTAGGAATTGCATTCGATACTGGTAAGCTAGAGTATGGGAGAGGATGGTAGAATTCCAGGTGTAGCGGTGAAATGCGTAGAGATATGGAGGAATACCGATGGCGAAGGCAGCCAGCTGGCCTAATACTGACGCTGAGGTACGAAAGCATGGGGAGCAAAC</t>
  </si>
  <si>
    <t>AGACGTGCACCCGACTCACTATGGTCGTGTATGTCCAATCGAAACGCCTGAAGGTCCGAACATCGGTCTGATTAACTCATTGTCCGTTTACGCGCGTACCAATGAGTATGGTTTCCTTGAAACCCCTTACCGTTTAGTTCGTGATGGTGCAGTGACGGATGAAATCCACTACCTGTCTGCGATCGAAGAAGGTAACTACGTTATTGCACAGGCAAACACTGTATTGGATGAAGAGGGCCACTTCGTTGAAGAATTGGTCACTTGCCGTCATTACGATGAATCCAGCTTGTTCAACCGTGATCAGGTTCAGTACATGGACGTTTCGACACAACAGATCGTGTCCGTCGGTGCTTCCTTGATCCCATTCCTTGAACACGATGACGCCAACCGTGCTTTATGG</t>
  </si>
  <si>
    <t>TGGGGAATCTTGCGCAATGGGGGAAACCCTGACGCAGCGACGCCGCGTGCGGGATGAAGGCCTTCGGGTCGTAAACCGCTTTCAGCAGGGACGAAATTGACGGTACCTGCAGAAGAAGGCCCGGCCAACTACGTGCCAGCAGCCGCGGTAATACGTAGGGGCCAAGCGTTGTCCGGAATTATTGGGCGTAAAGAGCTCGTAGGCGGTTCGGCAAGTCAGCTGTGAAATCTTCACGCTCAACGTGGAGAGGTCAGCTGATACTGCTGTGACTAGAGTCCGGTAGGGGAGTGTGGAATTCCCGGTGTAGCGGTGAAATGCGCAGATATCGGGAGGAACACCAGTAGCGAAGGCGGCACTCTGGGCCGGTACTGACGCTGAGGAGCGAAAGCGTGGGGAGCAAAC</t>
  </si>
  <si>
    <t>Bacteria;"Actinobacteria";"Acidimicrobiia";"Acidimicrobiales";NA;NA;NA</t>
  </si>
  <si>
    <t>TGGGGAATTTTGGACAATGGGCGCAAGCCTGATCCAGCCATGCCGCGTGCGGGAAGAAGGCCTTCGGGTTGTAAACCGCTTTTGTCAGGGAAGAAACGCGCTGAGCTAATACCTCGGCGTAATGACGGTACCTGAAGAATAAGCACCGGCTAACTACGTGCCAGCAGCCGCGGTAATACGTAGGGTGCAAGCGTTAATCGGAATTACTGGGCGTAAAGCGTGCGCAGGCGGTTATGCAAGACAGATGTGAAATCCCCGGGCTCAACCTGGGAACTGCATTTGTGACTGCATGACTAGAGTACGGCAGAGGGAGATGGAATTCCGCGTGTAGCAGTGAAATGCGTAGATATGCGGAGGAACACCGATGGCGAAGGCAATCTCCTGGGCCTGTACTGACGCTCATGCACGAAAGCGTGGGGAGCAAAC</t>
  </si>
  <si>
    <t>TGGGGAATATTGGACAATGGGGGAAACCCTGATCCAGCAATGCCGCGTGTGTGAAGAAGGCCTGAGGGTTGTAAAGCACTTTCAGTGGGGAGGAGTGTTGAGAGGTTAAGAGCCACTTAACTGGACGTTACCCACAGAAGAAGCACCGGCTAACTCCGTGCCAGCAGCCGCGGTAATACGGAGGGTGCGAGCGTTAATCGGAATTACTGGGCGTAAAGGGTGCGTAGGTGGTTTGATAAGTTATTTGTGAAATTCCTGGGCTTAACCTGGGGTGGTCAGATAAGACTGTTGGACTAGAGTATAGGAGAGGGTAGTGGAATTTCCGGTGTAGCGGTGAAATGCGTAGAGATCGGAAGGAACACCGGTGGCGAAGGCGGCTACCTGGCCTGATACTGACACTGAGGCACGAAAGCGTGGGGAGCAAAC</t>
  </si>
  <si>
    <t>AGACGTGCATCCAACGCACTATGGTCGC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GATGG</t>
  </si>
  <si>
    <t>TGGGGAATATTGGACAATGGGGGCAACCCTGATCCAGCCATGCCGCGTGTGTGAAGAAGGCTTTCGGGTTGTAAAGCACTTTCAGTGGGGAAGAAGGCCTGGTGCCGAATACGTGCCAGGGACGACATCACCCACAGAAGAAGCACCGGCTAACTCCGTGCCAGCAGCCGCGGTAATACGGAGGGTGCGAGCGTTAATCGGAATTACTGGGCGTAAAGCGCGCGTAGGCGGCGTGATAAGCCGGTTGTGAAAGCCCCGGGCTCAACCTGGGAACGGCATCCGGAACTGTCAGGCTAGAGTGCAGGAGAGGAAGGTAGAATTCCCGGTGCAGCGGTGAAATGCGTAGAGATCGGGAGGAATACCAGTGGCGAAGGCGGCCTTCTGGACTGACACTGACGCTGAGGTGCGAAAGCGTGGGTAGCAAAC</t>
  </si>
  <si>
    <t>Bacteria;"Proteobacteria";"Gammaproteobacteria";"Oceanospirillales";"Halomonadaceae";NA;NA</t>
  </si>
  <si>
    <t>Oceanospirillales</t>
  </si>
  <si>
    <t>Halomonadaceae</t>
  </si>
  <si>
    <t>TGGGGAATATTGCACAATGGGCGCAAGCCTGATGCAGCCATGCCGCGTGTATGAAGAAGGCCTTCGGGTTGTAAAGTACTTTCAGCGGGGAGGAAGGGTTTAGCCTGAAGAGGGTTAGATTTTGACGTTACCCGCAGAAGAAGCACCGGCTAACTCCGTGCCAGCAGCCGCGGTAATACGGAGGGTGCAAGCGTTAATCGGAATGACTGGGCGTAAAGCGCACGCAGGCGGTTTGTTAAGTCAGATGTGAAATCCCCGGGCTCAACCTGGGAACTGCATCTGATACTGGCAAGCTTGAGTCTCGTAGAGGGGGGTAGAATTCCAGGTGTAGCGGTGAAATGCGTAGAGATCTGGAGGAATACCGGTGGCGAAGGCGGCCCCCTGGACGAAGACTGACGCTCAGGTGCGAAAGCGTGGGGAGCAAAC</t>
  </si>
  <si>
    <t>TAGGGAATCTTGCGCAATGGGCGAAAGCCTGACGCAGCCATGCCGCGTGAATGATGAAGGTCTTAGGATTGTAAAATTCTTTCACCGGGGACGATAATGACGGTACCCGGAGAAGAAGCCCCGGCTAACTTCGTGCCAGCAGCCGCGGTAATACGAAGGGGGCTAGCGTTGCTCGGAATTACTGGGCGTAAAGGGAGCGTAGGCGGATAGTTTAGTCAGAGGTGAAAGCCCAGGGCTCAACCTTGGAATTGCCTTTGATACTGGCTATCTTGAGTATGGAAGAGGTATGTGGAACTCCGAGTGTAGAGGTGAAATGCGTAGATATGCGGAGGAACACCGATGGCGAAGGCAATCCCCTGGACCTGTACTGACGCTCATGCACGAAAGCGTGGGTAGCGAAC</t>
  </si>
  <si>
    <t>TGGGGAATATTGCACAATGGGCGCAAGCCTGATGCAGCCATGCCGCGTGTATGAAGAAGGCCTTCGGGTTGTAAAGTACTTTCAGCGGGGAGGAAGGTGTTGTGGTTAATAACCGCAGCAATTGACGTTACCCGCAGAAGAAGCACCGGCTAACTCCGTGCCAGCAGCCGCGGTAATACGGAGGGTGCAAGCGTTAATCGGAATTACTGGGCGTAAAGCGCACGCAGGCGGTCTGTCAAGTCGGATGTGAAATCCCCGAGCTTAACTTGGGAATTGCATTCGATACTGGGAAGCTAGAGTATGGTAGAGGGTGGTGGAATTTCCTGTGTAGCGGTGAAATGCGTAGATATAGGAAGGAACACCAGTGGCGAAGGCGACCACCTGGACTGATACTGACACTGAGGTGCGAAAGCGTGGGGAGCAAAC</t>
  </si>
  <si>
    <t>TAAGGAATATTGGTCAATGGACGCAAGTCTGAACCAGCCATGCCGCGTGAAGGATTAAGGTCCTCTGGATTGTAAACTTCTTTTATAGGGGGCGAAAAAAGGCCTTTCTAGGTCACTTGACAGTACCCTATGAATAAGCACCGGCTAACTCCGTGCCAGCAGCCGCGGTAATACGGAGGGTGCAAGCGTTATCCGGATTCACTGGGTTTAAAGGGTGCGTAGGCGGATTTGTAAGTCCGTGGTGAAATCTCTAAGCTTAACTTGGAAATTGCCGTGGATACTATAAGTCTTGAATATTGTGGAGGTTAGCGGAATATGTCATGTAGCGGTGAAATGCATAGATATGACATAGAACACCAATTGCGAAGGCAGCTGGCTACACAACTATTGACGCTGAGGCACGAAAGCGTGGGGATCAAAC</t>
  </si>
  <si>
    <t>TGGGGAATTTTGGACAATGGGGGCAACCCTGATCCAGCAATGCCGCGTGAGTGAAGAAGGCCCTCGGGTTGTAAAGCTCTTTTGTCAGGGAAGAAACGGAGTTCTCTAATATAGGATTCTACTGACGGTACCTGAAGAATAAGCACCGGCTAACTACGTGCCAGCAGCCGCGGTAATACGTAGGGTGCAAGCGTTAATCGGAATTACTGGGCGTAAAGCGTGCGCAGGCGGCGACATAAGACAGATGTGAAATCCCCGGGCTCAACCTGGGAACGGCGTTTGTGACTGTGTGGCTAGAGTGTAGCAGAGGGGGGTGGAATTCCACGTGTAGCAGTGAAATGCGTAGAGATGTGGAGGAACACCGATGGCGAAGGCAGCCCCCTGGGTTAACACTGACGCTCATGCACGAAAGCGTGGGGAGCAAAC</t>
  </si>
  <si>
    <t>TGGGGAATATTGGACAATGGGGGAAACCCTGATCCAGCAATGCCGCGTGAATGAAGAAGGCCTTAGGGTTGTAAAATTCTTTTGTTCGTGACGATAATGACGGTAGCGGACGAATAAGCCCTGGCTAACTCTGTGCCAGCAGCCGCGGTAATACAGAGAGGGCAAGCGTTGTCCGGAATGACTGGGCGTAAAGCGCGCGCAGGCGGTTTCTTAAGTTGGATGTGAAATCCCCGGGCTTAACCTGGGAACTGCATTCGATACTGGGGAACTAGAGGCCGAGAGAGGAAAGCGGAATGACGAGTGTAGAGGTGAAATTCGTAGATATTCGTCGGAACACCAGAGGCGAAGGCGGCTTTCTGGCTCGGACCTGACGCTCAGGCGCGAAAGCGTGGGGAGCAAAC</t>
  </si>
  <si>
    <t>Bacteria;"Proteobacteria";"Alphaproteobacteria";"Rickettsiales";"Rickettsiales_Incertae_Sedis";NA;NA</t>
  </si>
  <si>
    <t>Rickettsiales_Incertae_Sedis</t>
  </si>
  <si>
    <t>TAGGGAATCTTCGGCAATGGGGGGAACCCTGACCGAGCAACGCCGCGTGAGTGAAGAAGGTTTTCGGATCGTAAAGCTCTGTTGTAAGAGAAGAACGGGTGTGAGAGTGGAAAGTTCACACTGTGACGGTATCTTACCAGAAAGGGACGGCTAACTACGTGCCAGCAGCCGCGGTAATACGTAGGTCCCGAGCGTTGTCCGGATTTATTGGGCGTAAAGCGAGCGCAGGCGGTTAGATAAGTCTGAAGTTAAAGGCTGTGGCTTAACCATAGTATGCTTTGGAAACTGTTTAACTTGAGTGCAGAAGGGGAGAGTGGAATTCCATGTGTAGCGGTGAAATGCGTAGATATATGGAGGAACACCGGTGGCGAAAGCGGCTCTCTGGTCTGTAACTGACGCTGAGGCTCGAAAGCGTGGGGAGCAAAC</t>
  </si>
  <si>
    <t>TGGGGAATATTGCACAATGGGCGCAAGCCTGATGCAGCCATGCCGCGTGTATGAAGAAGGCCTTCGGGTTGTAAAGTACTTTCAGCGGGGAGGAAGGCGTAAGTCTGAACAGGGCTTACGATTGACGTTACCCGCAGAAGAAGCACCGGCTAACTCCGTGCCAGCAGCCGCGGTAATACGGAGGGTGCAAGCGTTAATCGGAATTACTGGGCGTAAAGCGCACGCAGGCGGACTTTTAAGTCAGGGGTGAAATCCCGGGGCTCAACCCCGGAACTGCCTTTGATACTGGAAGTCTTGAGTATGGAAGAGGTGAGTGGAATTGCGAGTGTAGAGGTGAAATGCGTAGATATAGGAAGGAACACCAGTGGCGAAGGCGACTACCTGGACTGATACTGACACTGAGGTGCGAAAGCGTGGGGAGCAAAC</t>
  </si>
  <si>
    <t>TGGGGAATATTGCACAATGGGCGCAAGCCTGATGCAGCCATGCCGCGTGTATGAAGAAGGCCTTCGGGTTGTAAAGTACTTTCAGCGGGGAGGAAGGCAACAGCGTAAATAGCGCTGTTGATTGACGTTACCCGCAGAAGAAGCACCGGCTAACTCCGTGCCAGCAGCCGCGGTAATACGGAGGGTGCAAGCGTTAATCGGAATTACTGGGCGTAAAGCGCACGCAGGCGGTCAATTAAGTTAGATGTGAAATCCCCGGGCTCAACCTGGGAACGGCATCTAAAACTGGCGAGCTAGAGTATGGTAGAGGGTGGTGGAATTTCCTGTGTAGCGGTGAAATGCGTAGATATAGGAAGGAACACCAGTGGCGAAGGCGACCACCTGGACTGATACTGACACTGAGGTGCGAAAGCGTGGGGAGCAAAC</t>
  </si>
  <si>
    <t>TGGGGAATTTTGGACAATGGGGGCAACCCTGATCCAGCCATTCCGCGTGAGTGAAGAAGGCCTTCGGGTTGTAAAGCTCTTTCGGCAGGAACGAAACGGCGCGCTCTAACATAGCGCGTTAATGACGGTACCTGAAGAAGAAGCACCGGCTAACTACGTGCCAGCAGCCGCGGTAATACGTAGGGTGCGAGCGTTAATCGGAATTACTGGGCGTAAAGCGTGCGCAGGCGGTTTTGTAAGTCTGATGTGAAATCCCCGGGCTCAACCTGGGAATTGCATTGGAGACTGCAAGGCTAGAATCTGGCAGAGGGGGGTAGAATTCCACGTGTAGCAGTGAAATGCGTAGATATGTGGAGGAACACCGATGGCGAAGGCAGCCCCCTGGGTCAAGATTGACGCTCATGCACGAAAGCGTGGGGAGCAAAC</t>
  </si>
  <si>
    <t>TAGGGAATATTGGTCAATGGGTGCAAGCCTGAACCAGCCATGCCGCGTGCAGGAAGAAGGCCTTCTGGGTTGTAAACTGCTTTTGCCAGGGGATAAAATGACTGTGCGCAGTTAATTGAAGGTACCTGGTGAATAAGCCACGGCTAACTACGTGCCAGCAGCCGCGGTAATACGTAGGTGGCAAGCGTTGTCCGGATTTATTGGGTTTAAAGGGTGCGTAGGCGGTCCATTAAGTCAGTGGTGAAATACGGCAGCTTAACTGTCGAGGTGCCATTGATACTGGAGGACTTGAGTACAGACGAGGTAGGCGGAATTGACGGTGTAGCGGTGAAATGCTTAGATATCGTCAAGAACACCGATAGCGAAGGCAGCTTACTAGACTGTAACTGACGCTGAGGCACGAAAGTGTGGGGATCAAAC</t>
  </si>
  <si>
    <t>TGGGGAATATTGGACAATGGGCGCAAGCCTGATCCAGCCATGCCGCGTGCAGGATGACTGCCCTATGGGTTGTAAACTGCTTTTGTCCAGGAATAAACCTAGATACGTGTATCTAGCTGAATGTACTGGAAGAATAAGGATCGGCTAACTC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</si>
  <si>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GGGGAATTTTGGACAATGGGCGCAAGCCTGATCCAGCAATGCCGCGTGCAGGAAGAAGGCCTTCGGGTTGTAAACTGCTTTTGTCAGGGAAGAAATCTTCTGGGTTAATACCTCGGGAGGATGACGGTACCTGAAGAAGAAGCAC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</si>
  <si>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AGACGTTCACCCGACCCATTACGGCCGCGTCTGCACCATCGAAACCCCGGAAGGCCCGAACATCGGCCTGATCAACTCGCTGGCCGTGTACGCCCGCACCAACCAGTACGGTTTCCTCGAGACCCCGTACCGCAAGGTCGTGGACGGCAAGGTCTATGACGAAGTCGAGTTCCTGTCGGCGATCGAAGAAGACGAGTACGTCATTGCGCAGGCCAACGCGCTGACCAATGCCGACAGCGTGCTGACCGAACAGTTCGTTCCTTGCCGCTTCCAGGGCGAATCGCTGCTGAAGCCGCCGGCGGAAGTCCACTTCATGGACGTCTCGCCGATGCAGACCGTGTCGATCGTGGCCGCGCTGGTTCCGTTCCTGGAGCACGATGACGCCAACCGCGCACTGATGG</t>
  </si>
  <si>
    <t>TGGGGAATATTGGACAATGGGCGCAAGCCTGATCCAGCCATACCGCGTGGGTGAAGAAGGCCTTCGGGTTGTAAAGCCCTTTTGTTGGGAAAGAAATCCAGCTGGTTAATACCCGGTTGGGATGACGGTACCCAAAGAATAAGCACCGGCTAACTTCGTGCCAGCAGCCGCGGTAATACGAAGGGTGCAAGCGTTACTCGGAATTACTGGGCGTAAAGCGTGCGTAGGTGGTCGTTTAAGTCTGTTGTGAAAGCCCTGGGCTCAACCTGGGAACTGCAGTGGAAACTGGAAGACTAGAGTGTGGTAGAGAGTAGCGGAATTCCTGGTGTAGCAGTGAAATGCGTAGAGATGTGGAGGAATACCGGTGGCGAAGGCGGCCCCCTGGACGAAGACTGACGCTCAGGTGCGAAAGCGTGGGGAGCAAAC</t>
  </si>
  <si>
    <t>TAAGGAATATTGGTCAATGGGCGGAAGCCTGAACCAGCCATGCCGCGTGCAGGATGACTGCCCTATGGGTTGTAAACTGCTTTTGTCCAGGAATAAACCTAGATACGTGTATCTAGCTGAATGTACTGGAAGAATAAGGAT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</si>
  <si>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TGGGGAATATTGCACAATGGGCGCAAGCCTGATGCAGCCATGCCGCGTGTATGAAGAAGGCCTTCGGGTTGTAAAGTACTTTCAGCGGGGAGGAAGGGTTTAGCCTGAAGAGGGCTGGACTTTGACGTTACCCGCAGAAGAAGCACCGGCTAACTCCGTGCCAGCAGCCGCGGTAATACGTAGGGTGCAAGCGTTGTCCGGAATTATTGGGCGTAAAGAGCTCGTAGGCGGTTTGTCGCGTCTGCTGTGAAAACTGGAGGCTCAACCTCCAGCCTGCAGTGGGTACGGGCAGACTAGAGTGCGGTAGGGGAGATTGGAATTCCTGGTGTAGCGGTGGAATGCGCAGATATCAGGAGGAACACCGATGGCGAAGGCAGATCTCTGGGCCGTAACTGACGCTGAGGAGCGAAAGCATGGGGAGCGAAC</t>
  </si>
  <si>
    <t>TGGGGAATATTGGACAATGGGCGCAAGCCTGATCCAGCCATGCCGCGTGAGTGATGAAGGCCCTAGGGTTGTAAAGCTCTTTCACCGGTGAAGATAATGACGGTAACCGGAGAAGAAGCCCCGGCTAACTTCGTGCCAGCAGCCGCGGTAATACGAAGGGTGCAAGCGTTACTCGGAATTACTGGGCGTAAAGCGTGCGTAGGTGGTCGTTTAAGTCTGTTGTGAAAGCCCTGGGCTCAACCTGGGAACTGCAGTGGAAACTGGAAGACTAGAGTGTGGTAGAGAGTAGCGGAATTCCTGGTGTAGCAGTGAAATGCGTAGAGATGTGGAGGAATACCGGTGGCGAAGGCGGCCCCCTGGACGAAGACTGACGCTCAGGTGCGAAAGCGTGGGGAGCAAAC</t>
  </si>
  <si>
    <t>TGGGGAATTTTGGACAATGGGCGCAAGCCTGATCCAGCCATGCCGCGTGCAGGATGAAGGCCTTCGGGTTGTAAACTGCTTTTGTACGGAACGAAACGGCCTTTTCTAATAAAGAGGGCTAATGACGGTACCGTAAGAATAAGCACCGGCTAACTACGTGCCAGCAGCCGCGGTAATACGTAGGGTGCAAGCGTTAATCGGAATTACTGGGCGTAAAGCGTGCGCAGGCGGTTTCGTAAGCTGGAGGTGAAATCCCCGGGCTTAACCTGGGAATGGCCTTCAGGACTGCGAGGCTAGAGTGCGGCAGAGGGAGGTGGAATTCCACGTGTAGCAGTGAAATGCGTAGATATGTGGAGGAACACCGATGGCGAAGGCAGCCTCCTGGGCCAGCACTGACGCTCATGCACGAAAGCGTGGGGAGCAAAC</t>
  </si>
  <si>
    <t>TGAGGAATATTGGACAATGGGCGCAAGCCTGATCCAGCCATGCCGCGTGCAGGATGACGGTCCTATGGATTGTAAACTGCTTTTATACGAGAAGAAACACTCCGACGTGTCGGAGCTTGACGGTATCGTAAGAATAAGGATCGGCTAACTCCGTGCCAGCAGCCGCGGTAATACGTAGGGTGCAAGCGTTAATCGGAATTACTGGGCGTAAAGCGTGCGCAGGCGGTTCGTTAAGTCTGCTGTGAAAGCCCTGGGCTCAACCTGGGAATGGCAGTGGATACTGGCGAGCTAGAGTACGGTAGAGGAAGGTGGAATTCCCGGTGTAGCGGTGAAATGCGTAGAGATCTGGAGGAATACCGGTGGCGAAGGCGGCCCCCTGGACGAAGACTGACGCTCAGGTGCGAAAGCGTGGGGAGCAAAC</t>
  </si>
  <si>
    <t>TGGGGAATATTGGACAATGGGCGCAAGCCTGATCCAGCAATGCCGCGTGTGTGAAGAAGGCCTGCGGGTTGTAAAGCACTTTCGGTTGGGAAGAAAAGCTCAAGATTAATAACCTTGGGACTTGACACTACCTTCAGAAGAAGCACCGGCTAACTCCGTGCCAGCAGCCGCGGTAATACGAAGGGGGCTAGCGTTGTTCGGATTTACTGGGCGTAAAGCGCACGTAGGCGGACTTTTAAGTCAGGGGTGAAATCCCGGGGCTCAACCCCGGAACTGCCTTTGATACTGGAAGTCTTGAGTATGGTAGAGGTGAGTGGAATTCCGAGTGTAGAGGTGAAATTCGTAGATATTCGGAGGAACACCAGTGGCGAAGGCGGCTCACTGGACCATTACTGACGCTGAGGTGCGAAAGCGTGGGGAGCAAAC</t>
  </si>
  <si>
    <t>TAAGGAATATTGGTCAATGGAGGCAACTCTGAACCAGCCATGCCGCGTGCAGGAAGACAGCCCTCTGGGTCGTAAACTGCTTTTATTCGGGAATAAACCTACTTACGTGTAAGTAGCTGAATGTACCGAAGGAATAAGGATCGGCTAACTCCGTGCCAGCAGCCGCGGTAATACGGAGGATCCAAGCGTTATCCGGATTTATTGGGTTTAAAGGGTGCGCAGGCGGCTTATTAAGTCAGGGGTGAAAGACGGTGGCTCAACCATCGCAGTGCCCTTGATACTGATGAGCTTGAATACACTAGAGGTAGGCGGAATGTGACAAGTAGCGGTGAAATGCATAGATATGTCACAGAACACCGATTGCGAAGGCAGCTTACTATGGTGTGATTGACGCTGAGGCACGAAAGCGTGGGGATCAAAC</t>
  </si>
  <si>
    <t>TGGGGAATTTTGGACAATGGGGGCAACCCTGATCCAGCCATGCCGCGTGAGTGAAGAAGGCCTTCGGGTTGTAAAGCTCTTTCGGACGGAACGAAATGGTTACGGTCAATACCCGTGACTGATGACGGTACCGTAAGAAGAAGCACCGGCTAACTACGTGCCAGCAGCCGCGGTAATACGTAGGGTGCGAGCGTTAATCGGAATTACTGGGCGTAAAGCGTGCGCAGGCGGTTTTGTAAGTCTGATGTGAAATCCCCGGGCTCAACCTGGGAATTGCATTGGAGACTGCAAGGCTAGAATCTGGCAGAGGGGGGTAGAATTCCACGTGTAGCAGTGAAATGCGTAGATATGTGGAGGAACACCGATGGCGAAGGCAGCCCCCTGGGTCAAGATTGACGCTCATGCACGAAAGCGTGGGGAGCAAAC</t>
  </si>
  <si>
    <t>TGGGGAATATTGCGCAATGGCCGCAAGGCTGACGCAGCGACGCCGCGTGGGGGATGAAGCATTTCGGTGTGTAAACCCCTGTTGCCCGGGACGAACCTCTCCTTTCGAGGAGACTGACGGTACCGGGTGAGGAAGCACCGGCTAACTCCGTGCCAGCAGCCGCGGTAATACGGAGGGTGCGAGCGTTGTCCGGAATCACTGGGCGTAAAGGGCGCGTAGGCGGTGACTTAAGCGTGTGGTGAAAGCCCGGGGCTCAACCCCGGGTCGGCCGTGCGAACTGGGTCACTCGAGCACTGTAGAGGCAGGTGGAATTCCGGGTGTAGCGGTGGAATGCGTAGAGATCCGGAAGAACACCAGTGGCGAAGGCGGCCTGCTGGGCAGTAGCTGACGCTGAGGCGCGACAGCGTGGGGAGCAAAC</t>
  </si>
  <si>
    <t>Bacteria;"Gemmatimonadetes";"Gemmatimonadetes";"Gemmatimonadales";"Gemmatimonadaceae";"Gemmatimonas";NA</t>
  </si>
  <si>
    <t>Gemmatimonas</t>
  </si>
  <si>
    <t>TGGGGAATTTTGGACAATGGGCGCAAGCCTGATCCAGCCATGCCGCGTGCAGGATGAAGGCCTTCGGGTTGTAAACTGCTTTTGTACGGAACGAAACGGCCTTTTCTAATAAAGAGGGCTAATGACGGTACCGTAAGAATAAGCACCGGCTAACTCCGTGCCAGCAGCCGCGGTAATGCGGAGGGTGCAAGCGTTAATCGGAATGACTGGGCGTAAAGCGCACGCAGGCGGTCAATTAAGTTAGATGTGAAATCCCCGGGCTCAACCTGGGAATGGCATCTAAGACTGGTTGACTGGAGTCTCGTAGAGGGGGGTAGAATTCCATGTGTAGCGGTGAAATGCGTAGAGATGTGGAGGAATACCGGTGGCGAAGGCGGCCCCCTGGACGAAGACTGACGCTCAGGTGCGAAAGCGTGGGGAGCAAAC</t>
  </si>
  <si>
    <t>TGGGGAATTTTGGACAATGGGGGAAACCCTGATCCAGCCATGCCGCGTGGATGAAGAAGGCCCTAGGGTTGTAAAGTCCTTTCGTTGGTGACGATAATGACGGTAACCAAAGAAGAAGCCCCGGCTAATTTCGTGCCAGCAGCCGCGGTAATACGAAAGGGGCTAGCGTTGTTCGGAATTACTGGGCGTAAAGCGCACGTAGGCGGCCTTGTAAGATGGGGGTGAAATCCCCGGGCTCAACCCGGGAACTGCCTTCATGACTGCAAAGCTTGAGGATGCGAGAGGATAGCGGAATTCCGAGTGTAGAGGTGAAATTCGTAGATATTCGGAAGTACACCAGTGGCGAAGGCGGCTATCTGGCGCATTTCTGACGCTGAGGTGCGAAAGCGTGGGGAGCAAAC</t>
  </si>
  <si>
    <t>TGACGTA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GCAGATCGTGTCTGTGGCTGCTTCGCTGATTCCGTTCCTGGAACACGACGACGCCAACCGAGCACTGATGG</t>
  </si>
  <si>
    <t>TGGGGAATTTTGGACAATGGGCGCAAGCCTGATCCAGCCATGCCGCGTGTGGGAAGAAGGCCTTCGGGTTGTAAACCACTTTTGTCAGGGAAGAAACGGCCTTTTCTAATACAGGGGGCTAATGACGGTACCTGA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</si>
  <si>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GAGGAATATTGGACAATGGGCGAAAGCCTGATCCAGCCATACCGCGTGGGTGAAGAAGGCCTTCGGGTTGTAAAGCCCTTTTGTTAGGGAAGAAACGGTGAGAGCTAATATCTTTTGCTAATGACGGTACCTGAAGAAT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</si>
  <si>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GGGGAATATTGCACAATGGGCGCAAGCCTGATGCAGCCATGCCGCGTGGGGGATGACGGCCTTCGGGTTGTAAACCTCTTTCACCATCGACGAAGGTCCGGGTTTTCTCGGGCTGACGGTAGGTGGAGAAGAAGCACCGGCCAACTACGTGCCAGCAGCCGCGGTAATACGTAGGGTGCGAGCGTTGTCCGGAATTACTGGGCGTAAAGCGCACGCAGGCGGTCAATTAAGTTGGATGTGAAATCCCCGGGCTTAACCCGGGAACGGCATCCAAGACTGGTTGGCTAGAGTCTCGTAGAGGGGGGTAGAATTCCACGTGTAGCGGTGAAATGCGTAGAGATGTGGAGGAATACCGGTGGCGAAGGCGGCCCCCTGGACGAAGACTGACGCTCAGGTGCGAAAGCGTGGGGAGCAAAC</t>
  </si>
  <si>
    <t>TGGGGAATATTGGACAATGGGCGCAAGCCTGATCCAGCCATGCCGCGTGAGTGATGAAGGTCTTAGGATTGTAAAGCTCTTTCACCGGTGAAGATAATGACGGTAACCGGAGAAGAAGCCCCGGCTAACTTCGTGCCAGCAGCCGCGGTAATACGAAGGGGGCTAGCGTTGTTCGGATTTACTGGGCGTAAAGCGCACGTAGGCGGACTTTTAAGTCAGGGGTGAAATCCCGGGGCTCAACCCCGGAACTGCCTTTGATACTGGCGATCTTGAGTATGAGAGAGGTATGTGGAACTCCGAGTGTAGAGGTGAAATTCGTAGATATTCGGAGGAACACCGATGGCGAAGGCAATCCCCTGGGCCTGCACTGACGCTCATGCACGAAAGCGTGGGGAGCAAAC</t>
  </si>
  <si>
    <t>TGGGGAATCTTGCGCAATGGGCGAAAGCCTGACGCAGCCATGCCGCGTGAATGATGAAGGTCTTAGGATTGTAAAATTCTTTCACCGGGGACGATAATGACGGTACCCGGAGAAGAAGCCCCGGCTAACTTCGTGCCAGCAGCCGCGGTAATACGAAGGGGGCTAGCGTTGCTCGGAATTACTGGGCGTAAAGGGCGCGTAGGCGGATCGTTAAGTCAGAGGTGAAATCCCAGGGCTCAACCCTGGAACTGCCTTTGATACTGGCGATCTTGAGTATGAGAGAGGTATGTGGAACTCCGAGTGTAGAGGTGAAATTCGTAGATATTCGGAAGAACACCAGTGGCGAAGGCGACATACTGGCTCGTTACTGACGCTGAGGTGCGAAAGCGTGGGGAGCAAAC</t>
  </si>
  <si>
    <t>TGGGGAATATTGCACAATGGGCGCAAGCCTGATGCAGCCATGCCGCGTGTATGAAGAAGGCCTTCGGGTTGTAAAGTACTTTCAGCGGGGAGGAAGGCGTAGAACTGAATAGGTTTTACGATTGACGTTACCCGCAGAAGAAGCA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</si>
  <si>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TTTGGACAATGGGCGCAAGCCTGATCCAGCCATGCCGCGTGCGGGAAGAAGGCCTTCGGGTTGTAAACCGCTTTTGTCAGGGAAGAAAAGGTTCTGGCTAATACCTGGGACTCATGACGGTACCTGAAGAATAAGCACCGGCTAACTACGTGCCAGCAGCCGCGGTAATACGTAGGGTGCAAGCGTTGTCCGGAATTATTGGGCGTAAAGAGCTCGTAGGCGGTTTGTCGCGTCTGATGTGAAAACCGGAGGCTCAACCTCCGGCCTGCAGTGGGTACGGGCAGACTGGAGTGCGGTAGGGGAGATTGGAATTCCTGGTGTAGCGGTGGAATGCGAAGATATAAGGAGGAACACCGATGGCGAAGGCAGATCTCTGGGCAGTAACTGACGCTGAGGAGCGAAAGCGTGGGGAGCGAAC</t>
  </si>
  <si>
    <t>TGGGGAATATTGGACAATGGGCGAAAGCCTGATCCAGCAATGCCGCGTGAGTGATGAAGGCCTTAGGGTTGTAAACTGCTTTTGTCCAGGAATAAACCTCTTTACGTGTAGAGAGCTGAATGTACTGGAAGAATAAGGATCGGCTAACTCCGTGCCAGCAGCCGCGGTAATACGGAGGATCCGAGCGTTAATCGGAATTACTGGGCGTAAAGCGTGCGCAGGCGGTTATGCAAGACAGAGGTGAAATCCCCGGGCTCAACCTGGGAACTGCCTTTGTGACTGCATAGCTAGAGTGCGGCAGAGGGGGATGGAATTCCGCGTGTAGCAGTGAAATGCGTAGATATGCGGAGGAACACCGATGGCGAAGGCAATCCCCTGGGCCTGCACTGACGCTCATGCACGAAAGCGTGGGGAGCAAAC</t>
  </si>
  <si>
    <t>TGGGGAATATTGGACAATGGGCGAAAGCCTGATCCAGCAATGCCGCGTGAGTGATGAAGGCCTTAGGGTTGTAAAGCTCTTTTACCAGGGATGATAATGACAGTACCTGGAGAATAAGCTCCGGCTAACTCCGTGCCAGCAGCCGCGGTAATACGGAGGGAGCTAGCGTTGTTCGGAATTACTGGGCGTAAAGCGCACGTAGGCGGCGATTCAAGTCAGAGGTGAAAGCCCGGGGCTCAACCCCGGAACTGCCTTTGAAACTAGGTGGCTGGAACACGGGAGAGGTGAGTGGAATTCCGAGTGTAGAGGTGAAATTCGTAGATATTCGGAAGAACACCAGTGGCGAAGGCGGCTCACTGGACCGTTGTTGACGCTGAGGTACGAAAGCGTGGGGAGCAAAC</t>
  </si>
  <si>
    <t>TGGGGAATACTGGACAATGGGCGCAAGCCTGATCCAGCCATGCCGCGTGTGTGAAGAAGGCCTTAGGGTTGTAAAGCACTTTCAGTGGGGAGAAAGGTAATTCGCTTAATACGTGAGTTAATTGATGTTACCCACAGAAGAAGCACCGGCTAACTCCGTGCCAGCAGCCGCGGTAATACGAAGGGGGCTAGCGTTGTTCGGATTTACTGGGCGTAAAGCGCACGTAGGTGGTTTGTTAAGCCAGCTGTGAAATCCCCGGGCTCAACCTGGGCACTGCAGTTGGAACTGGCAAGCTAGAGTAGGGTAGAGGGGTGTGGAATTCCAGGTGTAGCGGTGAAATGCGTAGATATCTGGAGGAACATCAGTGGCGAAGGCGACACCCTGGACTCATACTGACACTGAGGTGCGAAAGCGTGGGGAGCAAAC</t>
  </si>
  <si>
    <t>CGACGTTCACTACTCCCACTATGGCCGTATGTGTCCGATTGAAACGCCTGAGGGACCAAATATCGGGTTGATCAATAGTTTATCTAGTTACGCGAAAGTAAACAAATTTGGTTTTATCGAAACGCCGTATCGTCGTGTTGATCGTGAAACTGGACGTGTGACAGAACAAATCGATTATTTAACAGCAGACATCGAGGACCATTATATCGTTGCGCAAGCAAATAGTAAGTTGAATGATGACGGTACATTTGCTGAAGAAATCGTCATGGCTCGTGCCCAAAGTGAAAACTTAGAAGTATCGATCGATAAAGTCGATTATATGGACGTTTCACCGAAACAAGTAGTTGCGGTAGCGACAGCATGTACTCCTTTCTTGGAAAACGATGACTCCAACCGCGCCTTTATGG</t>
  </si>
  <si>
    <t>TGGGGAATTTTGGACAATGGGGGAAACCCTGATCCAGCCATCCCGCGTGTATGATGAAGGCCTTCGGGTTGTAAAGTACTTTTGGCAGAGAAGAAAAGGTACCTCCTAATACGAGGTACTGCTGACGGTATCTGCAGAATAAGCACCGGCTAACTACGTGCCAGCAGCCGCGGTAATACGAAGGGGGCTAGCGTTGTTCGGATTTACTGGGCGTAAAGCGCACGTAGGCGGATTGGTCAGTTAGGGGTGAAATCCTGGAGCTCAACTCCAGAACTGCCTTTAATACTGCCAGTCTCGAGTCCGGAAGAGGTAAGTGGAACTCCTAGTGTAGAGGTGGAATTCGTAGATATTAGGAAGAACACCAGTGGCGAAGGCGGCTTACTGGTCCGGTACTGACGCTGAGGTGCGAAAGCGTGGGGAGCAAAC</t>
  </si>
  <si>
    <t>TGACGTTCACCCAACCCACTACGGTCGTGTATGTCCTATCGAAACGCCTGAAGGTCCAAACATCGGTCTGATTAACTCACTGTCCGTTTATGCTCGTACCAATGAGTATGGTTTCCTTGAAACCCCTTACCGTTTGGTACGTGACGGCGTAGTAACCGATGAAATTCATTATCTGTCTGCTATCGAAGAAGGTAACTACGTCATTGCACAGGCTAACACCGTGCTGGATGAAGAAGGCCACTTCGTAGAAGATTTGGTGACTTGCCGTCATTATGATGAATCCAGCTTGTTCAACCGTGATCAGGTTCAGTATATGGACGTTTCGACACAGCAGATCGTGTCCGTCGGTGCTTCCTTGATCCCATTCCTTGAACTCGATGACGCCAACCGTGCATTGATGG</t>
  </si>
  <si>
    <t>TGGGGAATTTTGGACAATGGGGGCAACCCTGATCCAGCAATGCCGCGTGTGTGAAGAAGGCCTTCGGGTTGTAAAGCACTTTTGTCCGGAAAGAAATCGCACTTACTAATATTAGGTGTGGATGACGGTACCTGAAGAATAAGCACCGGCTAACTACGTGCCAGCAGCCGCGGTAATACGTAGGGTGCAAGCGTTAATCGGAATTACTGGGCGTAAAGCGTGCGCAGGCGGTTATGTAAGACAGATGTGAAATCCCCGGGCTCAACCTTGGAACTGCATTTTTAACTGCCGAGCTAGAGTATGTCAGAGGGGGGTAGAATTCCACGTGTAGCAGTGAAATGCGTAGATATGTGGAGGAATACCGATGGCGAAGGCAGCCCCCTGGGATAATACTGACGCTCAGACACGAAAGCGTGGGGAGCAAAC</t>
  </si>
  <si>
    <t>TGGGGAATATTGGACAATGGGCGCAAGCCTGATCCAGCCATACCGCGTGGGTGAAGAAGGCCTTCGGGTTGTAAAGCCCTTTTGTTGGGAAAGAAATCCAGCTGGTTAATACCCGGTTGGGATGACGGTACCCAAAGAATAAGCACCGGCTAACTTCGTGCCAGCAGCCGCGGTAATACGAAGGGTGCAAGCGTTACTCGGAATTACTGGGCGTAAAGCGTGCGTAGGTGGTCGTTTAAGTCTGTTGTGAAAGCCCTGGGCTCAACCTGGGAACTGCATTTGTGACTGCATGGCTAGAGTACGGTAGAGGGGGATGGAATTCCGCGTGTAGCAGTGAAATGCGTAGATATGCGGAGGAACACCGATGGCGAAGGCAGCTACCTGGACCAACACTGACACTGAGGCACGAAAGCGTGGGGAGCAAAC</t>
  </si>
  <si>
    <t>TGGGGAATTTTGGACAATGGGGGCAACCCTGATCCAGCAATGCCGCGTGTGTGAAGAAGGCCTTCGGGTTGTAAAGCACTTTTGTCCGGAAAGAAATCCTTTGGGTTAATACCTCGGAGGGATGACGGTACCGGAAGAATAAGGACCGGCTAACTACGTGCCAGCAGCCGCGGTAATACGTAGGGTCCGAGCGTTAATCGGAATTACTGGGCGTAAAGCGTGCGCAGGCGGTTATGTAAGTCAGATGTGAAATCCCCGGGCTCAACCTGGGAATGGCATTTGAGACTGCATGGCTAGAGTGTGTCAGAGGGGGGTAGAATTCCACGTGTAGCAGTGAAATGCGTAGAGATGTGGAGGAATACCGATGGCGAAGGCAGCCCCCTGGGATAACACTGACGCTCATGCACGAAAGCGTGGGGAGCAAAC</t>
  </si>
  <si>
    <t>GTGTGTGTGCTATGGACACGAGAAGTCTGCTGCAGGAGGAAATACTAATGCGTTTTGGAAATTGTACGACCGTATCCCGAGCCTTGTTTTTGCGGCTATCGACCCTCAGGGATGCACATTGCTGCTGGCCAGATGTGTGCAGATCCGTTCGTTAGCGAGGGAGGGGACGACGTTGTAAACAGTTCGTCAAGGGACGCCTGCTCGCCAGAAGACGCGCAAACATTCGCGCGCCAAAAGTGGAAAAGCGCCTTTGAGGGTTGCGTGAAGGAGG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</si>
  <si>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GTAGAGATCTGGAGGAATACCGATGGCGAAGGCAGCCATCTGGCCTAATACTGACGCTGAGGTACGAAAGCATGGGGAGCAAAC</t>
  </si>
  <si>
    <t>TGGGGAATCTTGCGCAATGGGCGAAAGCCTGACGCAGCCATGCCGCGTGTGTGAAGAAGGTCTTCGGATTGTAAAGCACTTTAAGTTGGGAGGAAGGGCAGTAAGTTAATACCTTGCTGTTTTGACGTTACCGACAGAATAAGCACCGGCTAACTCT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</si>
  <si>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GGGGAATTTTGGACAATGGGCGAAAGCCTGATCCAGCAATGCCGCGTGCAGGATGAAGGCCTTCGGGTTGTAAAGCCCTTTTGTTGGGAAAGAAATCCAGCCGGCTAATACCTGGTTGGGATGACGGTACCCAAAGAATAAGCACCGGCTAACTTCGTGCCAGCAGCCGCGGTAATACGAAGGGTGCAAGCGTTACTCGGAATTACTGGGCGTAAAGCGCACGTAGGCGGCTTTGTAAGTTAGAGGTGAAAGCCTGGAGCTCAACTCCAGAATTGCCTTTAAGACTGCATCGCTTGAATCCAGGAGAGGTGAGTGGAATTCCGAGTGTAGAGGTGAAATTCGTAGATATTCGGAGGAACACCAGTGGCGAAGGCGGCTCACTGGTCCATTACTGACGCTGAGGTGCGAAAGCGTGGGGAGCAAAC</t>
  </si>
  <si>
    <t>TGGGGAATCTTGCGCAATGGGCGAAAGCCTGACGCAGCAACGCCGCGTGGGGGATGAAGGCTCTCGGGTTGTAAACCCCTTTCAGCAGGGACGAATCAAGACGGTACCTGCAGAAGAAGCCCCGGCTAACTACGTGCCAGCAGCCGCGGTAACACGTAGGGGGCAAGCGTTACTCGGAATTACTGGGCGTAAAGCGTGCGTAGGTGGTCGTTTAAGTCCGTTGTGAAAGCCCTGGGCTCAACCTGGGAACTGCAGTGGATACTGGGCGACTAGAGTGTGGTAGAGGGTAGCGGAATTCCTGGTGTAGCAGTGAAATGCGTAGAGATCAGGAGGAACATCCATGGCGAAGGCAGCTACCTGGACCAACACTGACACTGAGGCACGAAAGCGTGGGGAGCAAAC</t>
  </si>
  <si>
    <t>TATTGGCGACACCGACGATGGATCCGGCCTGCACCACATGGTCTACGAAGTTGTCGACAACGCCATCGATGAAGCCCTGGGCGGCTATGCCGACCTCGTCACCGTGACATTGAACTCCGATGGTTCGGTCACCGTCACCGACAACGGCCGCGGCATCCCGACGGACATCCATACCGGCGAGGGTATTTCCGCTGCCGAAGTGATCATGACCCAGCTTCATGCCGGCGGTAAGTTCGACCAGAATTCCTACAAGGTCT</t>
  </si>
  <si>
    <t>TGGGGAATATTGGACAATGGGGGCAACCCTGATCCAGCGATGCCGCGTGAGTGAAGAAGGCCTTAGGGTTGTAAAGCTCTTTCGGTGGGGAAGATGATGACGGTACCCACAAAAGAAGTACCGGCTAACTCTGTGCCAGCAGCCGCGGTAATACGAAGGGTGCAAGCGTTACTCGGAATTACTGGGCGTAAAGCGTGCGTAGGTGGTCGTTTAAGTCCGTTGTGAAAGCCCTGGGCTCAACCTGGGAACTGCAGTGGATACTGGGCGACTAGAGTGTGGTAGAGGGTAGCGGAATTCCTGGTGTAGCAGTGAAATGCGTAGAGATCAGGAGGAACATCCATGGCGAAGGCAGCTACCTGGACCAACACTGACACTGAGGCACGAAAGCGTGGGGAGCAAAC</t>
  </si>
  <si>
    <t>TAAGGAATATTGGTCAATGGAGGGAACTCTGAACCAGCCATGCCGCGTGCAGGAAGACTGCCCTATGGGTTGTAAACTGCTTTTGTTAGGGAATAAACCTTTCTACGTGTAGAGAGCTGAATGTACCTAAAGAATAAGGATCGGCTAACTCCGTGCCAGCAGCCGCGGTAATACGGAGGATCCGAGCGTTATCCGGATTTATTGGGTTTAAAGGGAGCGTAGGCGGCCTGTTAAGTCAGGGGTGAAAGACGGCAGCTCAACTGTCGCAGTGCTCTTGATACTGATGGGCTTGAATTCAGATGAGGTAGGCGGAATGTGACAAGTAGCGGTGAAATGCATAGATATGTCACAGAACACCGATTGCGAAGGCAGCTTACTAAACTGCGATTGACGCTGAGGCTCGAAAGCGTGGGGATCGAAC</t>
  </si>
  <si>
    <t>TGGGGAATCTTGGGCAATGCGCGAAAGCTTGACCCAGCAATATCAATAGAGTGAACGAAGATTTTTAATCGTAAAACTCTTCCTTTAGCTAAGATTATGACTTAAACTAAAGATTAGCGCTGGCAAAATCTCGTGCCAGCCGCCGCGGTAATACGGGTAGCGCTAGTGTTATTCCTCTTGATTGGGCGTAAAGGGTGTGTAGGCGGTATAATAAGTTAGAAATGAAAGACTATGCTTATCAATTGTAAATTTCTAAAACTATTATACTAGAGTAATATGAAAGATAGCGGAACCTTTAACATCAGAGTTGAAATGCGTATACATTAAAGGGAACCCCGAAGGCGAAAGCAGCTATCTATTTATTTCTGACGCTGAGGCACGAAGGCATGGGGATCAAAT</t>
  </si>
  <si>
    <t>TGAGGAATATTGGTCAATGGACGCAAGTCTGAACCAGCCATGCCGCGTGAAGGATTAAGGTCCTCTGGATTGTAAACTTCTTTTATCTGGGACGAAAAAAGGCGATTCTTCGTCACTTGACGGTACCAGATGAATAAGCACCGGCTAACTCCGTGCCAGCAGCCGCGGTAATACGGAGGGTGGAAGCGTTATCCGGATTCACTGGGTTTAAAGGGTGCGTAGGCGGGCAGGTAAGTCAGTGGTGAAATCCTGGAGCTTAACTCCAGAACTGCCATTGATACTATCTGTCTTGAATATTGTGGAGGTAAGCGGAATATGTCATGTAGCGGTGAAATGCTTAGATATGACATAGAACACCTATTGCGAAGGCAGCTTACTACGCATATATTGACGCTGAGGCACGAAAGCGTGGGGATCAAAC</t>
  </si>
  <si>
    <t>TGGGGAATATTGGACAATGGGCGCAAGCCTGATCCAGCCATACCGCGTGGGTGAAGAAGGCCTTCGGGTTGTAAAGCCCTTTTGTTGGGAAAGAAAAGCAGCCAGTTAATACCTGGTTGTTCTGACGGTACCCAAAGAATAAGCACCGGCTAACTTCGTGCCAGCAGCCGCGGTAATACGAAGGGTGCAAGCGTTACTCGGAATTACTGGGCGTAAAGCGTGCGTAGGTGGTTTGTTAAGTCTGATGTGAAAGCCCTGGGCTCAACCTGGGAATTGCATTGGATACTGGCAGGCTAGAGTGCGGTAGAGGATGGCGGAATTCCCGGTGTAGCAGTGAAATGCGTAGAGATCGGGAGGAACATCCGTGGCGAAGGCGGCCATCTGGACCAGCACTGACACTGAGGCACGAAAGCGTGGGGAGCAAAC</t>
  </si>
  <si>
    <t>TGGGGAATATTGCACAATGGGCGCAAGCCTGATGCAGCCATGCCGCGTGTATGAAGAAGGCCTTCGGGTTGTAAAGTACTTTCAGCGAGGAGGAAGGCATAAAGCTTAATACGCTTTGTGATTGACGTTACTCG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</t>
  </si>
  <si>
    <t>TGGGGAATATTGCACAATGGGCGCAAGCCTGATGCAGCCATGCCGCGTGTATGAAGAAGGCCTTCGGGTTGTAAAGTACTTTCAGCGAGGAGGAAGGCATAAAGCTTAATACGCTTTGTGATTGACGTTACT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</t>
  </si>
  <si>
    <t>TTAAGAATCTTGCTCAATGGGCGCAAGCCTGAAGCAGCGACGCCGCGTGAACGAAGAAGGTCTTCGGATTGTAAAGTTCAGTAAGCAGGGAAAAATAAGCAGCAATGTGATGATGGTACCTGCCTAAAGCACCGGCTAACTACGTGCCAGCAGCCGCGGTAATACGTATGGTGCAAGCGTTGTTCGGAATCATTGGGCGTAAAGGGTGCGTAGGCGGACTTATAAGTCAGGTGTGAAAACTGCGGGCTCAACCCGTGGCCTGCACTTGAAACTATAGGTCTGGAGTTTGGGAGAGGCAAGTGGAATTCCAGGTGTAGCGGTGAAATGCGTAGATATCTGGAGGAACACCAGTGGCGAAGGCGACTTGCTGGCTCAAAACTGACGCTGAGGCACGAAAGCGTGGGTAGTAAAC</t>
  </si>
  <si>
    <t>Bacteria;"Spirochaetae";"Spirochaetes";"Spirochaetales";"Leptospiraceae";"Leptospira";NA</t>
  </si>
  <si>
    <t>Leptospira</t>
  </si>
  <si>
    <t>TGGGGAATTTTGGACAATGGGGGCAACCCTGATCCAGCAATGCCGCGTGTGTGAAGAAGGCCTTCGGGTTGTAAAGCACTTTTGTCCGGAAAGAAATCGCGCTGGTTAATACCTGGCGTGGATGACGGTACCGGAAGAATAAGCACCGGCTAACTACGTGCCAGCAGCCGCGGTAATACGTAGGGTGCGAGCGTTAATCGGAATTACTGGGCGTAAAGCGTGCGCAGGCGGTTTTGTAAGACAGGCGTGAAATCCCCGGGCTTAACCTGGGAATTGCGCTTGTGACTGCAAGGCTAGAGTGCGCCAGAGGGGGGTAGAATTCCACGTGTAGCAGTGAAATGCGTAGAGATGTGGAGGAATACCGATGGCGAAGGCAGCCCCCTGGGACGTGACTGACGCTCATGCACGAAAGCGTGGGGAGCAAAC</t>
  </si>
  <si>
    <t>Bacteria;"Proteobacteria";"Betaproteobacteria";"Burkholderiales";"Burkholderiaceae";"Cupriavidus";NA</t>
  </si>
  <si>
    <t>TGACGTGCACCCGACCCACTACGGCCGCATCTGCCCGATCGAAACGCCGGAAGGCCCGAACATCGGCCTGATCAACTCCCTGGCCACCCACGCCCGCGTCAACAAATACGGCTTCATCGAGAGCCCGTATCGTCGCGTGAAGGACGGTCAGGCCCAGGACGAGGTGATCTACATCTCGGCCATGGAGGAGTCGAAATACACGATCGCCCAGACCAACATCGAACTGAAGAACGGCGAGATCGTCGAGGACCTGGTCCCCGGCCGTATCAACGGCGAATCTCAGCTGCTGACCAAGGCCGACGTCGACATGATGGACGTGTCGCCGAAACAGGTAGTTTCGGTCGCCGCCGCCCTGATCCCGTTCCTGGAAAACGATGACGCCAACCGCGCACTGATGG</t>
  </si>
  <si>
    <t>TGGGGAATATTGCACAATGGGCGCAAGCCTGATGCAGCCATGCCGCGTGTATGAAGAAGGCCTTCGGGTTGTAAAGTACTTTCAGCGGGGAGGAAGGCGTAAGTCTGAACAGGGCTTACGATTGACGTTACCCGCAGAAGAAGCACCGGCTAACTCCGTGCCAGCAGCCGCGGTAATACGAAGGGGGCTAGCGTTGTTCGGATTTACTGGGCGTAAAGCGCACGTAGGCGGGTATTTAAGTCAGGGGTGAAATCCCAGAGCTCAACTCTGGAACTGCCTTTGATACTGCAGGCCTTGAGTAAGGTAGAAGTAGCTGGAATAAGTAGTGTAGCGGTGAAATGCATAGATATTACTTAGAACACCAATTGCGAAGGCAGGTTACTATGTCTTAACTGACGCTGATGGACGAAAGCGTGGGGAGCGAAC</t>
  </si>
  <si>
    <t>TGGGGAATATTGCACAATGGGCGCAAGCCTGATGCAGCCATGCCGCGTGTATGAAGAAGGCCTTCGGGTTGTAAAGCACTTTTGTCCGGAAAGAAATCGCACTTACTAATATTAGGTGTGGATGACGGTACCGGAAGAATAAGGACCGGCTAACTACGTGCCAGCAGCCGCGGTAATACGTAGGGTGCGAGCGTTAATCGGAATTACTGGGCGTAAAGCGCACGCAGGCGGTCAATTAAGTTGGATGTGAAATCCCCGGGCTTAACCTGGGAACGGCATCCAAGACTGGTTGGCTAGAGTCTCGTAGAGGGGGGTAGAATTCCACGTGTAGCGGTGAAATGCGTAGAGATGTGGAGGAATACCGGTGGCGAAGGCGACCCCCTGGACGAAGACTGACGCTCAGGTGCGAAAGCGTGGGGAGCAAAC</t>
  </si>
  <si>
    <t>TGGGGAATATTGCACAATGGAGGGAACTCTGATGCAGCGACGCCGCGTGAACGATGAAGGCTTTCGAGTCGTAAAGTTCTTTTATATGGGAAGATAATGACGGTACCATAAGAAAAAGCCCCGGCTAACTACGTGCCAGCAGCCGCGGTAATACGTAGGGGGCTAGCGTTGTCCGGAATCACTGGGCGTAAAGGGTTCGCAGGCGGAAATGCAAGTCAGATGTAAAAGGCAGTAGCTTAACTACTGTAAGCATTTGAAACTGCATATCTTGAGAAGAGTAGAGGTAAGTGGAATTTTTAGTGTAGCGGTGAAATGCGTAGATATTAAAAAGAATACCGGTGGCGAAGGCGACTTACTGGGCTCATTCTGACGCTGAGGAACGAAAGCGTGGGTAGCAAAC</t>
  </si>
  <si>
    <t>Bacteria;"Firmicutes";"Clostridia";"Clostridiales";"Family_XI";"Peptoniphilus";"harei"</t>
  </si>
  <si>
    <t>harei</t>
  </si>
  <si>
    <t>TGGGGAATATTGGACAATGGGCGCAAGCCTGATCCAGCAATGCCGCGTGTGTGAAGAAGGCCTGCGGGTTGTAAAGCACTTTCAGTAGGGAGGAAGGCCTCAATGTTAATAGTATTGAGGATTGACGTTACCTACAGAAGAAGCACCGGCTAACTCTGTGCCAGCAGCCGCGGTAATACAGAGGGTGCAAGCGTTAATCGGAATTACTGGGCGTAAAGGGCGCGTAGGTGGTTATTTAAGTCAGATGTGAAATCCCTGGGCTTAACCTAGGAATTGCATTTGAAACTAGATGGCTAGAGTATGGTAGAGGGAAGTGGAATTTCCGGTGTAGCGGTGAAATGCGTAGATGTAGGAAGGAACACCAGTGGCGAAGGCGACCACCTGGGCTCATACTGACACTGAGGTGCGAAAGCGTGGGGAGCAAAC</t>
  </si>
  <si>
    <t>TGGGGAATATTGGACAATGGGCGCAAGCCTGATCCAGCCATGCCGCGTGTATGATGAAGGCCTTCGGGTTGTAAAGTACTTTTGGCAGAGAAGAAACGGTGAGAGCTAATATCTCTTGCTAATGACGGTACCTGAAGAATAAGCCCCGGCTAACTTCGTGCCAGCAGCCGCGGTAATACGAAGGGGGCTAGCGTTGTTCGGATTTACTGGGCGTAAAGCGCACGTAGGCGGGCTTTTAAGTCAGAGGTGAAATCCCAGGGCTCAACCCTGGAACTGCCTTTGATACTGGAAGTCTTGAGTATGGAAGAGGTGAGTGGAATTGCGAGTGTAGAGGTGAAATTCGTAGATATTCGCAGGAACACCAGTGGCGAAGGCGGCTCACTGGTCCATTACTGACGCTGAGGTGCGAAAGCGTGGGGAGCAAAC</t>
  </si>
  <si>
    <t>GTGAGGAATATTGGACAATGGGTGAGAGCCTGATCCAGCCATCCCGCGTGAAGGACGACGGCCCTATGGGTTGTAAACCTCTTTCAGCAGGGACGAAGCGCAAGTGACGGTACCTGCAGAAG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</t>
  </si>
  <si>
    <t>TGGGGAATATTGCACAATGGGCGGAAGCCTGATGCAGCAACGCCGCGTGAGGGATGACGGCCTTCGGGTTGTAAACTGCTTTTGTACGGAACGAAAAAGCTTCTCCTAATACGAGAGGCCCATGACGGTACCGTAAGAATAAGCACCGGCTAACTACGTGCCAGCAGCCGCGGTAATACGTAGGGTGCGAGCGTTATCCGGAATCATTGGGTTTAAAGGGTCCGTAGGCGGCCCTGTAAGTCAGCGGTGAAATCTTCCAGCTCAACTGGGAAACTGCCGTTGATACTGCAGGGCTTGAATTGTCGGGAAGTAACTAGAATATGTAGTGTAGCGGTGAAATGCTTAGAGATTACATGGAATACCAATTGCGAAGGCAGGTTACTACTAATGGATTGACGCTGATGGACGAAAGCGTGGGTAGCGAAC</t>
  </si>
  <si>
    <t>TGGGGAATATTGCACAATGGGCGCAAGCCTGATGCAGCCATGCCGCGTGTATGAAGAAGGCCTTCGGGTTGTAAAGTACTTTCAGCGGGGAGGAAGGCGTAAGTCTGAACAGGGCTTACGATTGACGTTACCCGCAGAAGAAGCACCGGCTAACTCCGTGCCAGCAGCCGCGGTAATACGAAGGGGGCTAGCGTTGCTCGGAATTACTGGGCGTAAAGGGCGCGTAGGCGGACATTTAAGTCAGGGGTGAAATCCCAGAGCTCAACTCTGGAACTGCCTTTGATACTGGGTGTCTTGAGTGTGAGAGAGGTATGTGGAACTCCGAGTGTAGAGGTGAAATTCGTAGATATTCGGAAGAACACCAGTGGCGAAGGCGACATACTGGCTCATTACTGACGCTGAGGCGCGAAAGCGTGGGGAGCAAAC</t>
  </si>
  <si>
    <t>TGGGGAATATTGGACAATGGGCGAAAGCCTGATCCAGCCATGCCGCGTGTGTGAAGAAGGTCTTCGGATTGTAAAGCACTTTAAGTTGGGAGGAAGGGCAGTAAGCGAATACCTTGCTGTTTTGACGTTACCGACAGAATAAGCACCGGCTAACTCTGTGCCAGCAGCCGCGGTAATACAGAGGGTGCAAGCGTTAATCGGAATTACTGGGCGTAAAGCGCGCGTAGGCGGTTACGTAAGTTGGGTGTGAAATCCCCGGGCTCAACCTGGGAATTGCGATGGAAACTGGTAGACTAGAGTGTGGCAGAGGGTAGTGGAATTCCTGGTGTAGCAGTGAAATGCGTAGAGATGTGGAGGAATACCGATGGCGAAGGCGACCCCCTGGACGAAGACTGACGCTCAGGTGCGAAAGCGTGGGGAGCAAAC</t>
  </si>
  <si>
    <t>AGATCTACACTCTTTCCCTACACGACGCTCTTCCGATCTACGGGAGGCACAAATCAGAAATCAATCGGAAGCAGCACAAGAATAACATCACATTAGGCGACGCGTCCGGGCCACCAAAGGGATAATGCGATGCCCGAAATTGATGCTGGAAGCGCAGAGGAGTGGCAGGATAATGGGGCCACACATAAAGCAACCAACTAACAGCAAAGATCGATCCGCGACGCTTTAGATACCCTGGTAAGATCGGAAGAGCACACGTCTGAACTCCAGTCACGTGTA</t>
  </si>
  <si>
    <t>TGGGGAATTTTGGACAATGGGCGAAAGCCTGATCCAGCCATGCCGCGTGCAGGATGACGGTCCTATGGATTGTAAACTGCTTTTGTACGGGAAGAAACCCTCCTACGTGTAGGAGCTTGACGGTACCGTAAGAATAAGGATCGGCTAACTTCGTGCCAGCAGCCGCGGTAATACGAAGGGGGCTAGCGTTGCTCGGAATTACTGGGCGTAAAGGGCGCGTAGGCGGATCGTTAAGTCAGAGGTGAAATCCCAGGGCTCAACCCTGGAACTGCCTTTGATACTGGCGATCTTGAGTATGAGAGAGGTATGTGGAACTCCGAGTGTAGAGGTGAAATTCGTAGATATTCGGAAGAACACCAGTGGCGAAGGCGACATACTGGCTCATTACTGACGCTGAGGCGCGAAAGCGTGGGGAGCAAAC</t>
  </si>
  <si>
    <t>TGGGGAATATTGGACAATGGGCGCAAGCCTGATCCAGCCATGCCGCGTGTGTGAAGAAGGCCTTCGGGTTGTAAACCTCTTTTAGCAGGGAAGAAGCGAAAGTGACGGTACCTGCAGAAAAAGCGCCGGCTAACTACGTGCCAGCAGCCGCGGTAATACGGAGGATCCAAGCGTTATCCGGAATCATTGGGTTTAAAGGGTCCGTAGGCGGCCCTGTAAGTCAGCGGTGAAATCTTCCAGCTCAACTGGGAAACTGCCGTTGATACTGCAGGGCTTGAATTGTCGGGAAGTAACTAGAATATGTAGTGTAGCGGTGAAATGCTTAGATATTACATGGAATACCGATTGCGAAGGCAGGTTACTACCGGCATATTGACGCTGATGGACGAAAGCGTGGGGAGCGAAC</t>
  </si>
  <si>
    <t>TGGGGAATATTGCACAATGGGCGCAAGCCTGATGCAGCCATGCCGCGTGTATGAAGAAGGCCTTCGGGTTGTAAAGTACTTTCAGCGGGGAGGAAGGCGTGAGTCTGAACAGGGCTTACGATTGACGTTACCCGCAGAAGAAGCACCGGCTAACTCCGTGCCAGCAGCCGCGGTAATACGGAGGGTGCAAGCGTTAATCGGAATTACTGGGCGTAAAGCGCACGCAGGCGGTCAATTAAGTTGGATGTGAAATCCCCGGGCTTAACCCGGGAACGGCATCCAAGACTGGTTGGCTAGAGTGCGGTAGAGGATGGCGGAATTCCCGGTGTAGCAGTGAAATGCGTAGAGATCGGGAGGAACATCCGTGGCGAAGGCGGCCATCTGGACCAGCACTGACACTGAGGCACGAAAGCGTGGGTAGCG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</si>
  <si>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AAAACTGGCGAGCTAGAGTATGGTAGAGGGTGGTGGAATTGCGAGTGTAGAGGTGAAATTCGTAGATATTCGCAGGAACACCAGTGGCGAAGGCGGCTTACTGGTCCATTACTGACGCTGAGGTGCGAAAGCGTGGGGAGCAAAC</t>
  </si>
  <si>
    <t>TGGGGAATATTGCACAATGGGCGGAAGCCTGATGCAGCAACGCCGCGTGAGGGATGACGGCCTTCGGGTTGTAAACTGCTTTTGTACGGAACGAAAAAGCTTCTCCTAATACGAGAGGCCCATGACGGTACCGTAAGAATAAGCACCGGCTAACTACGTGCCAGCAGCCGCGGTAATACGTAGGGTGCGAGCGTTATCCGGAATCATTGGGTTTAAAGGGTCCGTAGGCGGTTTAATAAGTCAGTGGTGAAAGCCCATCGCTCAACGGTGGAACGGCCATTGATACTGTTAGACTTGAATTATTAGGAAGTAACTAGAATATGTAGTGTAGCGGTGAAATGCTTAGAGATTACATGGAATACCAATTGCGAAGGCAGGTTACTACTAATGGATTGACGCTGATGGACGAAAGCGTGGGTAGCGAAC</t>
  </si>
  <si>
    <t>Bacteria;"Bacteroidetes";"Flavobacteriia";"Flavobacteriales";"Flavobacteriaceae";"Citreitalea";NA</t>
  </si>
  <si>
    <t>Citreitalea</t>
  </si>
  <si>
    <t>TAAGGAATATTGGTCAATGGAGGGAACTCTGAACCAGCCATGCCGCGTGCAGGATGACTGCCCTATGGGTTGTAAACTGCTTTTGTCAGGGAATAAACCTTTCCACGTGTGGGAAGCTGAATGTACCTGAAGAATAAGGATCGGCTAACTCCGTGCCAGCAGCCGCGGTAATACGGAGGATCCAAGCGTTATCCGGATTTATTGGGTTTAAAGGGTGCGTAGGCGGCCTATTAAGTCAGGGGTGAAATACGGTGGCTCAACCATCGCAGTGCCTTTGATACTGATGGGCTTGAATCCATTTGAAGTGGGCGGAATAAGACAAGTAGCGGTGAAATGCATAGATATGTCTTAGAACGCCGATTGCGAAGGCAGCTCACTAAGCTGGTATTGACGCTGATGCACGAAAGCGTGGGGAGCGAAC</t>
  </si>
  <si>
    <t>TGGGGAATTTTGGACAATGGGGGAAACCCTGATCCAGCCATCCCGCGTGCAGGAAGAAGGCCTTCGGGTTGTAAACTGCTTTTGTCAGGGAAGAAATCCTTTGGGTTAATACCTCGGAGGGATGACGGTACCTGA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</t>
  </si>
  <si>
    <t>TGGGGAATATTGGACAATGGGCGAAAGCCTGATCCAGCCATGCCGCGTGTGTGAAGAAGGTCTTCGGATTGTAAAGCACTTTAAGTTGGGAGGAAGGGCAGTTACCTAATACGTGATTGTTTTGACGTTACCCGCAGAAGAAGCACCGGCTAACTCCGTGCCAGCAGCCGCGGTAATACGGAGGGTGCAAGCGTTAATCGGAATTACTGGGCGTAAAGCGTGCGCAGGCGGTTGTGCAAGACCGATGTGAAATCCCCGGGCTTAACCTGGGAATTGCATTGGTGACTGCACGGCTAGAGTGTGTCAGAGGGGGGTAGAATTCCACGTGTAGCAGTGAAATGCGTAGAGATGTGGAGGAATACCGATGGCGAAGGCAGCCCCCTGGGATAACACTGACGCTCATGCACGAAAGCGTGGGGAGCAAAC</t>
  </si>
  <si>
    <t>TGGGGAATTTTGGACAATGGGGGCAACCCTGATCCAGCAATGCCGCGTGAGTGAAGAAGGCCCTCGGGTTGTAAAGCTCTTTTGTCAGGGAAGAAACGGAGTTCTCTAATATAGGATTCTAATGACGGTACCTGAAGAATAAGCACCGGCTAACTACGTGCCAGCAGCCGCGGTAATACGTAGGGTGCAAGCGTTAATCGGAATTACTGGGCGTAAAGCGTGCGCAGGCGGTTTTGTAAGTCTGTCGTAAAAGCCCCGGGCTCAACCTGGGAATTGCGATGGAGACTGCAAGGCTTGAATCTGGCAGAGGGGGGTAGAATTCCACGTGTAGCAGTGAAATGCGTAGAGATGTGGAGGAACACCGATGGCGAAGGCAGCCCCCTGGGTCAAGATTGACGCTCATGCACGAAAGCGTGGGGAGCAAAC</t>
  </si>
  <si>
    <t>CCGCGGTAATACGTAGGGTGCGAGCGTTAATCGGAATTACTGGGCGTAAAGCGTGCGCAGGCGGTTATGTAAGACAGATGTGAAATCCCCGGGCTCAACCTGGGAACTGCATCCAAAACTGGCGAGCTAGAGTATGGTAGAGGGTGGTGGAATTTCCTGTGTAGCGGTGAAATGCGTAGATATGCGGAGGAACACCGATGGCGAAGGCAATCCCCTGGACCTGTACTGACGCTCATGCACGAAAGCGTGGGGAGCAAAC</t>
  </si>
  <si>
    <t>TGGGGAATATTGCACAATGGGCGAAAGCCTGATGCAGCAACGCCGCGTGAGCGATGAAGGCCTTCGGGTCGTAAAGCTCTGTCCTCAAGGAAGATAATGACGGTACTTGAGGAGGAAGCCCCGGCTAACTACGTGCCAGCAGCCGCGGTAATACGTAGGGGGCTAGCGTTATCCGGATTTACTGGGCGTAAAGGGTGCGTAGGCGGTCTTTCAAGTCAGGAGTGAAAGGCTACGGCTCAACCGTAGTAAGCTCTTGAAACTGGGAGACTTGAGTGCAGGAGAGGAGAGTGGAATTCCTAGTGTAGCGGTGAAATGCGTAGATATTAGGAGGAACACCAGTAGCGAAGGCGGCTCTCTGGACTGTAACTGACGCTGAGGCACGAAAGCGTGGGGAGCGAAC</t>
  </si>
  <si>
    <t>Bacteria;"Firmicutes";"Clostridia";"Clostridiales";"Peptostreptococcaceae";NA;NA</t>
  </si>
  <si>
    <t>TGGGGAATATTGGACAATGGGCGCAAGCCTGATCCAGCCATACCGCGTGGGTGAAGAAGGCCTTCGGGTTGTAAAGCCCTTTTGTTGGGAAAGAAATCCAGCTGGTTAATACCCGGTTGGGATGACGGTACCCAAAGAATAAGCACCGGCTAACTACGTGCCAGCAGCCGCGGTAATACGTAGGGTGCAAGCGTTAATCGGAATTACTGGGCGTAAAGCGTGCGCAGGCGGTTTTGTAAGACAGGCGTGAAATCCCCGAACTCAACTTGGGAATGGCGCTTGTGACTGCAAGGCTAGAGTATGTCAGAGGGGGGTAGAATTCCACGTGTAGCAGTGAAATGCGTAGAGATGTGGAGGAATACCGATGGCGAAGGCAGCCCCCTGGGACGTCACTGACGCTCATGCACGAAAGCGTGGGGAGCAAAC</t>
  </si>
  <si>
    <t>CGACGTACACCCGACCCACTACGGTCGTGTATGCCCGATTGAAACGCCGGAAGGTCCGAACATCGGTCTGATCAACTCCCTGGCGGCCTATGCGCGCACCAACCAGTACGGCTTCCTCGAGAGCCCGTACCGTGTGGTGAAAGACGCTCTGGTAACCGACGAGATCGTGTTCCTGTCCGCTACCGAAGAGGCCGATCACGTGATCGCCCAGGCTTCGGCGACGATGAACGACAAAGGTCAGTTGGTCGATGAGCTGGTAGCTGTTCGTCACTTGAACGAATTCACCGTCAAGGCGCCGGAAGACGTCACCTTGATGGACGTTTCGCCGAAGCAGGTAGTTTCGGTTGCAGCGTCGCTGATTCCGTTCCTCGAGCACGACGACGCCAACCGTGCATTTATGG</t>
  </si>
  <si>
    <t>TGGGGAATATTGCACAATGGGCGCAAGCCTGATGCAGCCATGCCGCGTGTATGAAGAAGGCCTTCGGGTTGTAAAGTACTTTCAGCGGGGAGGAAGGCAACAGCGTAAATAGCGCTGTTGATTGACGTTACCCGCAGAAGAAGCACCGGCTAACTCCGTGCCAGCAGCCGCGGTAATACGGAGGGTGCAAGCGTTAATCGGAATTACTGGGCGTAAAGCGTGCGCAGGCGGTCATATAAGACAGATGTGAAATCCCCGGGCTCAACCTGGGAACTGCAGTGGAAACTGGAAGTCTTGAGTATGGAAGAGGTGAGTGGAATTGCGAGTGTAGAGGTGAAATTCGTAGATATTCGCAGGAACACCAGTGGCGAAGGCGGCTCACTGGTCCATTACTGACGCTGAGGTGCGAAAGCGTGGGGAGCAAAC</t>
  </si>
  <si>
    <t>TAAGGAATATTGGTCAATGGAGGCAACTCTGAACCAGCCATGCCGCGTGCAGGAAGACTGCCCTATGGGTTGTAAACTGCTTTTATCCGGGAATAAACCTCTGCTCGTGAGCAGAGCTGAATGTACCGGAAGAATAAGGATCGGCTAACTCCGTGCCAGCAGCCGCGGTAATACGGAGGATCCAAGCGTTATCCGGATTTATTGGGTTTAAAGGGTGCGTAGGCGGCCTGTTAAGTCAGGGGTGAAAGACGGTAGCTCAACTATCGCAGTGCCCTTGATACTGATGGGCTTGAATGGACTAGAGGTAGGCGGAATGAGACAAGTAGCGGTGAAATGCATAGATATGTCTCAGAACACCGATTGCGAAGGCAGCTTACTATGGTTTAATTGACGCTGAGGCACGAAAGCGTGGGGATCAAAC</t>
  </si>
  <si>
    <t>TGGGGAATATTGGACAATGGGCGCAAGCCTAATCCAGCCATACCGCGTGGGTGAAGAAGGCCTTCGGGTTGTAAAGCCCTTTTGTTGGGAAAGAAATCCAGCCGGCTAATACCTGGTTGGGATGACGGTACCCAAAGAATAAGCACCGGCTAACTTCGTGCCAGCAGCCGCGGTAATACGAAGGGTGCAAGCGTTACTCGGAATTACTGGGCGTAAAGCGTGCGTAGGTGGTTATTTAAGTCCGTTGTGAAAGCCCTGGGCTCAACCTGGGAACTGCAGTGGATACTGGATGACTAGAATGTGGTAGAGGGTAGCGGAATTCCTGGTGTAGCAGTGAAATGCGTAGAGATCAGGAGAAACATCCATGGCGAAGACAGCTACCTGGACCAACATTGACACTGAGGCACGAAAGCGTGGGGAGCAAAC</t>
  </si>
  <si>
    <t>TGGGGAATATTGGACAATGGGCGCAAGCCTGATCCAGCAATGCCGCGTGTGTGAAGAAGGCCTTCGGGTTGTAAAGCACTTTTATCAGGAGCGAAATGCCATGGGTCAATACCCCGTGGAGCTGACGGTACCTGAGGAATAAGCACCGGCTAACTTCGTGCCAGCAGCCGCGGTAATACGAAGGGTGCAAGCGTTAATCGGAATTACTGGGCGTAAAGGGTGCGTAGGCGGTGATTTAAGTCTGCTGTGAAATCCCCGGGCTCAACCTGGGAATGGCAGTGGATACTGGATCGCTAGAGTGTGTCAGAGGATGGTGGAATTCCCGGTGTAGCGGTGAAATGCGTAGAGATCGGGAGGAACATCAGTGGCGAAGGCGGCCATCTGGGACAACACTGACGCTGAAGCACGAAAGCGTGGGGAGCAAAC</t>
  </si>
  <si>
    <t>TGGGGAATATTGGACAATGGGGGCAACCCTGATCCAGCAATGCCATGTGTGCGATGAAGGCCTTCGGGTTGTAAAGCACTTTAGTGAGGGAGCAAAGGTGGGATGCTAATACCATTCTACTGTGAGAGTACCTCAAGAATAAGCACCGGCAAACTCTGTGCCAGCAGCCGCGGTAATACAGAGGGTGCAAGCGTTAATCGGAATTATTGGGCGTAAAGGGCTTGTAGGTGGTTCTATAAGTTAGATGTGAAAACCCTGGGCTTAACCTGGGACGTGCATTTAATACTGTAGAGCTAGAGTATAGTAGAGGAGAGGGGAATTCCTGGTGTAGCAGTGAAATGCGTAGAGATCAGGAGGAACATCAGTGGCGAAGGCGCCTCTCTGGACTAATACTGACACTGAGGAGCGAAGGCGTGGGGATCAAAC</t>
  </si>
  <si>
    <t>TAAGGAATATTGGTCAATGGACGCAAGTCTGAACCAGCCATGCCGCGTGAAGGATTAAGGTCCTCTGGATTGTAAACTTCTTTTATAGGGGGCGAAAAAAGGCCTTTCTAGGTCACTTGACAGTACCCTATGAATAAGCACCGGCTAACTCCGTGCCAGCAGCCGCGGTAATACGGAGGGTGCAAGCGTTATCCGGATTCACTGGGTTTAAAGGGTGCGTAGGCGGGCTGTTAAGTCAGTGGTGAAATCTTTGGGCTTAACCCGAAAACTGCCATTGATACTATCAGTCTTGAATATTGTGGAGGTCTGCGGAATATGTCATGTAGCGGTGAAATGCTTAGATATGACATAGAACACCAATTGCGAAGGCAGCAGGCTACGCATATATTGACGCTGAGGCACGAAAGCGTGGGGATCAAAC</t>
  </si>
  <si>
    <t>TGGGGAATTTTGGACAATGGGCGCAAGCCTGATCCAGCCATGCCGCGTGTGTGAAGAAGGCCTTCGGGTTGTAAAGCACTTTCGGCCGGAACGAAATCGCGTGGGCGAATATCCCGCGTGGATGACGGTACCGGAAGAAGAAGCACCGGCTAACTACGTGCCAGCAGCCGCGGTAATACGTAGGGTGCGAGCGTTAATCGGAATTACTGGGCGTAAAGCGTGCGCAGGCGGTTTCGCAAGTCGAGTGTGAAAGCCCCGGGCTTAACCTGGGAACTGCGCTCGAAACTACGGGACTAGAGTGTGGCAGAGGAAGGTGGAATTCCACGTGTAGCGGTGAAATGCGTAGAGATGTGGAGGAACACCGATGGCGAAGGCAGCCTTCTGGGCCAACACTGACGCTCAGGCACGAAAGCGTGGGGAGCAAAC</t>
  </si>
  <si>
    <t>TGGGGAATTTTGGACAATGGGGGCAACCCTGATCCAGCAATGCCGCGTGAGTGAAGAAGGCCCTCGGGTTGTAAAGCTCTTTTGTCAGGGAAGAAACGGAGTTCTCTAATATAGGATTCTACTGACGGTACCTGAAGAATAAGCACCGGCTAACTACGTGCCAGCAGCCGCGGTAATACGTAGGGTGCAAGCGTTAATCGGAATTACTGGGCGTAAAGCGTGCGCAGGCGGTTTTGTAAGTCTGATGTGAAATCCCCGGGCTCAACCTGGGAATGGCATCTAAGACTGGTTGACTGGAGTCTCGTAGAGGGGGGTAGAATTCCATGTGTAGCGGTGAAATGCGTAGAGATGTGGAGGAATACCGGTGGCGAAGGCGGCCCCCTGGACGAAGACTGACGCTCAGGTGCGAAAGCGTGGGGAGCAAAC</t>
  </si>
  <si>
    <t>TGGGGAATATTGGACAATGGGGGCAACCCTGATCCAGCCATGCCGCGTGTGTGAAGAAGGCTTTCGGGTTGTAAAGCACTTTCAGTGGGGAAGAAGGCCTGCGGGTTAATAGCCGGCAGGGACGACATCACCCACAGAAGAAGCACCGGCTAACTCCGTGCCAGCAGCCGCGGTAATACGGAGGGTGCGAGCGTTAATCGGAATTACTGGGCGTAAAGCGCGCGTAGGCGGCGTGATAAGCCGGTTGTGAAAGCCCCGGGCTCAACCTGGGAACGGCATCCGGAACTGTCAGGCTAGAGTGCAGGAGAGGAAGGTAGAATTCCCGGTGTAGCGGTGAAATGCGTAGAGATCGGGAGGAATACCAGTGGCGAAGGCGGCCTTCTGGACTGACACTGACGCTGAGGTGCGAAAGCGTGGGTAGCAAAC</t>
  </si>
  <si>
    <t>TGGGGAATATTGCACAATGGGCGCAAGCCTGATGCAGCCATGCCGCGTGTATGAAGAAGGCCTTCGGGTTGTAAAGTACTTTCAGCGGGGAGGAAGGGAGTAAAGTTAATACCTTTGCTCATTGACGTTACCCGCAGAAGAAGCACCGGCTAACTCCGTGCCAGCAGCCGCGGTAATACGGAGGGTGCAAGCGTTAATCGGAATTACTGGGCGTAAAGCGCACGCAGGCGGTTGGATAAGTTAGATGTGAAAGCCCCGGGCTCAACCTGGGAATTGCATTTAAAACTGTCCAGCTAGAGTCTTGTAGAGGGGGGTAGAATTCCAGGTGTAGCGGTGAAATGCGTAGAGATCTGGAGGAATACCGGTGGCGAAGGCGGCCCCCTGGACAAAGACTGACGCTCAGGTGCGAAAGCGTGGGGAGCAAAC</t>
  </si>
  <si>
    <t>TGGGGAATATTGCACAATGGGCGCAAGCCTGATGCAGCGACGCCGCGTGGGGGATGAAGGCCTTCGGGTTGTAAACTCCTTTCGCTAGGGACGAAGCTTTGTGTGACGGTACCTAGATAAGAAGCACCGGCTAACTACGTGCCAGCAGCCGCGGTAATACGTAGGGTGCGAGCGTTGTCCGGAATTACTGGGCGTAAAGCGCACGTAGGCGGCTTTGTAAGTTAGAGGTGAAAGCCTGGAGCTCAACTCCAGAATTGCCTTTAAGACTGCATCGCTTGAATCCAGGAGAGGTGAGTGGAATTCCGAGTGTAGAGGTGAAATTCGTAGATATTCGGAAGAACACCAGTGGCGAAGGCGGCTCACTGGACTGGTATTGACGCTGAGGTGCGAAAGCGTGGGGAGCAAAC</t>
  </si>
  <si>
    <t>TGGGGAATTTTGGACAATGGGCGCAAGCCTGATCCAGCCATGCCGCGTGTGTGAAGAAGGCCTTCGGGTTGTAAAGCACTTTTGTTCGGGAAGAAATCGTGCGGGCTAATACCCAGTACGGATGACGGTACCGGAAGAATAAGCACCGGCTAACTTCGTGCCAGCAGCCGCGGTAATACGAAGGGTGCAAGCGTTACTCGGAATCACTGGGCGTAAAGCGTGCGTAGGCGGTTGATTAAGTCTGCTGTGAAAGCCCTGGGCTCAACCTGGGAACTGCAGTGGATACTGGTCAGCTAGAGTGTGATAGAGGATGGTGGAATTCCCGGTGTAGCGGTGAAATGCGTAGAGATCGGGAGGAACACCAGTGGCGAAGGCGGCCATCTGGATCAACACTGACGCTGAGGCACGAAAGCGTGGGGAGCAAAC</t>
  </si>
  <si>
    <t>TGAGGAATATTGGTCAATGGTCGCAAGACTGAACCAGCCATGCCGCGTGCAGGATGACGGTCCTATGGATTGTAAACTGCTTTTGTACGGGAAGAAACACTCCTACGTGTAGGGGCTTGACGGTACCGTAAGAATAAGGATCGGCTAACTCCGTGCCAGCAGCCGCGGTAATACGGAGGATCCAAGCGTTATCCGGAATCATTGGGTTTAAAGGGTCCGTAGGCGGCCCTGTAAGTCAGCGGTGAAATCCCGGGGCTCAACCCCGGAACTGCCTTTGATACTGGAAGTCTTGAGTATGGTAGAGGTGAGTGGAATTCCGAGTGTAGAGGTGAAATTCGTAGATATTCGGAGGAACACCAGTGGCGAAGGCAGCTCACTAAGCTGGTATTGACGCTGATGCACGAAAGCGTGGGGAGCAAAC</t>
  </si>
  <si>
    <t>TGGGGAATATTGCACAATGGGCGCAAGCCTGATGCAGCCATGCCGCGTGTGTGAAGAAGGCCTTCGGGTTGTAAAGCACTTTTGTCCGGAAAGAAATCGCACTTACTAATATTAGGTGTGGATGACGGTACCGGAAGAATAAGGACCGGCTAACTA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</si>
  <si>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GGGGAATTTTGGACAATGGGCGAAAGCCTGATCCAGCAATGCCGCGTGCAGGATGAAGGCCTTCGGGTTGTAAAGCCCTTTTGTTGGGAAAGAAATCCAGCTGGTTAATACCCGGTTGGGATGACGGTACCCAAAGAATAAGCACCGGCTAACTTCGTGCCAGCAGCCGCGGTAATACGAAGGGTGCAAGCGTTACTCGGAATTACTGGGCGTAAAGCGCGCGTAGGTGGTTCGTTAAGTTGGATGTGAAATCCCCGGGCTCAACCTGGGAACTGCATTTGTGACTGCATGGCTAGAGTACGGTAGAGGGGGATGGAATTCCGCGTGTAGCAGTGAAATGCGTAGATATGCGGAGGAACACCGATGGCGAAGGCAATCCCCTGGACCTGTACTGACGCTCATGCACGAAAGCGTGGGGAGCAAAC</t>
  </si>
  <si>
    <t>CGACGTTCATCCGACGCACTATGGCCGTATCTGCCCGATCGAAACGCCGGAAGGCCCGAACATCGGTCTGATCAACAGCCTCGCGACCTTCGCGCGCGTCAACAAATATGGCTTCATCGAAACCCCGTATCGCCGCGTCGTCGACGGCAAGGTGACGAGCGAAGTCGTCTATCTGTCGGCGATGGAGGAATCGAAGCACACGGTCGCGCAGGCGAACGCCGATCTCAACGCCGACGGCAGCTTCGTCGAGGAACTGATCTCGGCGCGTGAAGCCGGCGAATTCCTGATGGCGCCGCGCGAACAGATCACGCTGATGGACGTGTCGCCGAAGCAGCTTGTTTCGGTTGCGGCCTCGCTCATTCCGTTCCTGGAAAACGATGACGCCAACCGCGCGCTGATGG</t>
  </si>
  <si>
    <t>TGGGGAATTTTGGACAATGGGCGAAAGCCTGATCCAGCAATGCCGCGTGCAGGATGAAGGCCTTCGGGTTGTAAAGTACTTTTGGCAGAGAAGAAAAGGTACCTCCTAATACGGGATACTGCTGACGGTATCTGCAGAATAAGCACCGGCTAACTACGTGCCAGCAGCCGCGGTAATACAGAGGGTGCAAGCGTTAATCGGAATTACTGGGCGTAAAGCGCGCGTAGGTGGTTTGTTAAGTCAGATGTGAAATCCCCGGGCTCAACCTGGGAACTGCATTTGAAACTGGCAAGCTAGAGTCTCGTAGAGGGGGGTAGAATTCCAGGTGTAGCGGTGAAATGCGTAGAGATCTGGAGGAATACCGGTGGCGAAGGCGGCCCCCTGGACGAAGACTGACGCTCAGGTGCGAAAGCGTGGGGAGCAAAC</t>
  </si>
  <si>
    <t>TGGGGAATATTGCACAATGGGCGCAAGCCTGATGCAGCCATGCCGCGTGAGTGAAGAAGGTTTTCGGATCGTAAAACTCTGTTGTTAGAGAAGAACAAGGGTGAGAGTAACTGTTCACCCCTTGACGGTAACTAACCAGAAAGCCACGGCTAACTACGTGCCAGCAGCCGCGGTAATACGAAGGGGGCTAGCGTTGCTCGGAATTACTGGGCGTAAAGCGCGCGTAGGTGGTTTGTTAAGTTGGATGTGAAAGCCCCGGGCTCAACCTGGGAACTGCATCCAAAACTGGCAAGCTAGAGTATGGTAGAGGGTGGTGGAATTTCCTGTGTAGCGGTGAAATGCGTAGATATAGGAAGGAACACCAGTGGCGAAGGCGACCACCTGGACTGATACTGACACTGAGGTGCGAAAGCGTGGGGAGCAAAC</t>
  </si>
  <si>
    <t>TGGGGAATATTGGACAATGGGCGCAAGCCTGATCCAGCCATGCCGCGTGAGTGATGAAGGCCCTAGGGTTGTAAAGCTCTTTCACCGGTGAAGATAATGACGGTAACCGGAGAAGAAGCCCCGGCTAACTTCGTGCCAGCAGCCGCGGTAATACGAAGGGGGCTAGCGTTGTTCGGATTTACTGGGCGTAAAGCGCACGTAGGCGGATTTTTAAGTCAGGGGTGAAAGCCTGGAGCTCAACTCCAGAACTGCCTTTGAGACTGCATCGCTTGAATCCAGGAGAGGTGAGTGGAATTCCGAGTGTAGAGGTGAAATTCGTAGATATTCGGAAGAACACCAGTGGCGAAGGCGGCTTACTACCGGCGGATTGACGCTGATGGACGAAAGCGTGGGGAGCGAAC</t>
  </si>
  <si>
    <t>TGGGGAATATTGCACAATGGGCGCAAGCCTGATGCAGCAACGCCGCGTGAGGGACGACGGCCTTCGGGTTGTAAACCTCTTTTAGCAGGGAAGAAGCGAAAGTGACGGTACCTGCAGAAAAAGCGCCGGCTAACTACGTGCCAGCAGCCGCGGTAATACGTAGGGCGCAAGCGTTATCCGGAATTATTGGGCGTAAAGAGCTCGTAGGCGGTTTGTCGCGTCTGCTGTGAAAACCCGAGGCTCAACCTCGGGCCTGCAGTGGGTACGGGCAGACTAGAGTGCGGTAGGGGAGATTGGAATTCCTGGTGTAGCAGTGAAATGCGTAGAGATCAGGAGGAACATCCATGGCGAAGGCAGCTACCTGGACCAACACTGACACTGAGGCACGAAAGCGTGGGGAGCAAAC</t>
  </si>
  <si>
    <t>TGGGGAATATTGGACAATGGGCGCAAGCCTGATCCAGCCATGCCGCGTGAGTGATGAAGGCCCTAGGGTTGTAAAGCTCTTTCACCGGTGAAGATAATGACGGTAACCGGAGAAGAAGCCCCGGCTAACTTCGTGCCAGCAGCCGCGGTAATACGTAGGGTGCAAGCGTTAATCGGAATTACTGGGCGTAAAGCGTGTGTAGGCGGTTCGGAAAGAAAGATGTGAAATCCCAGGGCTCAACCTTGGAACTGCATTTGTGACTGTATAGCTAGAGTACGGTAGAGGGGGATGGAATTCCGCGTGTAGCAGTGAAATGCGTAGATATGTGGAGGAATACCGATGGCGAAGGCGGCCCCCTGGACGAAGACTGACGCTCAGGTGCGAAAGCGTGGGGAGCAAAC</t>
  </si>
  <si>
    <t>TGACGTACACCCGACGCACTACGGCCGTATCTGCCCGATTGAAACGCCGGAAGGCCCGAACATCGGTCTGATCAACTCGCTTGCAACCTTTGCCCGCGTCAACAAGTACGGCTTCATCGAAAGCCCGTACCGTAAGATCGTTGACGGCAAGGTGACGAACGACGTCGTTTATCTCTCCGCAATGGAAGAAGCGAAGTACCACGTCGCCCAGGCAAACTCGGTTCTCGATAGCGATGGTGCGTTCTCGGAAGAGTTCGTCGTTTGCCGTCATGCCGGCGAAGTTATGCTGGCACCGCGTGACAACATCAACCTGATGGACGTTTCGCCGAAGCAGCTCGTTTCGGTCGCCGCGGCGCTCATCCCGTTCCTGGAGAACGACGACGCCAACCGCGCACTGATGG</t>
  </si>
  <si>
    <t>TAGGGAATATTGGACAATGGGCGAAAGCCTGATCCAGCAATGCCGCGTGAGTGATGAAGGCCTTAGGGTTGTAAAGCTCTTTTACCCGAGATGATAATGACAGTATCGGGAGAATAAGCTCCGGCTAACTCCGTGCCAGCAGCCGCGGTAATACGGAGGGAGCTAGCGTTGTTCGGAATTACTGGGCGTAAAGCGCACGTAGGCGGCGATTTAAGTCAGAGGTGAAAGCCCGGGGCTCAACCCCGGAACTGCCTTTGAGACTGGATTGCTTGAATCACGGAGAGGTGGGTGGAATTCCGAGTGTAGAGGTGAAATTCGTAGATATTCGGAAGAACACCAGTGGCGAAGGCGGCCCACTGGACGTGTATTGACGCTGAGGTGCGAAAGCGTGGGGAGCAAAC</t>
  </si>
  <si>
    <t>TGGGGAATATTGCACAATGGGCGCAAGCCTGATGCAGCCATGCCGCGTGTATGAAGAAGGCCTTCGGGTTGTAAAGTACTTTCAGCGGGGAGGAAGGCAACAGCGTAAATAGCGCTGTTGATTGACGTTACCCGCAGAAGAAGCACCGGCTAACTCCGTGCCAGCAGCCGCGGTAATACGGAGGGTGCAAGCGTTAATCGGAATTACTGGGCGTAAAGCGCACGCAGGCGGTCAATTAAGTTGGATGTGAAAGCCCCGGGCTCAACCTGGGAACTGCATCCAAAACTGGCAAGCTAGAGTATGGAAGAGGTGAGTGGAATTGCGAGTGTAGAGGTGAAATTCGTAGATATTCGCAGGAACACCAGTGGCGAAGGCGGCTCACTGGTCCATTACTGACGCTGAGGTGCGAAAGCGTGGGGAGCAAAC</t>
  </si>
  <si>
    <t>TGGGGAATATTGCACAATGGGCGCAAGCCTGATGCAGCCATGCCGCGTGTATGAAGAAGGCCTTCGGGTTGTAAAGTACTTTCAGCGGGGAGGAAGGCAACAGCGTAAATAGCGCTGTTGATTGACGTTACCCGCAGAAGAAGCACCGGCTAACTCCGTGCCAGCAGCCGCGGTAATACAGAGGGTGCAAGCGTTAATCGGAATTACTGGGCGTAAAGCGCGCGTAGGCGGTTGTGTAAGTTGGATGTGAAATCCCCGGGCTTAACCTGGGCACTGCATTCAAAACTGCACGGCTAGAGTATGGGAGAGGAAGGTAGAATTCCAGGTGTAGCGGTGAAATGCGTAGAGATCTGGAGGAATACCGATGGCGAAGGCAGCCTTCTGGCCTAATACTGACGCTGAGGTGCGAAAGCATGGGGAGCAAAC</t>
  </si>
  <si>
    <t>TGGGGAATATTGGACAATGGGCGAAAGCCTGATCCAGCAACGCCGCGTGAGGGATGACGGCCTTCGGGTTGTAAACCTCTTTCAGTACCGACGAAGCGAAAGTGACGGTAGGTACAGAAGAAGGACCGGCCAACTACGTGCCAGCAGCCGCGGTAATACGTAGGGTGCAAGCGTTAATCGGAATTACTGGGCGTAAAGCGCACGCAGGCGGTCAATTAAGTTAGATGTGAAATCCCCGGGCTCAACCTGGGAACGGCATCTAAAACTGGTTGACTAGAGTCTCGTAGAGGGGGGTAGAATTCCACGTGTAGCGGTGAAATGCGTAGAGATGTGGAGGAATACCGGTGGCGAAGGCGGCCCCCTGGACGAAGACTGACGCTCAGGTGCGAAAGCGTGGGGAGCAAAC</t>
  </si>
  <si>
    <t>TGGGGAATATTGGACAATGGGCGAAAGCCTGATCCAGCAATGCCGCGTGTGTGAAGAAGGCCTTCGGGTTGTAAAGCACTTTAGGCTGGAAAGAAAAAGCTTTGGCTAATATCCAAAGCCTTGACGGTACCAGCAGAATAAGCACCGGCTAACTCTGTGCCAGCAGCCGCGGTAATACAGAGGGTGCAAGCGTTAATCGGAATTACTGGGCGTAAAGCGCGCGTAGGTGGTTTGTTAAGTTGGATGTGAAAGCCCCGGGCTCAACCTGGGAACGGCATCTAAAACTGGTTGACTAGAGTCTCGTAGAGGGGGGTAGAATTCCACGTGTAGCGGTGAAATGCGTAGAGATGTGGAGGAATACCGGTGGCGAAGGCGGCCCCCTGGACGAAGACTGACGCTCAGGTGCGAAAGCGTGGGGAGCAAAC</t>
  </si>
  <si>
    <t>TGGGGAATTTTGGACAATGGGGGCAACCCTGATCCAGCAATGCCGCGTGTGTGAAGAAGGCCTTCGGGTTGTAAAGCACTTTTGTCCGGAAAGAAATCGCACTTACTAATATTAGGTGTGGATGACGGTACCGGAAGAATAAGGACCGGCTAACTACGTGCCAGCAGCCGCGGTAATACGTAGGGTGCAAGCGTTGTCCGGAATTACTGGGCGTAAAGAGTTCGTAGGCGGTTTGTCGCGTCGTTTGTGAAAACCAGCAGCTCAACTGCTGGCTTGCAGGCGATACGGGCAGACTTGAGTACTGCAGGGGAGACTGGAATTCCTGGTGTAGCGGTGAAATGCGAAGATATAAGGAGGAACACCGGTGGCGAAGGCGGGTCGCTGGGCAGGAACTGACGCTGAGGAACGAAAGCGTGGGTAGCGAAC</t>
  </si>
  <si>
    <t>TGGGGAATATTGGACAATGGGCGCAAGCCTGATCCAGCCATGCCGCGTGAGTGATGAAGGCCTTAGGGTTGTAAAGCTCTTTCACCGGAGAAGATAATGACGGTATCCGGAGAAGAAGCCCCGGCTAACTTCGTGCCAGCAGCCGCGGTAATACGTAGGGTGCAAGCGTTGTCCGGAATTACTGGGCGTAAAGAGTTCGTAGGCGGTTTGTCGCGTCGTTTGTGAAAACCAGCAGCTCAACTGCTGGCTTGCAGGCGATACGGGCAGACTTGAGTACTGCAGGGGAGACTGGAATTCCTGGTGTAGCGGTGAAATGCGAAGATATAAGGAGGAACACCGGTGGCGAAGGCGGGTCGCTGGGCAGGAACTGACGCTGAGGAACGAAAGCGTGGGTAGCGAAC</t>
  </si>
  <si>
    <t>TGGGGAATATTGGACAATGGGCGAAAGCCTGATCCAGCCATGCCGCGTGTGTGAAGAAGGTCTTCGGATTGTAAAGCACTTTAAGTTGGGAGGAAGGGCAGTAAATTAATACTTTGCTGTTTTGACGTTACCGACAGAATAAGCACCGGCTAACTCTGTGCCAGCAGCCGCGGTAATACAGAGGGTGCAAGCGTTAATCGGAATTACTGGGCGTAAAGCGCGCGTAGGTGGTTTGTTAAGTTGGATGTGAAATCCCCGGGCTCAACCTGGGAACGGCATCTAAAACTGGTTGACTAGAGTCTCGTAGAGGGGGGTAGAATTCCACGTGTAGCGGTGAAATGCGTAGATATGCGGAGGAACACCGATGGCGAAGGCAGCCTCCTGGGATAACACTGACGCCCATGCACGAAAGCGTGGGGAGCAAAC</t>
  </si>
  <si>
    <t>TGGGGAATTTTGGACAATGGGCGAAAGCCTGATCCAGCCATGCCGCGTGCAGGATGAAGGCCTTCGGGTTGTAAACTGCTTTTGTACGGAACGAAAAGACTCCTTCTAATAAAGGGGGTCCATGACGGTACCGTAAGAATAAGCACCGGCTAACTACGTGCCAGCAGCCGCGGTAATACGTAGGGTGCAAGCGTTAATCGGAATTACTGGGCGTAAAGCGTGCGCAGGCGGTTTTGTAAGTCTGTTGTGAAATCCCCGGGCTTAACCTGGGAATGGCAATGGAGACTGCAAGGCTAGAGTTTGGCAGAGGGGGGTAGAATTCCACGTGTAGCAGTGAAATGCGTAGAGATGTGGAGGAACACCGATGGCGAAGGCAGCCCCCTGGGTAAAGACTGACGCTCATGCACGAAAGCGTGGGGAGCAAAC</t>
  </si>
  <si>
    <t>TGGGGAATATTGGACAATGGGCGAAAGCCTGATCCAGCCATGCCGCGTGTGTGAAGAAGGTCTTCGGATTGTAAAGCACTTTAAGTTGGGAGGAAGGGCAGTAAATTAATACTTTGCTGTTTTGACGTTACCGACAGAATAAGCACCGGCTAACTCTGTGCCAGCAGCCGCGGTAATACAGAGGGTGCAAGCGTTAATCGGAATTACTGGGCGTAAAGCGCGCGTAGGTGGTTTGTTAAGTCAGATGTGAAATCCCCGCGCTTAACGTGGGAACTGCATTTGAAACTGGCAAGCTAGAGTATGGTAGAGGGTGGTGGAATTTCCTGTGTAGCGGTGAAATGCGTAGATATAGGAAGGAACACCAGTGGCGAAGGCGACCACCTGGACTGATACTGACACTGAGGTGCGAAAGCGTGGGGAGCAAAC</t>
  </si>
  <si>
    <t>CGACGTTCACCCGACTCACTATGGTCGTGTATGTCCAATCGAAACGCCTGAAGGTCCGAACATCGGTCTGATTAACTCATTGTCCGTTTACGCGCGTACCAATGAGTATGGTTTCCTTGAAACCCCTTACCGTTTAGTTCGTGATGGTGTAGTGACGGATGAAATCCACTACCTGTCTGCGATCGAAGAAGGTAACTACGTTATTGCACAGGCAAACACTGTATTGGATGAAAAAGGCCACTTCGTTGAAGAATTGGTCACTTGCCGTCATTACGATGAATCCAGCTTGTTCAACCGTGATCAGGTTCAGTACATGGACGTTTCGACACAACAGATCGTGTCCGTCGGTGCTTCCTTGATCCCATTCCTTGAACACGATGACGCCAACCGTGCTTTGATGG</t>
  </si>
  <si>
    <t>TGGGGAATTTTGGACAATGGGCGCAAGCCTGATCCAGCCATGCCGCGTGCGGGAAGAAGGCCTTCGGGTTGTAAACCGCTTTTGTCAGGGAAGAAACGGTCTGGGCCAATACCCCGGACTAATGACGGTACCTGAAGAATAAGCACCGGCTAACTA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</si>
  <si>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CGGGCTCAACCTGGGAACTGCATTTGTGACTGTATAGCTAGAGTACGGTAGAGGGGGATGGAATTCCGCGTGTAGCAGTGAAATGCGTAGATATGCGGAGGAACACCGATGGCGAAGGCGGCTCACTGGACCATTACTGACGCTGAGGTGCGAAAGCGTGGGGAGCAAAC</t>
  </si>
  <si>
    <t>TGGGGAATATTGGACAATGGGCGAAAGCCTGATCCAGCAATGCCGCGTATGTGAAGAAGGCCTTCGGGTTGTAAAGCACTTTAGGCTGGAAAGAAAAAGCTTTGGCTAATATCCAAAGCCTTGACGGTACCAGCAGAATAAGCACCGGCTAACTCTGTGCCAGCAGCCGCGGTAATACAGAGGGTGCGAGCGTTAATCGGATTTACTGGGCGTAAAGCGTGCGTAGGCGGCTATTTAAGTCGGATGTGAAAGCCCTGGGCTTAACCTGGGAACTGCATTCGATACTGGGTAGCTGGAGATCGGTAGAGGGCGGCGGAATTCCGGGTGTAGCGGTGAAATGCGTAGATATCCGGAGGAACACCGATGGCGAAGGCAACCGCCTGGGCCTGATCTGACGCTGAGGCACGAAAGCGTGGGGAGCAAAC</t>
  </si>
  <si>
    <t>TGGGGAATATTGCACAATGGGCGCAAGCCTGATGCAGCCATGCCGCGTGTATGAAGAAGGCCTTCGGGTTGTAAAGTACTTTCAGCGGGGACGATAATGACGGTACCTGAAGAATAAGCACCGGCTAACTCCGTGCCAGCAGCCGCGGTAATACGGAGGGTGCAAGCGTTATCCGGATTCACTGGGTTTAAAGGGTGCGTAGGCGGGCAGGTAAGTCAGTGGTGAAATCCTGGAGCTTAACTCCAGAACTGCCATTGATACTATCTGTCTTGAATATTGTGGAGGTAAGCGGAATATGTCATGTAGCGGTGAAATGCTTAGATATGACATAGAACACCTATTGCGAAGGCAGCTTACTACGCATATATTGACGCTGAGGCACGAAAGCGTGGGGATCAAAC</t>
  </si>
  <si>
    <t>TGGGGAATTTTGGACAATGGGCGAAAGCCTGATCCAGCAATGCCGCGTGCAGGATGAAGGCCTTCGGGTTGTAAACTGCTTTTGTACGGAACGAAAAAGCTTCTCCTAATACGAGAGGCCCATGACGGTACCGTAAGAATAAGCACCGGCTAACTACGTGCCAGCAGCCGCGGTAATACGTAGGGTGCAAGCGTTAATCGGAATTACTGGGCGTAAAGCGTGCGCAGGCGGTTATGTAAGACAGATGTGAAATCCCCGGGCTCAACCTGGGAACTGCATTCAAAACTGCACGGCTAGAGTATGGGAGAGGAAGGTAGAATTCCAGGTGTAGCGGTGAAATGCGTAGAGATCTGGAGGAATACCGATGGCGAAGGCAGCCTTCTGGCCTAATACTGACGCTGAGGTGCGAAAGCATGGGGAGCAAAC</t>
  </si>
  <si>
    <t>TGGGGAATATTGGACAATGGGCGAAAGCCTGACGCAGCCATGCCGCGTGAATGATGAAGGTCTTAGGATTGTAAAATTCTTTCACCGGGGACGATAATGACGGTACCCGGAGAAGAAGCCCCGGCTAACTTCGTGCCAGCAGCCGCGGTAATACGAAGGGGGCTAGCGTTGCTCGGAATTACTGGGCGTAAAGGGCGCGTAGGCGGACATTTAAGTCAGGGGTGAAATCCCCGCGCTTAACGTGGGAACTGCATTTGAAACTGGCAAGCTAGAGTCTTGTAGAGGGGGGTAGAATTCCAGGTGTAGCGGTGAAATGCGTAGAGATCTGGAGGAACATCCATGGCGAAGGCAGCTACCTGGACCAACACTGACACTGAGGCACGAAAGCGTGGGGAGCAAAC</t>
  </si>
  <si>
    <t>GCAGAAGTTGCACTACAACAACGGCCAAGACAATAGCCACTCCGGGAAGCGATCTCATTTGAGATGATCTGAAACGAAATTTCGTTGAGGTACGTGCTGAAAGACATCAAGATGTTATTACAAACGGATTTTCTCGCGAATGCTTCGCAATATTCAAAGGCACCACAAATACCAGCATCCCCAATATGTTTGTGGTCTAAAATGCAGAGACATCTAAACGATCAACGAAAAACGTTCGCACAAGCACACAGAACAAAAGTTACTCGAGTAAGGATCGATTCGGCGACGGAAAGGTGTGTCAACTCGGAAAATCACCAAATTACAGCATTTA</t>
  </si>
  <si>
    <t>CGACGTTCATCAAACTCACTACGGTCGTGTATGTCCAATTGAAACACCGGAAGGTCCAAACATTGGTTTGATCAACTCGCTTTCTGTTTATGCAAAAGCGAATGACTTCGGTTTCTTGGAAACGCCATACCGTCGCGTTGTTGAAGGTCGTGTAACAGATACAGTTGAATATTTATCTGCGATTGAAGAAGTGGGTACTGTGATTGCACAGGCCGATTCTACAGTAGATAAAGATGGCAACTTGACTGAAGAAATGGTTTCTGTACATCATCAAGGTGAATTCGTACGTATGTCGCCTGAGCGCGTTACACATATGGACGTTTCTGCACAGCAGGTTGTTTCTGTTGCAGCATCATTGATTCCATTCCTTGAACACGATGATGCGAACCGTGCATTGATGG</t>
  </si>
  <si>
    <t>TGGGGAATTTTGGACAATGGGCGCAAGCCTGATCCAGCCATGCCGCGTGCGGGAAGAAGGCCTTCGGGTTGTAAACCGCTTTTGTCAGGGAAGAAACGGTCTGGGCCAATACCCCGGACTAATGACGGTACCTGAAGAATAAGCACCGGCTAACTACGTGCCAGCAGCCGCGGTAATACGTAGGGTGCAAGCGTTAATCGGAATTACTGGGCGTAAAGCGTGCGCAGGCGGTTATGTAAGACAGATGTGAAATCCCCGGGCTCAACCTGGGAACTGCATTTGTGACTGCATGGCTAGAGTACGGTAGAGGGGGATGGAATTCCGCGTGTAGCAGTGAAATGCGTAGATATTCGCAGGAACACCAGTGGCGAAGGCGGCTTACTGGTCCATTACTGACGCTGAGGTGCGAAAGCGTGGGGAGCAAAC</t>
  </si>
  <si>
    <t>TGGGGAATTTTGGACAATGGGGGAAACCCTGATCCAGCCATCCCGCGTGTATGATGAAGGCCTTCGGGTTGTAAAGTACTTTTGGCAGAGAAGAAAAGGTATCCCCTAATACGGGATACTGCTGACGGTATCTGCAGAATAAGCACCGGCTAACTACGTGCCAGCAGCCGCGGTAATACGTAGGGTGCAAGCGTTAATCGGAATTACTGGGCGTAAAGCGTGTGTAGGCGGTTCGGAAAGAAAGATGTGAAATCCCAGGGCTCAACCTTGGAACTGCATTTTTAACTGCCGAGCTAGAGTGTGTCAGAGGGAGGTGGAATTCCGCGTGTAGCAGTGAAATGCGTAGATATGCGGAGGAACACCGATGGCGAAGGCAGCCTCCTGGGATAACACTGACGCTCATGCACGAAAGCGTGGGGAGCAAAC</t>
  </si>
  <si>
    <t>CGACGTTCACCCGACTCACTACGGTCGCGTGTGTCCAATCGAAACGCCGGAAGGTCCAAACATCGGTCTGATCAACTCCTTGTCCGTGTACGCACAGACAAACGAGTATGGCTTCCTGGAAACTCCGTACCGCCGCGTGCGTGACGGTTTGGTTACCGATGAAATCAACTATCTGTCTGCTATTGAAGAAGGCAACTTCGTTATCGCTCAGGCGAACTCCAACCTGGACGAAGACGGCCGCTTCATAGAAGACCTGGTCACCTGTCGTAGCAAAGGCGAATCAAGCCTGTTCAGCCGCGATCAGGTTGACTATATGGACGTATCAACCCAGCAGGTTGTTTCCGTTGGTGCCTCACTGATTCCATTCCTGGAACACGATGACGCCAACCGTGCATTGATGG</t>
  </si>
  <si>
    <t>TGGGGAATATTGCACAATGGGCGCAAGCCTGATGCAGCCATGCCGCGTGTATGAAGAAGGCCTTCGGGTTGTAAACTGCTTTTGTACGGAACGAAAAAGCTCCTTCTAATACAGGGGGCCCATGACGGTACCGTAAGAATAAGCACCGGCTAACTACGTGCCAGCAGCCGCGGTAATACGAGGGGAGCTAGCGTTATTCGGAATTACTGGGCGTAAAGCGCACGTAGGCGGCTTTGTAAGTTAGAGGTGAAAGCCCGGGGCTCAACTCCGGAATTGCCTTTAAGACTGCATCGCTTGAATCCAGGAGAGGTGAGTGGAATTCCGAGTGTAGAGGTGAAATTCGTAGATATTCGGAAGAACACCAGTGGCGAAGGCGGCTCACTGGACTGGTATTGACGCTGAGGTGCGAAAGCGTGGGGAGCAAAC</t>
  </si>
  <si>
    <t>TGGGGAATATTGCACAATGGGCGCAAGCCTGATGCAGCCATGCCGCGTGTATGAAGAAGGCCTTCGGGTTGTAAAATTCTTTCACCGGGGACGATAATGACGGTACCCGGAGAAG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</si>
  <si>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TAACTTTGGAACTGCATTTTTAACTACCGAGCTAGAGTGTGTCAGAGGGAGGTGGAATTTCCTGTGTAGCGGTGAAATGCGTAGATATAGGAAGGAACACCAGTGGCGAAGGCGACCACCTGGACTGATACTGACACTGAGGTGCGAAAGCGTGGGGAGCAAAC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</si>
  <si>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GGCTCAACCTTGGAACTGCATTTTTAACTGCCGAGCTAGAGTGTGTCAGAGGGGGGTAGAATTCCACGTGTAGCAGTGAAATGCATAGATATGTCTTAGAACTCCGATTGCGAAGGCAGCTCACTAAGCTGGTATTGACGCTGATGCACGAAAGCGTGGGGATCGAAC</t>
  </si>
  <si>
    <t>TGGGGAATATTGCACAATGGGCGCAAGCCTGATGCAGCCATGCCGCGTGTATGAAGAAGGCCTTCGGGTTGTAAAGTACTTTCAGCGGGGAGGAAGGGTTTAGCCTGAAGAGGGCTGGACTTTGACGTTACCCGCAGAAGAAGCACCGGCTAACTCCGTGCCAGCAGCCGCGGTAATACGTAGGGTGCGAGCGTTAATCGGAATTACTGGGCGTAAAGCGTGCGCAGGCGGTTCGGAAAGAAAGATGTGAAATCCCAGAGCTTAACTTTGGAACTGCATTTTTAACTACCGAGCTAGAGTGTGTCAGAGGGAGGTGGAATTTCCTGTGTAGCGGTGAAATGCGTAGATATAGGAAGGAACACCAGTGGCGAAGGCGACCACCTGGACTGATACTGACACTGAGGTGCGAAAGCGTGGGGAGCAAAC</t>
  </si>
  <si>
    <t>TAGGGAATCTTCCGCAATGGGCGAGAGCCTGACGGAGCAACGCCGCGTGAGTGAAGAAGGTCTTCGGATTGTAAAGCACTTTAAGTTGGGAGGAAGGGCAGTAAGTTAATACCTTGCTGTTTTGACGTTACCGACAGAATAAGCACCGGCTAACTCTGTGCCAGCAGCCGCGGTAATACGAAGGGGGCTAGCGTTGTTCGGATTTACTGGGCGTAAAGCGCGCGTAGGTGGTTTGTTAAGTTGGATGTGAAAGCCCCGGGCTCAACCTGGGAACTGCATCCAAAACTGGCAAGCTAGAGTACGGTAGAGGGTGGTGGAATTTCCTGTGTAGCGGTGAAATGCGTAGATATAGGAAGGAACACCAGTGGCGAAGGCGACCACCTGGACTGATACTGACACTGAGGTGCGAAAGCGTGGGGAGCAAAC</t>
  </si>
  <si>
    <t>Bacteria;"Proteobacteria";"Gammaproteobacteria";"Pseudomonadales";"Pseudomonadaceae";"Azomonas";NA</t>
  </si>
  <si>
    <t>Azomonas</t>
  </si>
  <si>
    <t>TAAGGAATATTGGTCAATGGGCGGAAGCCTGAACCAGCCATGCCGCGTGTGTGAAGAAGGTCTTCGGATTGTAAAGCACTTTAAGTTGGGAGGAAGGGCAGTTACCTAATACGTGATTGTTTTGACGTTACCGA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</t>
  </si>
  <si>
    <t>TGGGGAATTTTGGACAATGGGGGCAACCCTGATCCAGCCATTCCGCGTGTGGGAAGAAGGCCTTCGGGTTGTAAACCACTTTCGGACGGGAAGAAATCGACGTGACAAATAATCGTGTCGGATGACGGTACCGTAAGAAGAAGCACCGGCTAACTACGTGCCAGCAGCCGCGGTAATACGTAGGGTGCGAGCGTTAATCGGAATTACTGGGCGTAAAGCGTGCGCAGGCGGTTATGTAAGACAGATGTGAAATCCCCGGGCTTAACCTGGGAACTGCGTTTGTGACTGCATAACTGGAGTACGGCAGAGGGGGGTGGAATTCCTGGTGTAGCAGTGAAATGCGTAGATATCAGGAGGAACACCGATGGCGAAGGCAGCCCCCTGGGCCGATACTGACGCTCATGCACGAAAGCGTGGGGAGCAAAC</t>
  </si>
  <si>
    <t>Bacteria;"Proteobacteria";"Betaproteobacteria";"Rhodocyclales";"Rhodocyclaceae";NA;NA</t>
  </si>
  <si>
    <t>TGGGGAATTTTGGACAATGGGCGAAAGCCTGATCCAGCCATACCGCGTGAGTGAAGAAGGCCTTCGGGTTGTAAAGCTCTTTCAGCCGGAAAGAAATTGCTTCTATTAATACTAGGAGTAGATGACGGTACCGGAAGAAGAAGCACCGGCTAACTACGTGCCAGCAGCCGCGGTAATACGTAGGGTGCGAGCGTTAATCGGAATTACTGGGCGTAAAGCGTGCGCAGGCGGTTTTGTAAGACAGGTGTGAAATCCCCGGGCTTAACCTGGGAACTGCGCTTGTGACTGCAAGACTCGAGTACGGCAGAGGGGGGTGGAATTCCACGTGTAGCAGTGAAATGCGTAGAGATGTGGAGGAACACCGATGGCGAAGGCAGCCCCCTGGGTCGATACTGACGCTCATGCACGAAAGCGTGGGGAGCAAAC</t>
  </si>
  <si>
    <t>TGGGGAATTTTGGACAATGGGGGCAACCCTGATCCAGCAATGCCGCGTGAGTGAAGAAGGCCCTCGGGTTGTAAAGCTCTTTTGTCAGGGAAGAAACGGAGTTCTCTAATATAGGATTCTAATGACGGTACCTGAAGAATAAGCACCGGCTAACTACGTGCCAGCAGCCGCGGTAATACGTAGGGTGCAAGCGTTAATCGGAATTACTGGGCGTAAAGCGTGCGCAGGCGGTTTTGTAAGACAGGTGTGAAATCCCCGGGCTTAACCTGGGAACTGCGCTTGTGACTGCAAGACTCGAGTACGGCAGAGGGGGGTGGAATTCCACGTGTAGCAGTGAAATGCGTAGAGATGTGGAGGAACACCGATGGCGAAGGCAGCCCCCTGGGTCGATACTGACGCTCATGCA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</si>
  <si>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TGGGAACGGCATCCAAGACTGGTTGGCTAGAGTCTCGTAGAGGATGGTAGAATTCCAGGTGTAGCGGTGAAATGCGTAGAGATCTGGAGGAATACCGATGGCGAAGGCAGCCATCTGGCCTAATACTGACGCTGAGGTACGAAAGCATGGGGAGCAAAC</t>
  </si>
  <si>
    <t>TAGGGAATTTTCGGCAATGGGGGAAACCCTGACCGAGCAACGCCGCGTGAAGGAAGAAGGTCTTCGGATTGTAAACTTCTGTTATAAAGGAAGAACGAGATATGCAGGAAATGGTATATCAGTGACGGTACTTTATGAGGAAGCCACGGCTAACTACGTGCCAGCAGCCGCGGTAATACGTAGGTGGCAAGCGTTATCCGGAATTATTGGGCGTAAAGAGGGAGCAGGCGGCTATAAAGGTCTGTGGTGAAAGACTGAAGCTCAACTTCAGTAAGCCATGGAAACCAAATAGCTAGAGTGCATTAGAGGATCGTGGAATTCCATGTGTAGCGGTGAAATGCGTAGATATATGGAGGAACACCAGTGGCGAAGGCGACGATCTGGGATGTAACAGACGCTGAGTCCCGAAAGCGTGGGGAGCAAAT</t>
  </si>
  <si>
    <t>Bacteria;"Firmicutes";"Erysipelotrichia";"Erysipelotrichales";"Erysipelotrichaceae";"Erysipelatoclostridium";NA</t>
  </si>
  <si>
    <t>Erysipelotrichia</t>
  </si>
  <si>
    <t>Erysipelotrichales</t>
  </si>
  <si>
    <t>Erysipelotrichaceae</t>
  </si>
  <si>
    <t>Erysipelatoclostridium</t>
  </si>
  <si>
    <t>TGGGGAATATTGGACAATGGGCGCAAGCCTGATCCAGCCATACCGCGTGGGTGAAGAAGGCCTTCGGGTTGTAAAGCCCTTTTGTTGGGAAAGAAAAGCAGTCGGTTAATACCCGATTGTTCTGACGGTACCCAAAGAATAAGCACCGGCTAACTTCGTGCCAGCAGCCGCGGTAATACGAAGGGTGCAAGCGTTACTCGGAATTACTGGGCGTAAAGCGTGCGTAGGTGGTTGATTAAGTCTGTCGTGAAAGCCCTGGGCTCAACCTGGGAATTGCGATGGAAACTGGTCGACTAGAGTGTGGCAGAGGGTAGTGGAATTTCCTGTGTAGCGGTGAAATGCGTAGATATAGGAAGGAACACCAGTGGCGAAGGCGACTACCTGGACTGATACTGACACTGAGGTGCGAAAGCGTGGGGAGCAAAC</t>
  </si>
  <si>
    <t>TGAGGAATCTTGGACAATGGGCGAAAGCCTGATCCAGCCATGCCGCGTGAGTGATGAAGGCCTTCGGGTTGTAAAGCTCTTTCAGATGTGAAGATAATGACGGTAGCATCAGAAGAAGCTCCGGCTAACTCCGTGCCAGCAGCCGCGGTAATACGGAGGGAGCGAGCGTTGTTCGGAATTACTGGGCGTAAAGCGTATGTAGGCGGTTTTGTAAGACAGATGTGAAATCCCAGAGCTTAACTTTGGAACTGCATTTGTGACTGCAAGACTTGAGGATCGGAGAGGTTGGCGGAATTCCAAGTGTAGAGGTGAAATTCGCAGATATTTGGAGGAACACCGATGGCGTAAGCAGCCAACTGGACGATTACTGACGCTGAGATACGAAAGCGTGGGGAGCAA</t>
  </si>
  <si>
    <t>TGGGGAATATTGGACAATGGGGGAAACCCTGATCCAGCAATGCCGCGTGAATGAAGAAGGCCCTAGGGTTGTAAAGTTCTTTCACCTGTGAAGATAATGACGGTAGCAGGAGAAGAAGCTCCGGCTAACTC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</si>
  <si>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TTTGGACAATGGGGGAAACCCTGATCCAGCCATCCCGCGTGTATGATGAAGGCCTTCGGGTTGTAAAGTACTTTTGGCAGAGAAGAAAAGGTACCTCCTAATACGAGGTACTGCTGACGGTATCTGCAGAAGAAGCCCCGGCTAACTTCGTGCCAGCAGCCGCGGTAATACGAAGGGGGCTAGCGTTGTTCGGATTTACTGGGCGTAAAGCGCACGTAGGCGGGTATTTAAGTCAGGGGTGAAATCCCAGAGCTCAACTCTGGAACTGCCTTTGATACTGGGTACCTAGAGTATGGAAGAGGTGAGTGGAATTCCGAGTGTAGAGGTGAAATTCGTAGATATTCGGAGGAACACCAGTGGCGAAGGCGGCTCACTGGTCCATTACTGACGCTGAGGTGCGAAAGCGTGGGGAGCAAAC</t>
  </si>
  <si>
    <t>TGGGGAATATTGCACAATGGGCGCAAGCCTGATGCAGCCATGCCGCGTGCAGGATGAAGGCCTTCGGGTTGTAAACTGCTTTTGTACGGAACGAAAAGACTCCTTCTAATAAAGGGGGTCCATGACGGTACCGTAAGAATAAGCACCGGCTAACTACGTGCCAGCAGCCGCGGTAATACGTAGGGTGCAAGCGTTAATCGGAATTACTGGGCGTAAAGCGTGCGCAGGCGGTTCGGAAAGAAAGATGTGAAATCCCAGAGCTTAACTTTGGAACTGCATTTTTAACTACCGAGCTAGAGTGTGTCAGAGGGAGGTGGAATTCCGCGTGTAGCAGTGAAATGCGTAGATATGCGGAGGAACACCGATGGCGAAGGCAATCCCCTGGACCTGTACTGACGCTCATGCA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</si>
  <si>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ACCGAGCTAGAGTGTGTCAGAGGGAGGTGGAATTCCGCGTGTAGCAGTGAAATGCGTAGAGATGTGGAGGAATACCGGTGGCGAAGGCGGCCCCCTGGACGAAGACTGACGCTCAGGTGCGAAAGCGTGGGGAGCAAAC</t>
  </si>
  <si>
    <t>TGGGGAATATTGCACAATGGGCGCAAGCCTGATGCAGCCATGCCGCGTGTATGAAGAAGGCCTTCGGGTTGTAAAGTACTTTCAGCGGGGAGGAAGGCGTAAGTCTGAACAGGGCTTACGATTGACGTTACCCGCAGAAGAAGCACCGGCTAACTC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</si>
  <si>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GGGAATATTGGACAATGGGCGCAAGCCTGATCCAGCCATGCCGCGTGTGTGAAGAAGGCCTTCGGGTTGTAAAGCACTTTTGTTCGGGAAGAAATCGTGCGGGCTAATACCCAGTACGGATGACGGTACCGAAAGAATAAGCACCGGCTAACTTCGTGCCAGCAGCCGCGGTAATACGAAGGGTGCAAGCGTTACTCGGAATCACTGGGCGTAAAGCGCACGCAGGCGGTCAATTAAGTTGGATGTGAAATCCCCGGGCTTAACCCGGGAACGGCATCCAAGACTGGTTGGCTGGAGTCTCGTAGAGGGGGGTAGAATTCCACGTGTAGCGGTGAAATGCGTAGAGATGTGGAGGAATACCGGTGGCGAAGGCGGCCCCCTGGACGAAGACTGACGCTCAGGTGCGAAAGCGTGGGGAGCAAAC</t>
  </si>
  <si>
    <t>TGGGGAATATTGGACAATGGGCGCAAGCCTGATCCAGCCATGCCGCGTGTGTGAAGAAGGCCTTCGGGTTGTAAAGCACTTTTGTTCGGGAAGAAATCGTGCGGGCTAATACCCAGTACGGATGACGGTACCGAAAGAATAAGCACCGGCTAACTTCGTGCCAGCAGCCGCGGTAATACGAAGGGTGCAAGCGTTACTCGGAATCACTGGGCGTAAAGCGCACGCAGGCGGTCAATTAAGTTAGATGTGAAATCCCCGGGCTCAACCTGGGAATGGCATCTAAGACTGGTTGACTGGAGTCTCGTAGAGGGGGGTAGAATTCCATGTGTAGCGGTGAAATGCGTAGAGATGTGGAGGAATACCGGTGGCGAAGGCGGCCCCCTGGACGAAGACTGACGCTCAGGTGCGAAAGCGTGGGGAGCAAAC</t>
  </si>
  <si>
    <t>TGGGGAATATTGCACAATGGGCGCAAGCCTGATGCAGCCATGCCGCGTGTATGAAGAAGGCCTTCGGGTTGTAAACTGCTTTTGTACGGAACGAAAAGACTCCTTCTAATAAAGGGGGTCCATGACGGTACCGTAAGAATAAGCACCGGCTAACTACGTGCCAGCAGCCGCGGTAATACGTAGGGTGCAAGCGTTAATCGGAATTACTGGGCGTAAAGCGTGCGCAGGCGGTTCGGAAAGAAAGATGTGAAATCCCAGAGCTTAACTTTGGAACTGCATTTTTAACTACCGGGCTAGAGTGTGTCAGAGGGAGGTGGAATTCCGCGTGTAGCAGTGAAATGCGTAGATATGCGGAGGAACACCGATGGCGAAGGCAATCCCCTGGACCTGTACTGACGCTCATGCACGAAAGCGTGGGGAGCAAAC</t>
  </si>
  <si>
    <t>TAAGGAATATTGGGCAATGGACGAAAGTCTGACCCAGCCATGCCGCGTGGAGGATGAAGGTCCTCTGGATTGTAAACTTCTTTTATCTGGGAAGAAAAAAGGGAATTCTTTCCCGTCTGACGGTACCAGATGAATAAGCACCGGCTAACTC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</si>
  <si>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GGGAATCTTGCGCAATGGGCGAAAGCCTGACGCAGCCATGCCGCGTGAATGATGAAGGTCTTAGGATTGTAAAATTCTTTCACCGGGGACGATAATGACGGTACCCGGAGAAGAAGCCCCGGCTAACTTCGTGCCAGCAGCCGCGGTAATACGAAGGGGGCTAGCGTTGCTCGGAATTACTGGGCGTAAAGGGCGCGTAGGCGGACATTTAAGTCAGGGGTGAAATCCCAGAGCTCAACTCTGGAACTGCCTTTGATACTGGGTATCTTGAGTATGGAAGAGGTAGGTGGAATTCCGAGTGTAGAGGTGAAATTCGTAGATATGCGGAGGAACACCGATGGCGAAGGCAATCCCCTGGACCTGTACTGACGCTCATGCACGAAAGCGTGGGGAGCAAAC</t>
  </si>
  <si>
    <t>TGGGGAATATTGGACAATGGGCGAAAGCCTGATCCAGCCATGCCGCGTGTGTGAAGAAGGTCTTCGGATTGTAAAGCACTTTAAGTTGGGAGGAAGGGTTGTAACCTAATACGTTGCAATTTTGACGTTACCGACAGAATAAGCACCGGCTAACTTCGTGCCAGCAGCCGCGGTAATACGAAGGGTGCAAGCGTTAATCGGAATTACTGGGCGTAAAGCGCGCGTAGGCGGCTAATTAAGTCAAATGTGAAATCCCCGAGCTTAACTTGGGAATTGCATTCGATACTGGTTAGCTAGAGTGTGGGAGAGGATGGTAGAATTCCAGGTGTAGCGGTGAAATGCGTAGAGATCTGGAGGAATACCGATGGCGAAGGCAGCCATCTGGCCTAACACTGACGCTGAGGTGCGAAAGCATGGGGAGCAAAC</t>
  </si>
  <si>
    <t>TGGGGAATTTTGGACGATGGGCGCAAGCCTGATCCAGCCATGCCGCGTGAGTGAAGAAGGCCTTCGGGTTGTAAAGCTCTTTCGGTGAAGACGAAACGGTTCATGCTAATAACATGAACTAATGACGGTACTCACAGAAGAAGCACCGGCTAACTACGTGCCAGCAGCCGCGGTAATACGTAGGGTGCAGGCGTTAATCGGAATTACTGGGCGTAAAGGGCGCGTAGGCGGACAGTTTAGTCAGAGGTGAAAGCCCAGGGCTCAACCTTGGAATTGCCTTTGATACTGGCTGTCTTGAGTACGGGAGAGGTGAGTGGAACTCCGAGTGTAGAGGTGAAATTCGTAGATATTCGGAAGAACACCAGTGGCGAAGGCGACTCACTGGCCCGTTACTGACGCTGAGGCGCGAAAGCGTGGGGAGCAAAC</t>
  </si>
  <si>
    <t>Bacteria;"Proteobacteria";"Alphaproteobacteria";"Sphingomonadales";"ORCA-3N101";NA;NA</t>
  </si>
  <si>
    <t>ORCA-3N101</t>
  </si>
  <si>
    <t>TGGGGAATATTGCACAATGGGCGCAAGCCTGATGCAGCAACGCCGCGTGAGGGACGACGGCCTTCGGGTTGTAAACCTCTTTTAGCAGGGAAGAAGCGAAAGTGACGGTACCTGCAGAAAAAGCGCCGGCTAACTCTGTGCCAGCAGCCGCGGTAATACAGAGGGTGCAAGCGTTAATCGGAATTACTGGGCGTAAAGCGCGCGTAGGTGGTTAGTTAAGTTGGATGTGAAATCCCCGGGCTCAACCTGGGAACTGCATTCAAAACTGACTGACTAGAGTATGGTAGAGGGTGGTGGAATTTCCTGTGTAGCGGTGAAATGCGTAGATATAGGAAGGAACACCAGTGGCGAAGGCGACCACCTGGACTGATACTGACACTGAGGTGCGAAAGCGTGGGGAGCAAAC</t>
  </si>
  <si>
    <t>TGGGGAATATTGCACAATGGGCGCAAGCCTGATGCAGCCATGCCGCGTGTATGAAGAAGGCCTTCGGGTTGTAAAGTACTTTCAGCGGGGAGGAAGGCGTAAGTCTGAACAGGGCTTACGATTGACGTTACCCGCAGAAGAAGCACCGGCTAACTCCGTGCCAGCAGCCGCGGTAATACGGAGGGTGCAAGCGTTAATCGGAATTACTGGGCGTAAAGCGTGCGCAGGCGGTTCGGAAAGAAAGATGTGAAATCCCAGGGCTCAACCTTGGAACCGCCTTTGATACTGGGTATCTTGAGTATGGAAGAGGTAAGTGGAACTCCTAGTGTAGAGGTGGAATTCGTAGATATTAGGAAGAACACCAGTGGCGAAGGCGGTTTACAGGTCCGGTACTGACGCTGAGGTGCGAAAGCGTGGGGAGCAAAC</t>
  </si>
  <si>
    <t>TGGGGAATTTTGGACAATGGGCGAAAGCCTGATCCAGCCATGCCGCGTGCAGGATGAAGGCCTTCGGGTTGTAAACTGCTTTTGTACGGAACGAAAAGACTCCTTCTAATAAAGGGGGTCCATGACGGTACCGTAAGAATAAGCTCCGGCTAACTCCGTGCCAGCAGCCGCGGTAATACGGAGGGAGCTAGCGTTGTTCGGAATTACTGGGCGTAAAGCGCACGTAGGCGGATTGGTAAGTTAGAGGTGAAATCCCGAAGCTCAACTTCGGAACTGCCTTTAATACTGCCAATCTAGAGTCCGGAAGAGGTGAGTGGAACTCCTAGTGTAGAGGTGGAATTCGTAGATATTAGGAAGAACACCAGTGGCGAAGGCGGCTCACTGGGCAGGTACTGACGCTGAGGT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</si>
  <si>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TAACCCGGGAACGGCATCCGAGACTGGTTGGCTAGAGTATGGAAGAGGTGAGTGGAATTCCGAGTGTAGAGGTGAAATTCGTAGATACTCGGAGGAACACCAGTGGCGAAGGCGGCTCACTGGTCCATTACTGACGCTGAGGTGCGAAAGCGTGGGGAGCAACC</t>
  </si>
  <si>
    <t>TGGGGAATATTGGACAATGGGCGCAAGCCTGATCCAGCCATGCCGCGTGAGTGATGAAGGCCCTCAGGGTTGTAAATGGCTTTTATTCGGGAAGAAGAGCACGGATGCGTCTGTGTGTGACGGTACCGAATGAAT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</si>
  <si>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AGGGAATATTGGACAATGGGTGCGAGCCTGATCCAGCCATGCCGCGTGCAGGAAGACGGCCTTCTGGGTTGTAAACTGCTTTTGCCAGGGGATAAAAAGTCCCTGCGGGGAAAATTGAAGGTACCTGGTGAATAAGCCACGGCTAACTACGTGCCAGCAGCCGCGGTAATACGTAGGTGGCAAGCGTTGTCCGGATTTATTGGGTTTAAAGGGTGCGTAGGCGGTCCATTAAGTCAGTGGTGAAATACGGCAGCTTAACTGTCGAGGTGCCATTGATACTGGAGGACTTGAGTACAGACGAGGTAGGCGGAATTGACGGTGTAGCGGTGAAATGCTTAGATATCGTCAAGAACACCGATAGCGAAGGCAGCTTACTAGACTGTAACTGACGCTGAGGCACGAAAGTGTGGGGATCAAAC</t>
  </si>
  <si>
    <t>TGGGGAATATTGGACAATGGGCGCAAGCCTGATCCAGCCATGCCGCGTGAGTGATGAAGGCCCTAGGGTTGTAAAGCTCTTTCACCGGTGAAGATAATGACGGTAACCGGAGAAGAAGCCCCGGCTAACTTCGTGCCAGCAGCCGCGGTAATACGAAGGGGGCTAGCGTTGTTCGGATTTACTGGGCGTAAAGCGCACGTAGGCGGACTTTTAAGTCAGGGGTGAAATCCCAGGGCTCAACCCTGGAACTGCCTTTAATACTGGCAATCTCGAGTCCGAGAGAGGTGAGTGGAATTCCACGTGTAGCAGTGAAATGCGTAGATATGTGGAGGAACACCGATGGCGAAGGCAGCCCCCTGGGATAATACTGACGCTCATGCACGAAAGCGTGGGGAGCAAAC</t>
  </si>
  <si>
    <t>TGGGGAATATTCCGCAATGGGCGAAAGCCTGACGGAGCAATGCCGCGTGTAGGATGAAGCGGTTTCGCCGTGTAAACTACTGTCAGGCCCCAGGAACCATGACCGGGGCCAGAGGAAGGGTCGGCTAACTCTGTGCCAGCAGCCGCGGTAATACAGAGGACCCGAGCGTTAATCGGAATCACTGGGCTTAAAGGGTGCGTAGGCGGACCCGAAGGTGCATCGTGAAATCCCTCGGCTCAACCGAGGAATTGCGGTGCATACCACGGGTCTTGAAGTGAGTAGGGGCTGTCGGAACGCTCGGTGGAGCGGTGAAATGCGTAGATATCGAGCGGAACGCCGAAGGTGTAGACAGGCAGCTAGGCTCATCTTGACGCTGAGGCACGAAAGCGTGGGGATCGAAC</t>
  </si>
  <si>
    <t>Bacteria;"Planctomycetes";"Phycisphaerae";"Phycisphaerales";"Phycisphaeraceae";NA;NA</t>
  </si>
  <si>
    <t>TGGGGAATATTGCACAATGGGCGCAAGCCTGATGCAGCCATGCCGCGTGTATGAAGAAGGCCTTCGGGTTGTAAAGTACTTTCAGCGAGGAGGAAGGCATTGTGGTTAATAACCACAGTGATT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</si>
  <si>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TTTGGACAATGGGGGAAACCCTGATCCAGCCATCCCGCGTGTGCGATGAAGGCCTTCGGGTTGTAAAGCACTTTTGGCAGGAAAGAAACGTCATGGGTTAATACCCCGTGAAACTGACGGTACCTGCAGAATAAGCACCGGCTAACTACGTGCCAGCAGCCGCGGTAATACGTAGGGTGCAAGCGTTAATCGGAATTACTGGGCGTAAAGCGTGCGCAGGCGGTTCGGAAGGAAAGATGTGAAATCCCAGAGCTTAACTTTGGAACTGCATTTTTAACTACCGAGCTAGAGTGTGTCAGAGGGAGGTGGAATTCCGAGTGTAGAGGTGAAATTCGTAGATATTCGAAGGAACACCAGTGGCGAAGGCGGCTCACTGGACCATTACTGACGCTGAGGTGCGAAAGCGTGGGGAGCAAAC</t>
  </si>
  <si>
    <t>TGGGGAATATTGCACAATGGGCGCAAGCCTGATGCAGCCATGCCGCGTGTATGAAGAAGGCCTTCGGGTTGTAAAGCACTTTTGGCAGGAAAGAAACGTCATGGGTTAATACCCCGTGAAACTGACGGTACCTGCAGAATAAGCACCGGCTAACTACGTGCCAGCAGCCGCGGTAATACGTAGGGTGCAAGCGTTGTCCGGAATTATTGGGCGTAAAGAGCTCGTAGGCGGCTTGTCGCGTCTGCTGTGAAAACCCGAGGCTCAACCTCGGGCCTGCAGTGGGTACGGGCAAGCTAGAGTGCGGTAGGGGAGATTGGAATTCCTGGTGTAGCGGTGGAATGCGCAGATATCAGGAGGAACACCGATGGCGAAGGCAGATCTCTGGGCCGTAACTGACGCTGAGGAGCGAAAGCATGGGGAGCGAAC</t>
  </si>
  <si>
    <t>TGGGGAATATTGCACAATGGGCGCAAGCCTGATGCAGCCATGCCGCGTGTATGAAGAAGGCCTTCGGGTTGTAAAGTACTTTCAGCGGGGAGGAAGGGTTTAGCCTGAAGAGGGTTAGATTTTGACGTTACCCGCAGAAGAAGCACCGGCTAACTCCGTGCCAGCAGCCGCGGTAATACGAAGGGGGCTAGCGTTGTTCGGATTTACTGGGCGTAAAGCGCACGTAGGCGGATTGTTAAGTTAGGGGTGAAATCCCAGGGCTCAACCCTGGAACTGCCTTTAATACTGGCAATCTCGAGTCCGAGAGAGGTGAGTGGAATTCCGAGTGTAGAGGTGAAATTCGTAGATATTCGGAGGAACACCAGTGGCGAAGGCGGCTCACTGGCTCGGTACTGACGCTGAGGTGCGAAAGCGTGGGGAGCAAAC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</si>
  <si>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GGTGGAACGGCCATTGATACTGTTAGACTTGAATTATTAGGAAGTAACTAGAATATGTAGTGTAGCGGTGAAATGCGTAGATATAGGAAGGAACACCAGTGGCGAAGGCGACCACCTGGACTGATACTGACACTGAGGTGCGAAAGCGTGGGTAGCGAAC</t>
  </si>
  <si>
    <t>TGAGGAATATTGGTCAATGGTCGCAAGACTGAACCAGCCATGCCGCGTGCAGGATGACGGTCCTATGGATTGTAAACTGCTTTTGTACGGGAAGAAACCCTCCTACGTGTAGGAGCTTGACGGTACCGTAAGAATAAGGATCGGCTAACTCCGTGCCAGCAGCCGCGGTAATACGGAGGATCCAAGCGTTATCCGGAATCATTGGGTTTAAAGGGTCCGTAGGCGGTCTTATAAGTCAGTGGTGAAAGTTTTTAGCTTAACTAAAAAATTGCCATTGATACTGTTAGACTTGAATTACTTGGAAGTAACTAGAATATGTAGTGTAGCGGTGAAATGCTTAGATATTACATGGAATACCAATTGCGAAGGCAGGTTACTATGAGTTAATTGACGCTGATGGACGAAAGCGTGGGTAGCGAAC</t>
  </si>
  <si>
    <t>TAAGGAATATTGGTCAATGGGCGGAAGCCTGAACCAGCCATGCCGCGTGCAGGATGACTGCCCTATGGGTTGTAAACTGCTTTTGTCCAGGAATAAACCTAAATACGAGTATTTAGCTGAATGTACTGGAAGAATAAGGATCGGCTAACTCCGTGCCAGCAGCCGCGGTAATACGGAGGATCCGAGCGTTATCCGGATTTATTGGGTTTAAAGGGTGCGTAGGCGGCTTATTAAGTCAGGGGTGAAATACGGCAGCTCAACTGTCGCAGTGCCTTTGATACTGATAAGCTTGAATGTGGTTGAAGATGGCGGAATGAGACAAGTAGCGGTGAAATGCATAGATATGTCTCAGAACTCCGATTGCGAAGGCAGCTATCTAAGCCATTATTGACGCTGATGCACGAAAGCGTGGGGATCAAAC</t>
  </si>
  <si>
    <t>TGGGGAATTTTGGACAATGGGCGCAAGCCTGATCCAGCCATGCCGCGTGTGTGAAGAAGGCCTTAGGGTTGTAAAGCACTTTCAGTGGGGAGAAAGGTAATTCGCTTAATACGTGAGTTAATTGATGTTACCCACAGAAGAAGCACCGGCTAACTCCGTGCCAGCAGCCGCGGTAATACGTAGGGTGCAAGCGTTAATCGGAATTACTGGGCGTAAAGCGTGCGCAGGCGGTTATGTAAGACAGATGTGAAATCCCCGGGCTCAACCTGGGAACTGCATTTGTGACTGCATAGCTAGAGTACGGTAGAGGGGGATGGAATTCCGCGTGTAGCAGTGAAATGCGTAGATATGCGGAGGAACACCGATGGCGAAGGCAATCCCCTGGACCTGTACTGACGCTCATGCACGAAAGCGTGGGGAGCAAAC</t>
  </si>
  <si>
    <t>TGAGGAATATTGGACAATGGGCGCAAGCCTGATCCAGCCATGCCGCGTGCAGGATGACGGTCCTATGGATTGTAAACTGCTTTTATACGAGAAGAAACACTCCGACGTGTCGGAGCTTGACGGTATCGTAAGAATAAGGATCGGCTAACTCCGTGCCAGCAGCCGCGGTAATACGGAGGATCCAAGCGTTATCCGGAATCATTGGGTTTAAAGGGTCCGTAGGCGGTTTAATAAGTCAGTGGTGAAAGCCCATCGCTCAACCTGGGAATAGCTTTTGATACTGGCAGGCTTGAGTTCCGGAGAGGATGGTGGAATTCCCAGTGTAGAGGTGAGATTCGTAGATATTGGGAAGAACACCGGTGGCGAAGGCGGCCATCTGGACGGACACTGACGCTGAGGCGCGAAAGCGTGGGGAGCAAAC</t>
  </si>
  <si>
    <t>TGGGGAATATTGGACAATGGGCGAAAGCCTGATCCAGCCATGCCGCGTGTGTGAAGAAGGTCTTCGGATTGTAAAGCACTTTAAGTTGGGAGGAAGGGTTGTAACCTAATACGTTGCAATTTTGACGTTACCGACAGAATAAGCACCGGCTAACTTCGTGCCAGCAGCCGCGGTAATACGAAGGGGGCTAGCGTTGTTCGGAATTACTGGGCGTAAAGCGCACGTAGGCGGACATTTAAGTCAGGGGTGAAATCCCAGAGCTCAACTCTGGAACTGCCTTTGATACTGGGTGTCTAGAGTATGGAAGAGGTGAGTGGAATTCCGAGTGTAGAGGTGAAATTCGTAGATATTCGGAGGAACACCAGTGGCGAAGGCGGCTCACTGGTCCATTACTGACGCTGAGGTGCGAAAGCGTGGGGAGCAAAC</t>
  </si>
  <si>
    <t>TGGGGAATATTGCGCAATGGCCGCAAGGCTGACGCAGCGACGCCGCGTGGGGGATGAAGCATTTCGGTGTGTAAACCCCTGTTGCCCGGGACGAACCTCTCCTTTCGAGGAGACTGACGGTACCGGGTGAGGAAGCACCGGCTAACTCCGTGCCAGCAGCCGCGGTAATACGGAGGGTGCGAGCGTTGTCCGGAATTACTGGGCGTAAAGAGTTCGTAGGCGGTTTGTCGCGTCGTTTGTGAAAACCAGCAGCTCAACTGCTGGCTTGCAGGCGATACGGGCAGACTTGAGTACTGCAGGGGAGACTGGAATTCCTGGTGTAGCGGTGAAATGCGCAGATATCAGGAGGAACACCGGTGGCGAAGGCGGGTCTCTGGGCAGTAACTGACGCTGAGGAACGAAAGCGTGGGTAGCGAAC</t>
  </si>
  <si>
    <t>TGGGGAATATTGGACAATGGGCGCAAGCCTGATCCAGCCATGCCGCGTGAGTGATGAAGGCCCTAGGGTTGTAAAGCTCTTTCACCGGTGAAGATAATGACGGTAACCGGAGAAGAAGCCCCGGCTAACTTCGTGCCAGCAGCCGCGGTAATACGGAGGGTGCAAGCGTTAATCGGAATGACTGGGCGTAAAGCGCACGCAGGCGGTCAATTAAGTTAGATGTGAAATCCCCGGGCTCAACCTGGGAACTGCAGTGGAAACTGGACGACTAGAATGTGGTAGAGGGTAGCGGAATTCCTGGTGTAGCAGTGAAATGCGTAGAGATGTGGAGGAATACCGGTGGCGAAGGCGGCCCCCTGGACGAAGACTGACGCTCAGGTGCGAAAGCGTGGGGAGCAAAC</t>
  </si>
  <si>
    <t>TGGGGAATATTGGACAATGGGCGCAAGCCTGATCCAGCAATGCCGCGTGTGTGAAGAAGGCCTTCGGGTTGTAAAGCACTTTAAGCAGGGAAGAAAAAACTCGGGTTAATACCTTGAGTCTTGACGGTACCTGAAGAATAAGCACCGGCTAACTCTGTGCCAGCAGCCGCGGTAATACAGAGGGTGCAAGCGTTAATCGGATTTACTGGGCGTAAAGGGTGTGTAGGTGGTTTGACAAGTCGGTTGTGAAATCCCCGGGCTCAACCTGGGAACTGCTTCCGAGACTGTTTGACTAGAGTACGGTAGAGGGCGGTGGAATTTCCGGTGTAGCGGTGAAATGCGTAGATATCGGAAGGAACACCAATGGCGAAGGCAGCCGCCTGGGCCTGTACTGACACTGAAACAAGAAAGCGTGGGGATCAAAC</t>
  </si>
  <si>
    <t>TAAGGAATATTGGTCAATGGGCGGAAGCCTGAACCAGCCATGCCGCGTTCAGGATGACTGCCCTATGGGTTGTAAACTGCTTTTGTCCAGGAATAAACCTAGATACGTGTATCTAGCTGAATGTACTGGAAGAATAAGGATCGGCTAACTCCGTGCCAGCAGCCGCGGTAATACGGAGGGTGCAAGCGTTAATCGGAATGACTGGGCGTAAAGCGCACGCAGGCGGTCAATTAAGTTAGATGTGAAATCCCCGGGCTCAACCTGGGAATGGCATCTAAGACTGGTTGACTGGAGTCTCGTAGAGGGGGGTAGAATTCCATGTGTAGCGGTGAAATGCGTAGAGATGTGGAGGAATACCGGTGGCGAAGGCGGCCCCCTGGACGAAGACTGACGCTCAGGTGCGAAAGCGTGGGGAGCAAAC</t>
  </si>
  <si>
    <t>TGGGGAATATTGCACAATGGGCGCAAGCCTGATCCAGCCATGCCGCGTGAGTGATGAAGGCCCTCTGGGTTGTAAACTTCTTTTATTTGGGACGAAACACTCTTTATCTAGAGAGCTTGACGGTACCAGATGAATAAGCACCGGCTAATTCCGTGCCAGCAGCCGCGGTAATACGAAGGGTGCAAGCGTTAATCGGAATTACTGGGCGTAAAGCGCGCGTAGGTGGTTCAGCAAGTTGAATGTGAAAGCCCTGGGCTCAACCTGGGAACTGCATCCAAAACTACTGAGCTAGAGTACGGTAGAGGGTAGTGGAATTTCCTGTGTAGCGGTGAAATGCGTAGATATAGGAAGGAACACCAGTGGCGAAGGCGACTACCTGGACTGATACTGACACTGAGGTGCGAAAGCGTGGGGAGCAAAC</t>
  </si>
  <si>
    <t>TGGGGAATATTGGACAATGGGCGCAAGCCTGATCCAGCCATGCCGCGTGCAGGATGACGGTCCTATGGATTGTAAACTGCTTTTATACGGGAAGAAACCCTGGCTCGTGAGCCAGATTGACGGTACCGTAGGAATAAGGATCGGCTAACTCC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</si>
  <si>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GGGGAATTTTGGACAATGGGCGAAAGCCTGATCCAGCCATGCCGCGTGCAGGATGAAGGCCTTCGGGTTGTAAACTGCTTTTGTACGGAACGAAAAGACTCCTTCTAATAAAGGGGGTCCATGACGGTACCGTAAGAATAAGCACCGGCTAACTA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</si>
  <si>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GACAATGGGGGCAACCCTGATCCAGCAATGCCGCGTGTGTGAAGAAGGCCTGCGGGTTGTAAAGCACTTTAGGTAACGAGGAAAGCCTGGTTGTTAATAGCAACTGGGATTGACGTTAGTTACAGAATAAGCACCGGCTAACTCTGTGCCAGCAGCCGCGGTAATACAGAGGGTGCAAGCGTTAATCGGAATGACTGGGCGTAAAGGGTGCGTAGGCGGTTTAATAAGTTAAGTGTGAAAGTCCTGGGCTTAACCTAGGGAGGTCATTTAAGACTGTTAGACTAGAGTATGGGAGAGGGTAGTGGAATTTCCGGTGTAGCGGTGAAATGCGTAGAGATCGGAAGGAACACCAGTGGCGAAGGCGGCTACCTGGCCTAATACTGACGCTGAGGCACGAAAGCATGGGGAGCAAAC</t>
  </si>
  <si>
    <t>Bacteria;"Proteobacteria";"Gammaproteobacteria";"Legionellales";NA;NA;NA</t>
  </si>
  <si>
    <t>TGGGGAATCTTGGACAATGGGGGCAACCCTGATCCAGCCATGCCGCGTGATCGATGAAGGCCTTAGGGTTGTAAAGATCTTTCAGCTGGGAAGATAATGACGGTACCAGCAGAAGAAGCCCCGGCTAACTCCGTGCCAGCAGCCGCGGTAATACGGAGGGGGCTAGCGTTGTTCGGAATTACTGGGCGTAAAGCGCACGTAGGCGGATCAGTCAGTCAGGGGTGAAATCCCGGGGCTCAACCCCGGAACTGCCTTTGATACTGCTGAGCTAGAGTACGGTAGAGGGTAGTGGAATTTCCTGTGTAGCGGTGAAATGCATAGATATAGGAAGGAACACCAGTGGCGAAGGCGACTACCTGGACTGATACTGACACTGAGGTGCGAAAGCGTGGGGAGCAAAC</t>
  </si>
  <si>
    <t>TGGGGAATTTTGGACAATGGGGGAAACCCTGATCCAGCCATCCCGCGTGTATGATGAAGGCCTTCGGGTTGTAAAGTACTTTTGGCAGAGAAGAAAAGGTACCTCCTAATACGAGGTACTGCTGACGGTATCTGCAGAATAAGCCCCGGCTAACTTCGTGCCAGCAGCCGCGGTAATACGAAGGGGGCTAGCGTTGCTCGGAATCACTGGGCGTAAAGGGCGCGTAGGCGGACTCTTAAGTCGGGGGTGAAAGCCCAGGGCTCAACCCTGGAATTGCCTTCGATACTGAGAGTCTTGAGTTCGGAAGAGGTTGGTGGAACTGCGAGTGTAGAGGTGAAATTCGTAGATATTCGCAAGAACACCAGTGGCGAAGGCGGCCAACTGGTCCGATACTGACGCTGAGGCGCGAAAGCGTGGGGAGCAAAC</t>
  </si>
  <si>
    <t>TAGGGAATCTTCCACAATGGACGAAAGTCTGATGAAGCAACGCCGCGTGAACGATGAAGGCTTTCGGGTCGTAAAGTTCTGTTGTAAGGGAAGAACAAGTGCCGCAGGCAATGGCGGCACCTTGACGGTACCTTGCGAGAAAGCCACGGCTAACTACGTGCCAGCAGCCGCGGTAATACGTAGGTGGCAAGCGTTGTCCGGAATTATTGGGCGTAAAGCGCGCGCAGGTGGTTTCTTAAGTCTGATGTGAAAGCCCACGGCTCAACCGTGGAGGGTCATTGGAAACTGGGAGACTTGAGTGCAGAAGAGGAAAGTGGAATTCCATGTGTAGCGGTGAAATGCGTAGAGATATGGAGGAACACCAGTGGCGAAGGCGACTTTCTGGTCTGTAACTGACACTGAGGCGCGAAAGCGTGGGGAGCAAAC</t>
  </si>
  <si>
    <t>TGGGGAATCTTGGACAATGGGCGCAAGCCTGATCCAGCCATGCCGCGTGAGTGACGAAGGCCTTAGGGTTGTAAAGCGCTTTTGGCAGGAAAGAAACGTCATGGACTAATACCCCGTGAAACTGACGGTACCTGCAGAATAAGCACCGGCTAACTACGTGCCAGCAGCCGCGGTAATACGGAGGGAGCTAGCGTTGTTCGGAATTACTGGGCGTAAAGCGCACGTAGGCGGCTTTGTAAGTTAGAGGTGAAAGCCTGGAGCTTAACTCCAGAACTGCCTTTAAGACTGCATCGCTTGAATCCAGGAGAGGTGAGTGGAATTCCGAGTGTAGAGGTGAAATTCGTAGATATTCGGAAGAACACCAGTGGCGAAGGCGGCTCACTGGACTGGTATTGACGCTGAGGTGCGAAAGCGTGGGGAGCAAAC</t>
  </si>
  <si>
    <t>TGGGGAATATTGGACAATGGGCGCAAGCCTGATCCAGCCATACCGCGTGGGTGAAGAAGGCCTTCGGGTTGTAAAGCCCTTTTGTTGGGAAAGAAATCCAGCTGGTTAATACCCGGTTGGGATGACGGTACCCAAAGAATAAGCACCGGCTAACTTCGTGCCAGCAGCCGCGGTAATACGAAGGGTGCAAGCGTTACTCGGAATTACTGGGCGTAAAGCGTGCGTAGGCGGTTGATTAAGTCTGCTGTGAAAGCCCTGGGCTCAACCTGGGAACTGCAGTGGATACTGGTCAGCTAGAGTGTGATAGAGGATGGTGGAATTCCCGGTGTAGCGGTGAAATGCGTAGAGATCTGGAGGAATACCGGTGGCGAAGGCGGCCCCCTGGACGAAGACTGACGCTCAGGTGCGAAAGCGTGGGGAGCAAAC</t>
  </si>
  <si>
    <t>TGGGGAATATTGGACAATGGGCGAAAGCCTGATCCAGCCATGCCGCGTGTGTGAAGAAGGTCTTCGGATTGTAAAGCACTTTAAGTTGGGAGGAAGGGTTGTAACCTAATACGTTGCAATTTTGACGTTACCGACAGAATAAGCACCGGCTAACTTCGTGCCAGCAGCCGCGGTAATACGGAGGGTGCAAGCGTTATCCGGATTCACTGGGTTTAAAGGGTGCGTAGGCGGGTTGATAAGTCAGTGGTGAAATCCTGGAGCTTAACTCCAGAACTGCCATTGATACTATCAGTCTTGAATATGGTGGAGGTAAGCGGAATATGTCATGTAGCGGTGAAATGCATAGATATGACATAGAACACCTATTGCGAAGGCAGCTTACTACGCCTATATTGACGCTGAGGCACGAAAGCGTGGGGATCAAAC</t>
  </si>
  <si>
    <t>TGGGGAATTTTGGACAATGGGGGAAACCCTGATCCAGCCATCCCGCGTGTATGATGAAGGTCTTAGGATTGTGAAATTCTTTCACCGGGGGCGATAATGACGGTACCCGGAGAAGAAGCCCCGGCTAACTTCGTGCCAGCAGCCGCGGTAATACGGAGGGAGCTAGCGTTGTTCGGATTTACTGGGCGTAAAGCGCACGTAGGCGGATCGTTAAGTCGGGGGTGAAATCCTGGAGCTCAACTCCAGAACTGCCTTCGATACTGGCGATCTTGAGTCCGGAAGAGGTGAGTGGAACTCCTAGTGTAGAGGTGGAATTCGTAGATATTAGGAAGAACACCAGTGGCGAAGGCGGCTCACTGGTCCGGTACTGACGCTGAGGTGCGAAAGCGTGGGGAGCAAAC</t>
  </si>
  <si>
    <t>TGGGGAATATTGGACAATGGGCGCAAGCCTGATCCAGCCATACCGCGTGGGTGAAGAAGGCCTTCGGGTTGTAAAGCCCTTTTGTTGGGAAAGAAAAGCAGCCAGTTAATACCTGGTTGTTCTGACGGTACCCAAAGAATAAGCACCGGCTAACTTCGTGCCAGCAGCCGCGGTAATACGAAGGGTGCAAGCGTTACTCGGAATTACTGGGCGTAAAGCGTGCGTAGGCGGCTTTTTAAGTCGGATGTGAAATCCCCGAGCTTAACTTGGGAATTGCATTCGATACTGGGAAGCTAGAGTATGGGAGAGGATGGTAGAATTCCAGGTGTAGCGGTGAAATGCGTAGATATGTGGAGGAATACCGATGGCGAAGGCAGCCCCCTGGGATAATACTGACGCTCAGACACGAAAGCGTGGGGAGCAAAC</t>
  </si>
  <si>
    <t>TGGGGAATTTTGGACAATGGGGGCAACCCTGATCCAGCCATTCCGCGTGAGTGAAGAAGGCCTTCGGGTTGTAAAGCTCTTTCGGCAGGAACGAAACGGCGCGCTCTAACATAGCGCGTTAATGACGGTACCTGAAGAAGAAGCACCGGCTAACTACGTGCCAGCAGCCGCGGTAATACGGAGGATCCAAGCGTTATCCGGAATCATTGGGTTTAAAGGGTCCGTAGGCGGTTTTATAAGTCAGTGGTGAAATCCGGTAGCTCAACTATCGAACTGCCATTGATACTGTAGAACTTGAATTGCTGTGAAGTAACTAGAATATGTAGTGTAGCGGTGAAATGCTTAGATATTACATGGAATACCAATTGCGAAGGCAGGTTACTAACATCATATTGACGCTGATGGACGAAAGCGTGGGGAGCGAAC</t>
  </si>
  <si>
    <t>TGGGGAATATTGCACAATGGGCGCAAGCCTGATGCAGCCATGCCGCGTGTATGAAGAAGGCCTTCGGGTTGTAAAGCTCTTTCGGCAGGAACGAAACGGTGAGCTCTAACATAGCTTGCTAATGACGGTACCTGAAGAAGAAGCACCGGCTAACTTCGTGCCAGCAGCCGCGGTAATACGAAGGGGGCTAGTGTTGCTCGGAATTACTGGGCGTAAAGGGAGCGTAGGCGGACATTTAAGTCAGGGGTGAAATCCCAGAGCTCAACTCTGGAACTGCCTTTGATACTGGATGTCTTGAGTGTGAGAGAGGTATGTGGAACTCCGAGTGTAGAGGTGAAATTCGTAGATATTCGGAAGAACACCAGTGGCGAAGGCGACATACTGGCTCATTACTGACGCTGAGGCTCGAAAGCGTGGGGAGCAAAC</t>
  </si>
  <si>
    <t>TAGGGAATCTTCCGCAATGGACGAAAGTCTGACGGAGCAACGCCGCGTGAGTGATGAAGGTTTTCGGATCGTAAAGCTCTGTTGCCAGGGAAGAACGTCCGGTAGAGTAACTGCTATCGGAGTGACGGTACCTGAGAAGAAAGCCCCGGCTAACTACGTGCCAGCAGCCGCGGTAATACGTAGGGGGCAAGCGTTGCTCGGAATTACTGGGCGTAAAGGGAGCGTAGGCGGACATTTAAGTCAGGGGTGAAATCCCGGGGCTCAACCTCGGAATTGCCTTTGATACTGGGTGTCTTGAGTATGAGAGAGGTGTGTGGAACTCCGAGTGTAGAGGTGAAATTCGTAGATATTCGGAAGAACACCAGTGGCGAAGGCGACACACTGGCTCATTACTGACGCTGAGGCTCGAAAGCGTGGGGAGCAAAC</t>
  </si>
  <si>
    <t>TGAGGAATATTGGACAATGGGCGCAAGCCTGATCCAGCCATGCCGCGTGCAGGATGACGGTCCTATGGATTGTAAACTGCTTTTATACAGGAAGAAACCCTTGCTCGTGAGCAAGATTGACGGTACTGTAGGAATAAGGATCGGCTAACTCCGTGCCAGCAGCCGCGGTAATACGGAGGATCCAAGCGTTATCCGGAATCATTGGGTTTAAAGGGTCCGTAGGCGGTTTTATAAGTCAGTGGTGAAATCCGGTAGCTCAACTCCAGAACTGCCTTTGATACTGGCAATCTAGAGTCCGGAAGAGGTGAGTGGAACTCCTAGTGTAGAGGTGGAATTCGTAGATATTAGGAAGAACACCAGTGGCGAAGGCGGCTCACTGGTCCGGTACTGACGCTGAGGTGCGAAAGCGTGGGGAGCAACC</t>
  </si>
  <si>
    <t>TGGGGAATCTTGCGCAATGGGCGAAAGCCTGACGCAGCCATGCCGCGTGTGTGAAGAAGGTCTTCGGATTGTAAAGCACTTTAAGTTGGGAGGAAGGGCATTAACCTAATACGTTAGTGTTTTGACGTTACCGACAGAATAAGCCCCGGCTAACTTCGTGCCAGCAGCCGCGGTAATACGAAGGGGGCTAGCGTTGCTCGGAATTACTGGGCGTAAAGGGAGCGTAGGCGGACATTTAAGTCAGGGGTGAAATCCCGGGGCTCAACCTCGGAATTGCCTTTGATACTGGGTGTCTTGAGTATGAGAGAGGTGTGTGGAACTCCGAGTGTAGAGGTGAAATTCGTAGATATTCGGAAGAACACCAGTGGCGAAGGCGACACACTGGCTCATTACTGACGCTGAGGCTCGAAAGCGTGGGGAGCAAAC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</si>
  <si>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CAACCTGGGAACTGCATTTGTGACTGCATGGCTAGAGTATGGAAGAGGTGAGTGGAATTCCGAGTGTAGAGGTGAAATTCGTAGATATTCGGAAGAACACCAGTGGCGAAGGCGGCTCACTGGACTGGTATTGACGCTGAGGTGCGAAAGCGTGGGGAGCAAAC</t>
  </si>
  <si>
    <t>CGACGTACACCCAACCCACTATGGTCGCGTGTGCCCGATTGAAACGCCTGAAGGTCCAAACATTGGTCTGATCAACTCCATGGCGCTGTACGCTCGTCTGAACGAGTACGGCTTCCTGGAAACGCCTTACCGCAAGATTGTTGACGGCAAGGTTAGCGAACAGATTGATTACCTGTCGGCTATTGAAGAAAGCAATTACGTCATCGCTCAGGCTAACGCCGAGTTGACCGAAGACGGTGCCTTTGCTGACGATCTGGTTGCCTGCCGTGAAGCTGGCGAAACCATGATGACTGCGCCAGAGAACATCCATTACATGGACGTGGCTCCTTCACAGATCGTGTCTGTGGCTGCTTCGCTGATTCCGTTCCTGGAACACGATGACGCCAACCGAGCACTGATGG</t>
  </si>
  <si>
    <t>TGGGGAATCTTGCGCAATGGGCGAAAGCCTGACGCAGCCATGCCGCGTGAATGATGAAGGTCTTAGGATTGTAAAATTCTTTCACCGGGGACGATAATGACGGTACCCGGAGAAGAAGCCCCGGCTAACTTCGTGCCAGCAGCCGCGGTAATACGAAGGGGGCTAGCGTTGCTCGGAATTACTGGGCGTAAAGGGAGCGTAGGCGGACATTTAAGTCAGGGGTGAAATCCCCGGGCTCAACCTGGGAACGGCATCTAAAACTGGTTGACTAGAGTCTCGTAGAGGGGGGTAGAATTCCACGTGTAGCGGTGAAATGCGTAGAGATGTGGAGGAACACCGATGGCGAAGGCAATCCCCTGGACCTGTACTGACGCTCATGCACGAAAGCGTGGGGAGCAAAC</t>
  </si>
  <si>
    <t>TGGGGAATATTGCACAATGGGCGCAAGCCTGATGCAGCCATGCCGCGTGTATGAAGAAGGCCTTCGGGTTGTAAAGTACTTTCAGCGGGGAGGAAGGCAACAGCGTAAATAGCGTTGTTGATTGACGTTACCCGCAGAAGAAGCACCGGCTAACTCTGTGCCAGCAGCCGCGGTAATACAGAGGGTGCGAGCGTTAATCGGATTTACTGGGCGTAAAGCGTGCGTAGGCGGATTTTTAAGTCGGATGTGAAATCCCCGGGCTTAACGTGGGAATTGCATTCGATACTGGGAAGCTAGAGTATGGGAGAGGATGGTAGAATTCCAGGTGTAGCGGTGAAATGCGTAGAGATATGGAGGAATACCGATGGCGAAGGCAGCCAACTGGACTAATACTGACGCTGAGGTGCGAAAGCGTGGGGAGCAAAC</t>
  </si>
  <si>
    <t>TGGGGAATATTGGACAATGGGCGAAAGCCTGATCCAGCCATGCCGCGTGTGTGAAGAAGGTCTTCGGATTGTAAAGCACTTTAAGTTGGGAGGAAGGGCAGTAAGCGAATACCTTGCTGTTTTGACGTTACCGACAGAATAAGCACCGGCTAACTCTGTGCCAGCAGCCGCGGTAATACAGAGGGTGCAAGCGTTAATCGGAATTACTGGGCGTAAAGCGCGCGTAGGTGGCTCGTTAAGTTAGGGGTGAAATCCCGAGGCTCAACCTCGGAACTGCCTCTGATACTGGCGATCTTGAGTCCGGGAGAGGTGAGTGGAACTCCTAGTGTAGAGGTGAAATTCGTAGATATTAGGAAGAACACCAGTGGCGAAGGCGGCTCACTGGCCCGGAACTGACGCTGAGGTACGAAAGCGTGGGGAGCAAAC</t>
  </si>
  <si>
    <t>GGTAATACGGAGGGTGCGAGCGTTGTCCGGATTTATTGGGTTTAAAGGGTGCGTAGGTGGCTTGTTAAGTCAGTGGTGAAATACAGCCGCTCAACGGTTGAGGTGCCATTGATACTGACAAGCTTGAAACAAGTGGAGGCTGCCGGAATGGATGGTGTAGCGGTGAAATGCATAGATATCATCCAGAACACCGATTGCGAAGGCAGGTGGCTACGTTTGATTTGACACTGAGGCACGAAAGCATGGGGAGCAAACAGGA</t>
  </si>
  <si>
    <t>TGGGGAATATTGGACAATGGGCGCAAGCCTGATCCAGCCATGCCGCGTGTGTGAAGAAGGCCTTCGGGTTGTAAAGCACTTTTGTTCGGGAAGAAATCGTGCGGGCTAATACCCAGTACGGATGACGGTACCGAAAGAATAAGCACCGGCTAACTTCGTGCCAGCAGCCGCGGTAATACGAAGGGTGCAAGCGTTACTCGGAATTACTGGGCGTAAAGCGTGCGTAGGCGGTTGATTAAGTCTGCTGTGAAAGCCCTGGGCTCAACCTGGGAACTGCAGTGGATACTGGTCAGCTAGAGTGTGATAGAGGATGGTGGAATTCCCGGTGTAGCGGTGAAATGCGTAGAGATCGGGAGGAACACCAGTGGCGAAGGCGGCCATCTGGATCAACACTGACGCTGAGGCACGAAAGCGTGGGGAGCAAAC</t>
  </si>
  <si>
    <t>GGTAATACGGAGGATCCGAGCGTTATCCGGATTTATTGGGCTTAAAGGGTGCGTAGGCGGACTGGTAAGTCAGTGGTGAAATCCTGCAGCTTAACTGTAGAATTGCCGTTGATACTGTTAGTCTTGAGTACATTTGAGGTAGGCGGAATGTGGTGTGTAGCGGTGAAATGCATAGATATACCACAGAACACCGATTGCGAAGGCAGCTTACTAAACTGTAACTGACGCTGAGGCACGAAAGCGTGGGTATCAAACAGGATTAGATACCCTGGTAGTCCACGCTGTAAACGATGATTACTGGTTGTTTGCGATACACGGCAAGTGACTGAGCGAAAGCATTAAGTAATCCACCTGGGGAGTACGTCGGCAACGATGAAA</t>
  </si>
  <si>
    <t>Bacteria;"Bacteroidetes";"Bacteroidia";"Bacteroidales";"Marinilabiaceae";"Alkaliflexus";NA</t>
  </si>
  <si>
    <t>Marinilabiaceae</t>
  </si>
  <si>
    <t>Alkaliflexus</t>
  </si>
  <si>
    <t>TGGGGAATATTGGACAATGGGCGCAAGCCTGATCCAGCCATCCCGCGTGTGTGAAGAAGGCCTTCGGGTTGTAAAGCCCTTTTGTTGGGAAAGAAATCCAGCTGGTTAATACCCGGTTGGGCTGACGGTACCCAAAGAATAAGCACCGGCTAACTTCGTGCCAGCAGCCGCGGTAATACGAAGGGTGCAAGCGTTACTCGGAATTACTGGGCGTAAAGCGTGCGTAGGCGGTTTGATAAGTCGATTGTGAAAGCCCCGGGCTTAACCTGGGAATTGCGGTCGATACTGTCAGACTCGAAAACGGTAGAGGGAGGCGGAACTCCAGGTGTAGCGGTGAAATGCGTAGATATCTGGAAGAACACCGATGGCGAAGGCAACCTCCTGGGCCTGTTTTGACGCTGAGGCACGAAAGCGTGGGTAGCAAAC</t>
  </si>
  <si>
    <t>TGGGGAATTTTGGACAATGGGGGAAACCCTGATCCAGCCATCCCGCGTGTATGATGAAGGCCTTCGGGTTGTAAAGTACTTTTGGCAGAGAAGAAAAGGTACCTCCTAATACGAGGTACTGCTGACGGTATCTGCAGAATAAGCACCGGCTAACTACGTGCCAGCAGCCGCGGTAATACGTAGGGTGCAAGCGTTAATCGGAATTACTGGGCGTAAAGCGTGCGCAGGCGGTTCGGAAAGAAAGATGTGAAATCCCAGAGCTTAACTTTGGAACTGCATTTGAAACTGCAAGTCTTGAGTGAGGTTGAAGTAGCTAGAATGAGTAGTGTAGCGGTGAAATGCTTAGATATTACTCAGAATACCAATTGCGAAGGCAGGTTACTAAGTCTTAACTGACGCTGAGGGACGAAAGCGTGGGGAGCGAAC</t>
  </si>
  <si>
    <t>TGGGGAATATTGGACAATGGGCGCAAGCCTGATCCAGCCATACCGCGTGGGTGAAGAAGGCCTTCGGGTTGTAAAGCACTTTTGGCAGGAAAGAAACGTCATGGGCTAATACCCCGTGAAACTGACGGTACCTGCAGAATAAGCACCGGCTAACTACGTGCCAGCAGCCGCGGTAATACGTAGGGTGCAAGCGTTAATCGGAATTACTGGGCGTAAAGCGTGCGCAGGCGGTTTTGTAAGACAGGCGTGAAATCCCCGGGCTTAACCTGGGAATTGCGCTTGTGACTGCAAGGCTAGAGTGCGTCAGAGGGGGGTAGAATTCCACGTGTAGCAGTGAAATGCGTAGAGATGTGGAGGAATACCGATGGCGAAGGCAGCCCCCTGGGACGTGACTGACGCTCATGCACGAAAGCGTGGGGAGCAAAC</t>
  </si>
  <si>
    <t>TGGGGAATTTTGGACAATGGGGGAAACCCTGATCCAGCCATCCCGCGTGTATGATGAAGGCCTTCGGGTTGTAAAGTACTTTTGGCAGAGAAGAAAAGGTACCTCCTAATACGAGGTACTGCTGACGGTATCTGCAGAATAAGCACCGGCTAACTACGTGCCAGCAGCCGCGGTAATACGTAGGGTGCAAGCGTTAATCGGAATTACTGGGCGTAAAGCGCACGTAGGCGGACTATTAAGTCAGGGGTGAAATCCCGGGGCTCAACCCCGGAACTGCCTTTGATACTGGTAGTCTCGAGTCCGGAAGAGGTGAGTGGAATTCCGAGTGTAGAGGTGAAATTCGTAGATATTCGGAGGAACACCAGTGGCGAAGGCGGCTCACTGGTCCGGTACTGACGCTGAGGTGCGAAAGCGTGGGGAGCAAAC</t>
  </si>
  <si>
    <t>TAAGGAATATTGGTCAATGGAGGGAACTCTGAACCAGCCATGCCGCGTGCAGGAAGACGGCCCTCTGGGTTGTAAACTGCTTTTATTCGGGAATAAACCTAGATACGTGTATTTAGCTGAATGTACCGAAGGAATAAGGATCGGCTAACTCCGTGCCAGCAGCCGCGGTAATACGGAGGGTGCAAGCGTTAATCGGAATTACTGGGCGTAAAGCGCACGTAGGTGGTTTGTTAAGCCAGCTGTGAAATCCCCGGGCTCAACCTGGGCACTGCAGTTGGAACTGGCAAGCTAGAGTAGGGTAGAGGGGTGTGGAATTCCAGGTGTAGCGGTGAAATGCGTAGATATCTGGAGGAACATCAGTGGCGAAGGCGACACCCTGGACTCATACTGACACTGAGGTGCGAAAGCGTGGGGAGCAAAC</t>
  </si>
  <si>
    <t>CTTCCGATCTACGGGAGGCAGCAGATTGTGGAACTCCATTGGGCGAAATGCTGTGGAATCAAGAAGCGTGAAATTAGGAGCAGAAATGGACAAAATCTTGAGAGCAAAACACGAAAAATGACCAGAAATCCTCGATTTTCTCGCCGAATTGCTTCGCAACGTTGCTCCGAGTTGGCAAACGTTCGCTTGGTTTCGGTCATGCGATTTCCCTTCAGGACCGTAGGATTAGATACCCTGGTAAGATCGGAAG</t>
  </si>
  <si>
    <t>TGGGGAATTTTGGACAATGGGCGAAAGCCTGATCCAGCAATGCCGCGTGCAGGATGAAGGCCTTCGGGTTGTAAAGCCCTTTTGTTGGGAAAGAAAAGCAGTCGGCTAATACCCGGTTGTTCTGACGGTACCCAAAGAATAAGCACCGGCTAACTTCGTGCCAGCAGCCGCGGTAATACGGAGGGTGCAAGCGTTATCCGGATTTATTGGGTTTAAAGGGTCCGTAGGCGGGCTTGTAAGTCAGTGGTGAAATCCGGCAGCTTAACTGTCGAACTGCCATTGATACTGCAGGCCTTGAGTAAGGTAGAAGTAGCTGGAATAAGTAGTGTAGCGGTGAAATGCATAGATATTACTTAGAACACCAATTGCGAAGGCAGGTTACTATGTCTTAACTGACGCTGATGGACGAAAGCGTGGGGAGCGAAC</t>
  </si>
  <si>
    <t>TGGGGAATATTGCACAATGGGCGCAAACCTGATGCAGCAACGCCGCGTGAGGGACGACGGCCTTCGGGTTGTAAACCTCTTTTAGCAGGGGAGAAGCGAAAGTGACGGTACCCGG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GCAAAC</t>
  </si>
  <si>
    <t>TGACGTACATCCAACGCATTATGGCCGTATTTGCCCGATTGAAACGCCGGAAGGCCCGAACATCGGTCTGATCAACTCGCTCGCAACTTTTGCCCGCGTCAACAAGTACGGCTTTATCGAAAGCCCGTACCGCAAGGTTGTCGATGGCAAGGTAACGTACGACGTTGTCTACCTCTCGGCCATGGAAGAAGCGAAGCACTCGGTTGCTCAGGCAAACGTTGAGCTGGATGAGCATGGCAGTTTCGTTGACGAATTCGTCATCTGCCGTCATGCCGGTGAAGTGATGATGACTCCGCGTGAAAACGTGGATCTGATGGATGTTTCGCCGAAGCAGCTGGTTTCGGTTGCTGCAGCACTTATTCCGTTCCTTGAAAACGACGACGCGAACCGCGCTCTTATGG</t>
  </si>
  <si>
    <t>TGGGGAATATTGCACAATGGGGGAAACCCTGATGCAGCAACGCCGCGTGAGTGATGACGGCCTTCGGGTTGTAAAGCTCTGTCTTCAGGGACGATAATGACGGTACCTGAGGAGGAAGCCACGGCTAACTACGTGCCAGCAGCCGCGGTAATACGTAGGTGGCAAGCGTTGTCCGGATTTACTGGGCGTAAAGGGAGCGTAGGCGGACTTTTAAGTGGGATGTGAAATACCCGGGCTTAACCTGGGTGCTGCATTCCAAACTGGGAGTCTAGAGTGCAGGAGGGGAAAGTGGAATTCCTAGTGTAGCGGTGAAATGCGTAGAGATTAGGAAGAACACCAGTGGCGAAGGCGACTTTCTGGACTGTAACTGACGCTGAGGCTCGAAAGCGTGGGGAGCGAAC</t>
  </si>
  <si>
    <t>Bacteria;"Firmicutes";"Clostridia";"Clostridiales";"Clostridiaceae_1";"Clostridium_sensu_stricto_1";NA</t>
  </si>
  <si>
    <t>Clostridiaceae_1</t>
  </si>
  <si>
    <t>Clostridium_sensu_stricto_1</t>
  </si>
  <si>
    <t>AGACGTGCACTATACGCACTACGGTCGTTTGTGTACTATTGAAACTCCAGAGGGACCAAACATTGGTTTGATTTCATCTCTGTGTGTTCATGCGAAGATCAATAACTTAGGTTTCATTGAAACTCCATATAAAAAGGTTGAGAATGGTATCGTTGTTGTCGATGAACCGGTTATCTACTTATCTGCTGAAGATGAGGATGGTAAAACGATTGCACAGGCAAACGCTGCTTATGATGATAAAGGTAATTTCACTACTCCTCGTGTAAAAGCACGTTATGAGGGTGACTTCCCGGTTATTGAGCCTGAGAAATTAGACTTAATGGACGTGGCACCTAACCAGATTACATCGATCGCTGCATCGTTGATTCCTTTCCTTGAGCATGATGATGCGAACAGGGCCTTGATGG</t>
  </si>
  <si>
    <t>TGGGGAATATTGCGCAATGGGGGGAACCCTGACGCAGCCATGCCGCGTGAATGAAGAAGGCCTTCGGGTTGTAAAGTTCTTTCGGTATTGAGGAAGGTTGATGTGTTAATAGTACATCAAATTGACGTTAAATACAGAAGAAGCACCGGCTAACTCCGTGCCAGCAGCCGCGGTAATACGGAGGGTGCGAGCGTTAATCGGAATAACTGGGCGTAAAGGGCACGCAGGCGGTTATTTAAGTGAGGTGTGAAAGCCCCGGGCTTAACCTGGGAATTGCATTTCAGACTGGGTAACTAGAGTACTTTAGGGAGGGGTAGAATTCCACGTGTAGCGGTGAAATGCGTAGGGATGTGGAGGAATACCGAAGGCGAAGGCAGCCCCTTGGGAATGTACTGACGCTCATGTGCGAAAGCGTGGGGAGCAAAC</t>
  </si>
  <si>
    <t>TGGGGAATTTTGGACAATGGGCGAAAGCCTGATCCAGCCATGCCGCGTGCAGGATGAAGGCCTTCGGGTTGTAAACTGCTTTTGTACGGAACGAAAAGACTCCTTCTAATAAAGGGGGTCCATGACGGTACCGTAAGAATAAGCACCGGCTAACTACGTGCCAGCAGCCGCGGTAATACGTAGGGTGCAAGCGTTAATCGGAATTACTGGGCGTAAAGCGTGCGCAGGCGGTTATGTAAGACAGATGTGAAAGCCCTGGGCTCAACCTGGGAATTGCATTGGATACTGGCAGGCTAGAGTGCGGTAGAGGATGGCGGAATTCCCGGTGTAACAGTGAAATGCGTAAAGATCGGGAGGAACATCCGTGGCGAAGGCGGCCATCTGGACCAGCACTGACACTGAGGCACGAAAGCGTGGGAGCAAAC</t>
  </si>
  <si>
    <t>AGACGTTCACCCGACGCACTATGGCCGCATCTGCCCGATCGAAACGCCGGAAGGCCCGAACATCGGTCTGATCAACTCGCTGGCCACGCACGCCCGCGTGAACAAGTACGGCTTCATCGAAAGCCCGTACCGTCGCGTGGTCGACGGCAAGGCCACGGACGAGGTGGTCTACATCTCGGCCATGGAAGAGGCGAAGCACGTCATCGCCCAGGCCAACATCGACCTGAAGGACGGCGAGATCGTCGAGGAGCTGGTGCCGGGCCGGATCAACGGCGACTCCCAGCTGCTGACCAAGGAAACGGTCGACATGATGGACGTGTCGCCGAAACAGGTCGTTTCGGTCGCCGCCGCCCTGATCCCCTTCCTGGAAAACGATGACGCCAACCGCGCGCTGATGG</t>
  </si>
  <si>
    <t>TGAGGAATATTGGACAATGGGTGAGAGCCTGATCCAGCCATCCCGCGTGAAGGACGACGGTTCTATGGATTGTAAACTTCTTTTATATAGGGATAAACCTACTCTCGTGAGAGTAGCTGAAGGTACTATATGAATAAGCACCGGCTAACTCC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</si>
  <si>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CCGCGGTAATACGGAGGGTGCAAACGTTGCTCGGAATCATTGGGCGTAAAGCGCACGTAGGCGGCCTATCAAGTCGGATGTGAAATCCCAGGGCTCAACCTTGGAACTGCATTTTTAGCTGCCGAGCTAGAGTATGTCAGAGGGGGGTAGAATTCCACGTGTAGCAGTGAAATGCGTAGATATGTGGAGGAATACCGATGGCGAAGGCAATCCCCTGGACCTGTACTGACGCTCATGCACGAAAGCGTGGGGAGCAAAC</t>
  </si>
  <si>
    <t>TGACGTACACCCGACTCACTATGGCCGTATCTGCCCGATTGAAACGCCGGAAGGCCCGAACATCGGTCTGATCAACTCGCTGGCGACTTTCGCACGCGTCAACAAATATGGCTTCATCGAAACCCCGTACCGCCGCATCGTCGACGGTAAGGTGACGAACGACGTCGTCTATCTGTCGGCGATGGAAGAGCAGAAGCACACGGTTGCGCAGGCAAACGCCGATCTCAACGAAGATGGCAGCTTCATCGACGAACTGATTTCGGCGCGTGAAGCAGGCGAATTCCTGATGGCTCCGCGCGATCAGATCACACTGATGGACGTGTCGCCGAAGCAGCTCGTTTCGGTCGCGGCGTCGCTGATCCCGTTCCTCGAAAACGATGACGCCAACCGCGCACTGATGG</t>
  </si>
  <si>
    <t>TGGGGAATATTGGACAATGGGCGAAAGCCTGATCCAGCAATTCCGCGTGTGTGAAGAAGGCCTTCGGGTTGTAAAGCACTTTAGGTTGGGAAGACAAAACTTCTCCTAATACGAGAAGCGTTGACGGTACCAACAGAATAAGCACCGGCTAACTCTGTGCCAGCAGCCGCGGTAATACAGAGGGTGCAAGCGTTAATCGGATTTACTGGGCGTAAAGCGTGCGTAGGTGGTCTCGTAAGTCGGATGTGAAAGCCCCGGGCTCAACCTGGGAACTGCATTCGATACTGCGAGACTCGAGTTTGGTAGAGGGTGGCGGAATTCCCGGTGTAGCGGTGAAATGCGTAGATATCGGGAGGAACATCAATGGCGAAGGCAGCCACCTGGGCCTGAACTGACACTGAGGCACGAAAGCGTGGGTAGCAAAC</t>
  </si>
  <si>
    <t>TGGGGAATATTGGACAATGGGGGCAACCCTGATCCAGCCATGCCGCGTGCAGGATGACTGCCCTATGGGTTGTAAACTGCTTTTGTCCAGGAATAAACCTCTTTACGTGTAGGGAGCTGAATGTACTGGAAGAATAAGGATCGGCTAACTACGTGCCAGCAGCCGCGGTAATACGTAGGGTGCAAGCGTTGTCCGGAATTATTGGGCGTAAAGAGCTCGTAGGCGGTTTGTCGCGTCTGCTGTGAAAACCGGAGGCTCAACCTCCGGCCTGCAGTGGGTACGGGCAGACTGGAGTGCGGTAGGGGAGATTGGAATTCCTGGTGTAGCGGTGGAATGCGCAGATATCAGGAGGAACACCGATGGCGAAGGCAGATCTCTGGGCCGTAACTGACGCTGAGGAGCGAAAGCGTGGGGAGCGAAC</t>
  </si>
  <si>
    <t>TGGGGAATTTTGGACAATGGGGGAAACCCTGATCCAGCCATCCCGCGTGTATGATGAAGGCCTTCGGGTTGTAAAGTACTTTTGGCAGAGAAGAAAAGGTACCTCCTAATACGAGGTACTGCTGACGGTATCTGCAGAATAAGCACCGGCTAACTACGTGCCAGCAGCCGCGGTAATACGAAGGGGGCTAGCGTTGTTCGGATTTACTGGGCGTAAAGCGCACGTAGGCGGGTCGTTAAGTCAGGGGTGAAATCCCGGAGCTCAACTCCGGAACTGCCTTTAATACTGGCGACCTTGAGGCTGGAAGAGGTTAGTGGAATTCCCAGTGTAGAGGTGAAATTCGTAGATATTGGGAAGAACACCAGTGGCGAAGGCGGCTAACTGGTCCAGATCTGACGCTGAGGTGCGAAAGCGTGGGGAGCAAAC</t>
  </si>
  <si>
    <t>TAGGGAATCTTCCGCAATGGCCGAAAGTCTGACGGAGCAACGCCGCGTGAGTGATGAAGGCTTTCGGGTCGTAAAACTCTGTTGTTAGGGAAGAACAAGTGCTAGTTGAATAAGCTGGCCCCTTGACGGTACCTAACCAGAAAGCCACGGCTAACTACGTGCCAGCAGCCGCGGTAATACGTAGGTGGCAAGCGTTATCCGGAATTATTGGGCGTAAAGCGCGCGCAGGCGGTCATTTAAGTCTGGTGTTTAAACCTTGGGCTCAACCTGAGGTCGCACTGGAAACTGGGTGACTTGAGTACAGAAGAGGAAAGTGGAATTCCACGTGTAGCGGTGAAATGCGTAGATATGTGGAGGAACACCAGTGGCGAAGGCGACTTTCTGGGCTGTAACTGACGCTGAGGCGCGAAAGCGTGGGGAGCAAAC</t>
  </si>
  <si>
    <t>AGACGTGCATCCAACGCACTATGGTCGAGTATGTCCAATCGAAACCCCGGAAGGTCCGAACATCGGTCTGATTAACTCATTGTCTGTTTATGCGCAGACTAACGAGTATGGTTTCCTTGAAACCCCATATCGTCTGGTTCGTGATGGTGTTGTTACTGATGAAATTCACTATCTGTCTGCGATTGAAGAAGGTAACTTCGTTATCGCACAGGCAAACACCGTATTAGATGACGAAGGCCACTTCGTTGAAGATCTGATAACTTGCCGTAATTATGGTGAATCCAGCTTATTTAACCGTGAGCAGGTTGAATATATGGACGTTTCCACCCAGCAGGTGGTTTCCGTTGGTGCTTCCTTGATCCCATTCTTGGAACACGATGACGCAAACCGCGCATTATGG</t>
  </si>
  <si>
    <t>TGGGGAATATTGGACAATGGGCGAAAGCCTGATCCAGCCATGCCGCGTGTGTGAAGAAGGTCTTCGGATTGTAAAGCACTTTAAGTTGGGAGGAAGGGTTGTAACCTAATACGTTGCAATTTTGACGTTACCGACAGAATAAGCACCGGCTAACTTCGTGCCAGCAGCCGCGGTAATACGTAGGTGGCAAGCGTTATCCGGAATTATTGGGCGTAAAGCGCGCGCAGGTGGTTTCTTAAGTCTGATGTGAAAGCCCACGGCTCAACCGTGGAGGGTCATTGGAAACTGGGAGACTTGAGTGCAGAAGAGGAAAGTGGAATTCCATGTGTAGCGGTGAAATGCGTAGAGATATGGAGGAACACCAGTGGCGAAGGCGACTTTCTGGTCTGTAACTGACACTGAGGCGCGAAAGCGTGGGGAGCAAAC</t>
  </si>
  <si>
    <t>TGAGGAATATTGGACAATGGGCGCAAGCCTGATCCAGCCATGCCGCGTGCAGGATGACGGTCCTATGGATTGTAAACTGCTTTTATACGGGAAGAAACCCTGGCTCGTGAGCCAGATTGACGGTACCGTAGGAATAAGGATCGGCTAACTACGTGCCAGCAGCCGCGGTAATACGTAGGGTGCGAGCGTTAATCGGAATTACTGGGCGTAAAGCGCGCGTAGGTGGTTCAGCAAGTTGAATGTGAAAGCCCTGGGCTCAACCTGGGAACTGCATCCAAAACTACTGAGCTAGAGTACGGTAGAGGGTAGTGGAATTTCCTGTGTAGCGGTGAAATGCGTAGATATAGGAAGGAACACCAGTGGCGAAGGCGACTACCTGGACTGATACTGACACTGAGGTGCGAAAGCGTGGGGAGCAAAC</t>
  </si>
  <si>
    <t>TGGGGAATATTGGACAATGGGCGAAAGCCTGATCCAGCCATGCCGCGTGTGTGAAGAAGGTCTTCGGATTGTAAAGCACTTTAAGTTGGGAGGAAGGGCAGTAAGTTAATACCTTGCTGTTTTGACGTTACCAACAGAATAAGCACCGGCTAACTTCGTGCCAGCAGCCGCGGTAATACGAAGGGTGCAAGCGTTAATCGGAATTACTGGGCGTAAAGCGCGCGTAGGTGGTTCGTTAAGTTGGATGTGAAAGCCCCGGGCTCAACCTGGGCACTGCAGTTGGAACTGGCAAGCTAGAGTAGGGTAGAGGGGTGTGGAATTCCAGGTGTAGCGGTGAAATGCGTAGAGATGTGGAGGAATACCGGTGGCGAAGGCGGCCCCCTGGACGAAGACTGACGCTCAGGTGCGAAAGCGTGGAGAGCAAAC</t>
  </si>
  <si>
    <t>TGGGGAATATTGGACAATGGGCGCAAGCCTGATCCAGCCATGCCGCGTGTGTGAAGAAGGCCTTAGGGTTGTAAAGCACTTTCAGTGGGGAGAAAGGTAATTCGCTTAATACGTGAGTTAATTGATGTTACCCACAGAAGAAGCACCGGCTAACTCCGTGCCAGCAGCCGCGGTAATACGGAGGGTGCAAGCGTTAATCGGAATTACTGGGCGTAAAGCGCACGTAGGCGGATATTTAAGTCAGGGGTGAAATCCCAGAGCTCAACTCTGGAACTGCCTTTGATACTGGGTATCTTGAGTATGGAAGAGGTAAGTGGAATTCCGAGTGTAGAGGTGAAATTCGTAGATATTCGGAGGAACACCAGTGGCGAAGGCGGCTTACTGGTCCATTACTGACGCTGAGGTGCGAAAGCGTGGGGAGCAAAC</t>
  </si>
  <si>
    <t>TGGGGAATATTGGACAATGGGCGCAAGCCTGATCCAGCCATACCGCGTGGGTGAAGAAGGCCTTCGGGTTGTAAAGCCCTTTTGTTGGGAAAGAAAAGCAGTCGGTTAATACCCGATTGTTCTGACGGTACCCAAAGAATAAGCACCGGCTAACTTCGTGCCAGCAGCCGCGGTAATACGAAGGGGGCTAGCGTTGTTCGGATTTACTGGGCGTAAAGCGCACGTAGGCGGACCGTTAAGTCGGAGGTGAGAGCCTGGGGCTCAACCCCAGAACTGCCTTCGATACTGGCGGTCTTGAGTATGGTAGAGGTTGGTGGAACTCCGAGTGTAGAGGTGAAATTCGTAGATATTCGGAAGAACACCAGTGGCGAAGGCGGCCAACTGGACCATTACTGACGCTGAGGTGCGAAAGCGTGGGGAGCAAAC</t>
  </si>
  <si>
    <t>Bacteria;"Proteobacteria";"Alphaproteobacteria";"Rhizobiales";"Rhizobiales_Incertae_Sedis";NA;NA</t>
  </si>
  <si>
    <t>TAAGGAATATTGGTCAATGGAGGGAACTCTGAACCAGCCATGCCGCGTGCAGGATGACTGCCCTATGGGTTGTAAACTGCTTTTGTCAGGGAATAAACCTTTCTACGTGTAGGAAGCTGAATGTACCTGAAGAATAAGGATCGGCTAACTCCGTGCCAGCAGCCGCGGTAATACGGAGGATCCGAGCGTTATCCGGATTTATTGGGTTTAAAGGGTGCGTAGGCGGCTTATTAAGTCAGGGGTGAAATACGGCAGCTCAACTGTCGCAGTGCCTTTGATACTGATAAGCTTGAATGTGGTTGAAGATGGCGGAATGAGACAAGTAGCGGTAAAATGCATAGATATTACTTAGAACACCAATTGCGAAGGCAGGTTACTATGTCTTAACTGACGCTGATGGACGAAAGCGTGGTGAGCGAAC</t>
  </si>
  <si>
    <t>TGGGGAATATTGGACAATGGGCGCAAGCCTGATCCAGCCATGCCGCGTGAGTGATGAAGGCCCTAGGGTTGTAAAGCTCTTTCACCGGTGACGATAATGACGGTAGCCGGAGAAGAAGCCCCGGCTAACTTCGTGCCAGCAGCCGCGGTAATACGAAGGGGGCTAGCGTTGTTCGGAATTACTGGGCGTAAAGCGCACGTAGGCGGATATTTAAGTCAGGGGTGAAATCCCGGAGCTCAACTCTGGAACTGCCTTTGATACTGGGTACCTAGAGTATGGAAGAGGTGAGTGGAATTCCGAGTGTAGAGGTGAAATGCGTAGATATGCGGAGGAACACCGATGGCGAAGGCAATCCCCTGGACCTGTACTGACGCTCATGCACGAAAGCGTGGGGAGCAAAC</t>
  </si>
  <si>
    <t>TGGGGAATATTGCACAATGGGCGCAAGCCTGATGCAGCCATGCCGCGTGTATGAAGAAGGCCTTCGGGTTGTAAAGTACTTTCAGCGGGGAGGAAGGCGTGAGTCTGAACAGGGCTTACGATTGACGTTACCCGCAGAAGAAGCACCGGCTAACTCCGTGCCAGCAGCCGCGGTAATACGGAGGGTGCAAGCGTTAATCGGAATTACTGGGCGTAAAGCGCACGCAGGCGGTCAATTAAGTTGGATGTGAAATCCCCGGGCTCAACCTGGGAACTGCATTTGTGACTGCATAGCTAGAGTACGGTAGAGGGGGATGGAATTCCGCGTGTAGCAGTGAAATGCGTAGAGATCAGGAGGAACATCCGTGGCGAAGGCGACTGTCTGGGCCAACACTGACACTGAGGCACGAAAGCGTGGGGAGCAAAC</t>
  </si>
  <si>
    <t>TAAGGAATATTGGTCAATGGGCGGAAGCCTGAACCAGCCATGCCGCGTGCAGGATGACTGCCCTATGGGTTGTAAACTGCTTTTGTCCAGGAATAAACCTAGATACGTGTATCTAGCTGAATGTACTGGAAGAATAAGGATCGGCTAACTCCGTGCCAGCAGCCGCGGTAATACGGAGGATCCGAGCGTTATCCGGATTTATTGGGTTTAAAGGGTGCGTAGGCGGCCTATTAAGTCAGGGGTGAAATACGGTGGCTCAACCATCGCAGTGCCTTTGATACTGAAAAGCTTGAAACAAGTGGAGGCTGCCGGAATGGATGGTGTAGCGGTGGAATGCATAGATATCATCCAGAACACCGATTGCGAAGGCAGGTGGCTACGTTTGATTTGACACTGAGGCACGAAAGCATGGGGAGCAAAC</t>
  </si>
  <si>
    <t>TGGGGAATA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GTATGGGAGAGGATGGTAGAATTCCAGGTGTAGCGGTGAAATGCGTAGAGATCTGGAGGAATACCGATGGCGAAGGCAGCCATCTGGCCTAATACTGACGCTGAGGTACGAAAGCATGGGGAGCAAAC</t>
  </si>
  <si>
    <t>TGGGGAATATTGGACAATGGGCGCAAGCCTGATCCAGCCATACCGCGTGAGTGAAGAAGGCCTTCGGGTTGTAAAGCTCTTTCAGCCGGAAAGAAATTGCTTCTATTAATACTAGGAGTAGATGACGGTACCGGAAGAAGAAGCACCGGCTAACTACGTGCCAGCAGCCGCGGTAATACGTAGGGTGCGAGCGTTAATCGGAATTACTGGGCGTAAAGCGTGCGCAGGCGGTTATGTAAGACAGATGTGAAATCCCCGGGCTCAACCTGGGAACTGCATTTGTGACTGCATGGCTAGAGTACGGTAGAGGGGGATGGAATTCCGCGTGTAGCAGTGAAATGCGTAGATATGCGGAGGAACACCGATGGCGAAGGCAATCCCCTGGACCTGTACTGACGCTCATGCACGAAAGCGTGGGGAGCAAAC</t>
  </si>
  <si>
    <t>TAAGGAATATTGGTCAATGGGCGGAAGCCTGAACCAGCCATGCCGCGTGCAGGATGACTGCCCTATGGGTTGTAAACTGCTTTTGTCCAGGAATAAACCTCTTTACGTGTAGAGAGCTGAATGTACTGGAAGAATAAGGATCGGCTAACTTCGTGCCAGCAGCCGCGGTAATACGAAGGGGGCTAGCGTTGTTCGGATTTACTGGGCGTAAAGCGCACGTAGGCGGACATTTAAGTCAGGGGTGAAATCCCGGGGCTCAACCTCGGAACTGCCTTTGATACTGGGTGTCTTGAGTGTGGAAGAGGTCAGTGGAATTGCGAGTGTAGAGGTGAAATTCGTAGATATTCGCAGGAACACCAGTGGCGAAGGCGGCTGACTGGTCCACAACTGACGCTGAGGTGCGAAAGCGTGGGGAGCAAAC</t>
  </si>
  <si>
    <t>TGGGGAATCTTGCGCAATGGGCGAAAGCCTGACGCAGCCATGCCGCGTGAATGATGAAGGTCTTAGGATTGTAAAATTCTTTCACCGGGGACGATAATGACGGTACCCGGAGAAGAAGCCCCGGCTAACTTCGTGCCAGCAGCCGCGGTAATACGAAGGGGGCTAGCGTTGCTCGGAATTACTGGGCGTAAAGGGCGCGTAGGCGGATCGTTAAGTCAGAGGTGAAATCCCAGAGCTCAACTCTGGAACTGCCTTTGATACTGGGTACCTAGAGTATGGAAGAGGTGAGTGGAATTCCGCGTGTAGCAGTGAAATGCGTAGATATGCGGAGGAACACCGATGGCGAAGGCAATCCCCTGGACCTGTACTGACGCTCATGCACGAAAGCGTGGGGAGCAAAC</t>
  </si>
  <si>
    <t>TGGGGAATATTGGACAATGGGCGAAAGCCTGATGGAGCAACGCCGCGTGAGTGAAGAAGGTTTTCGGATCGTAAAACTCTGTTGTAAGGGAAGAACAAGTACAGTAGTAACTGGCTGTACCTTGACGGTACCTTATTAGAAAGCCCCGGCTAACTACGTGCCAGCAGCCGCGGTAATACGTAGGGGGCAAGCGTTGTCCGGAATTATTGGGCGTAAAGCGCGCGCAGGCGGTCAATTAAGTCTGGTGTTTAAGGCTGGGGCTCAACCCCAGTTCGCACTGGAAACTGGTTGACTTGAGTGCAGAAGAGGAAAGTGGAATTCCACGTGTAGCGGTGAAATGCGTAGAGATGTGGAGGAACACCAGTGGCGAAGGCGACTTTCTGGGCTGTAACTGACGCTGAGGCGCGAAAGCGTGGGGAGCAAAC</t>
  </si>
  <si>
    <t>TGAGGAATATTGGACAATGGGCGCAAGCCTGATCCAGCCATGCCGCGTGCAGGATGACGGTCCTATGGATTGTAAACTGCTTTTATACGGGAAGAAACCCTGGCTCGTGAGCCAGATTGACGGTACCGTAGGAATAAGCACCGGCTAACTCTGTGCCAGCAGCCGCGGTAATACAGAGGGTGCAAGCGTTAATCGGAATTACTGGGCGTAAAGCGCGCGTAGGTGGTTCAGCAAGTTGAATGTGAAAGCCCTGGGCTCAACCTGGGAACTGCATCCAAAACTACTGAGCTAGAGTACGGTAGAGGGTAGTGGAATTTCCTGTGTAGCGGTGAAATGCGTAGAGATCAGGAGGAACATCCATGGCGAAGGCAGCTACCTGGACCAACACTGACACTGAGGCACGAAAGCGTGGGGAGCAAAC</t>
  </si>
  <si>
    <t>TGGGGAATATTGGACAATGGGCGCAAGCCTGATCCAGCCATACCGCGTGGGTGAAGAAGGCCTTCGGGTTGTAAAGCCCTTTTGTTGGGAAAGAAATCCAGCCGGCTAATACCTGGTTGGGATGACGGTACCCAAAGAATAAGCACCGGCTAACTTCGTGCCAGCAGCCGCGGTAATACGAAGGGGGCTAGCGTTGTTCGGATTTACTGGGCGTAAAGCGCACGTAGACGGTTTATCAAGTTGGGAGTGAAATCCCGGGGCTTAACCTCGGAATTGCTTCCAAAACTGGTTGACTAGAGGTCGGTAGGGGATAGTGGAATTCCTAGTGTAGAGGTGAAATTCTTAGATATTAGGAGGAACACCAGTGGCGAAGGCGACATACTGGCTCATTACTGACGCTGAGGCGCGAAAGCGTGGGGAGCAAAC</t>
  </si>
  <si>
    <t>TGGGGAATATTGCACAATGGGCGAAAGCCTGATGCAGCAACGCCGCGTGAGGGATGACGGCCTTCGGGTTGTAAACCTCTTTTAGTAGGGAAGAAGCGAAAGTGACGGTACCTGCAGAAAAAGCACCGGCTAACTACGTGCCAGCAGCCGCGGTAATACGTAGGGTGCAAGCGTTGTCCGGAATTATTGGGCGTAAAGAGCTCGTAGGCGGTTTGTCGCGTCTGCTGTGAAATCTGGGGGCTCAACCCCCAGCCTGCAGTGGGTACGGGCAAGCTAGAGTGCGGTAGGGGAGATTGGAATTCCTGGTGTAGCGGTGGAATGCGCAGATATCAGGAGGAACATCCATGGCGAAGGCAGCTACCTGGACCAACACTGACACTGAGGCACGAAAGCGTGGGGAGCAAAC</t>
  </si>
  <si>
    <t>TGGGGAATATTGGACAATGGGCGAAAGCCTGATGGAGCAACGCCGCGTGAGTGAAGAAGGTTTTCGGATCGTAAAACTCTGTTGTAAGGGAAGAACAAGTACAGTAGTAACTGGCTGTACCTTGACGGTACCTTATTAGAAAGCCCCGGCTAACTACGTGCCAGCAGCCGCGGTAATACGTAGGGGGCAAGCGTTGTCCGGAATTATTGGGCGTAAAGCGCGCGCAGGCGGCTATTTAAGTCTGGTGTTTAAACCTTGGGCTCAACCTGAGGTCGCACTGGAAACTGGGTGGCTTGAGTACAGAAGAGGAAAGTGGAATTCCACGTGTAGCGGTGAAATGCGTAGAGATGTGGAGGAACACCAGTGGCGAAGGCGACTTTCTGGGCTGTAACTGACGCTGAGGCGCGAAAGCGTGGGGAGCAAAC</t>
  </si>
  <si>
    <t>TAGGGAATCTTCCGCAATGGACGAAAGTCTGACGGAGCAACGCCGCGTGAGTGATGAAGGCTTTCGGGTCGTAAAACTCTGTTGTTAGGGAAGAACAAGTGCTAGTTGAATAAGCTGGCACCTTGACGGTACCTAACCAGAAAGCCACGGCTAACTACGTGCCAGCAGCCGCGGTAATACGTAGGTGGCAAGCGTTATCCGGAATTATTGGGCGTAAAGCGCGCGCAGGCGGCTACTTAAGTCTGGTGTTTAAACCTTGGGCTCAACCTGAGGTCGCACTGGAAACTGGGTGGCTTGAGTACAGAAGAGGAAAGTGGAATTCCACGTGTAGCGGTGAAATGCGTAGAGATGTGGAGGAACACCAGTGGCGAAGGCGACTTTCTGGGCTGTAACTGACGCTGAGGCGCGAAAGCGTGGGGAGCAAAC</t>
  </si>
  <si>
    <t>TAGGGAATCTTCCGCAATGGGCGAAAGCCTGACGGAGCAACGCCGCGTGAGTGATGAAGGCCCTAGGGTTGTAAAGCTCTTTCACCGGTGAAGATAATGACGGTACCCAAAGAATAAGCACCGGCTAACTTCGTGCCAGCAGCCGCGGTAATACGAAGGGTGCAAGCGTTACTCGGAATTACTGGGCGTAAAGCGCACGTAGGCGGCTTTGTAAGTTAGAGGTGAAAGCCTGGAGCTCAACTCCAGAATTGCCTTTAAGACTGCATCGCTTGAATCCAGGAGAGGTGAGTGGAATTCCGAGTGTAGAGGTGAAATTCGTAGATATTCGGAAGAACACCAGTGGCGAAGGCGGCTCACTGGACTGGTATTGACGCTGAGGTGCGAAAGCGTGGGGAGCAAAC</t>
  </si>
  <si>
    <t>TGGGGAATATTGGACAATGGGCGAAAGCCTGATCCAGCCATGCCGCGTGTGTGAAGAAGGTCTTCGGATTGTAAAGCACTTTAAGTTGGGAGGAAGGGTTGTAACCTAATACGTTGCAATTTTGACGTTACCGACAGAATAAGCACCGGCTAACTCTGTGCCAGCAGCCGCGGTAATACAGAGGGTGCGAGCGTTAATCGGATTTACTGGGCGTAAAGCGTGCGTAGGTGGTCGTTTAAGTCCGTTGTGAAAGCCCTGGGCTCAACCTGGGAACTGCAGTGGATACTGGGAAGCTAGAGTATGGGAGAGGATGGTAGAATTCCAGGTGTAGCGGTGAAATGCGTAGAGATCTGGAGGAATACCGATGGCGAAGGCAGCCATCTGGCCTAATACTGACGCTGAGGTACGAAAGCATGGGGAGCAAAC</t>
  </si>
  <si>
    <t>TGGGGAATTTTGGACAATGGGGGCAACCCTGATCCAGCAATGCCGCGTGTGTGAAGAAGGCCTTCGGGTTGTAAAGCACTTTTGTCCGGAAAGAAATCGCGCTGGTTAATACCTGGCGTGGATGACGGTACCGGAAGAATAAGCACCGGCTAACTACGTGCCAGCAGCCGCGGTAATACGTAGGGTGCGAGCGTTAATCGGAATTACTGGGCGTAAAGCGTGCGCAGGCGGTTCGGAAAGAAAGATGTGAAATCCCAGAGCTTAACTTTGGAACTGCATTTTTAACTACCGAGCTAGAGTGTGTCAGAGGGAGGTGGAATTCCGCGTGTAGCAGTGAAATGCGTAGATATGCGGAGGAACACCGATGGCGAAGGCAGCCTCCTGGGATAACACTGACGCTCATGCACGAAAGCGTGGGGAGCAAAC</t>
  </si>
  <si>
    <t>TAAGGAATATTGGTCAATGGGCGGAAGCCTGAACCAGCCATGCCGCGTGCAGGATGACTGCCCTATGGGTTGTAAACTGCTTTTGTCCAGGAATAAACCTCTTTACGTGTAGAGAGCTGAATGTACTGGAAGAATAAGGATCGGCTAACTCCGTGCCAGCAGCCGCGGTAATACGGAGGATCCGAGCGTTATCCGGATTTATTGGGTTTAAAGGGTGCGTAGGCGGTCCATTAAGTTAGTCGTTAAATCACAAGGCTCAACCTTGCCATGGCGATTAATACTGGTGGACTAGAGATTAGATGCAGAGGGCGGAATGTGTAGTGTAGCGGTGAAATGCTTAGATATTACACAGAACACCGATTGCGAAGGCAGCTCTCTAATCTACATCTGACGCTGAGGCACGAAAGCGTGGGGATCAAACAGG</t>
  </si>
  <si>
    <t>Bacteria;"Bacteroidetes";"Bacteroidia";"Bacteroidales";"Rikenellaceae";"Mucinivorans";NA</t>
  </si>
  <si>
    <t>Rikenellaceae</t>
  </si>
  <si>
    <t>Mucinivorans</t>
  </si>
  <si>
    <t>TGGGGAATATTGCACAATGGGCGCAAGCCTGATGCAGCAACGCCGCGTGAGGGATGACGGCCTTCGGGTTGTAAACCTCTTTTAGTAGGGAAGAAGCGAAAGTGACGGTACCTGCAGAAAAAGCACCGGCTAACTACGTGCCAGCAGCCGCGGTAATACGTAGGGTGCAAGCGTTGTCCGGAATTATTGGGCGTAAAGAGCTCGTAGGCGGCTTGTCGCGTCTGCTGTGAAAACCCGAGGCTCAACCTCGGGCCTGCAGTGGGTACGGGCAAGCTAGAGTATGGGAGAGGATGGTAGAATTCCAGGTGTAGCGGTGAAATGCGTAGAGATCTGGAGGAATACCGATGGCGAAGGCAGCCATCTGGCCTAATACTGACGCTGAGGTGCGAAAGCGTGGGGAGCAAAC</t>
  </si>
  <si>
    <t>TGGGGAATATTGGACAATGGGCGCAAGCCTGATCCAGCCATACCGCGTGGGTGAAGAAGGCCTTCGGGTTGTAAAGCCCTTTTGTTGGGAAAGAAATCCAGCCGGCTAATACCTGGTTGGGATGACGGTACCCAAAGAATAAGCTCCGGCTAACTCCGTGCCAGCAGCCGCGGTAATACGGAGGGAGCTAGCGTTGTTCGGAATTACTGGGCGTAAAGCGCACGTAGGCGGACCGTTAAGTCGGAGGTGAAAGCCTGGGGCTCAACCCCAGAACTGCCTTCGATACTGGCGGTCTTGAGTATGGTAGAGGTTGGTGGAACTCCGAGTGTAGAGGTGAAATTCGTAGATATTCGGAAGAACACCAGTGGCGAAGGCGGCCAACTGGACCATTACTGACGCTGAGGTGCGAAAGCGTGGGGAGCAAAC</t>
  </si>
  <si>
    <t>TGGGGAATATTGCACAATGGGCGCAAGCCTGATGCAGCCATGCCGCGTGTATGAAGAAGGCCTTCGGGTTGTAAAGTACTTTCAGCGGGGAGGAAGGCGTAAGTCTGAACAGGGCTTACGATTGACGTTACCCGCAGAAGAAGCACCGGCTAACTCCGTGCCAGCAGCCGCGGTAATACGAAGGGGGCTAGCGTTGTTCGGAATTACTGGGCGTAAAGCGCACGTAGGCGGCTTGAAAAGTTGGGGGTAAAAGCCCGGAGCTCAACTCCGGAATTGCCTTCAAAACTCTTAAGCTAGAGTTCGGAAGAGGAGAGTGGAATTCCCAGTGTAGAGGTGAAATTCGTAGATATTGGGAAGAACACCAGTGGCGAAGGCGGCTCTCTGGTCCGATACTGACGCTGAGGTGCGAAAGCGTGGGGAGCAAAC</t>
  </si>
  <si>
    <t>TGGGGAATATTGGACAATGGGCGAAAGCCTGATCCAGCCATGCCGCGTGTGTGAAGAAGGTCTTCGGATTGTAAAGCACTTTAAGTTGGGAGGAAGGGTTGTAACCTAATACGTTGCAATTTTGACGTTACCGACAGAATAAGCACCGGCTAACTTCGTGCCAGCAGCCGCGGTAATACGAAGGGTGCAAGCGTTAATCGGAATTACTGGGCGTAAAGCGCGCGTAGGTGGTTGTTTAAGTCTGTCGTGAAAGCCCCGGGCTCAACCTGGGAATTGCGATGGAAACTGGGCGACTAGAGTGTGGCAGAGGATAGTGGAATTCCTGGTGTAGCAGTGAAATGCGTAGAGATCAGGAGGAACATCCGTGGCGAAGGCGACTGTCTGGGCCAACACTGACACTGAGGCACGAAAGCGTGGGGAGCAAGC</t>
  </si>
  <si>
    <t>TGGGGAATATTGCACAATGGGCGCAAGCCTGATGCAGCCATGCCGCGTGTATGAAGAAGGCCTTCGGGTTGTAAAGTACTTTCAGCGGGGAGGAAGGCGTAAGTCTGAACAGGGCTTACGATTGACGTTACCCGCAGAAGAAGCCCCGGCTAACTTCGTGCCAGCAGCCGCGGTAATACGAAGGGGGCTAGCGTTGCTCGGAATTACTGGGCGTAAAGGGCGCGTAGGCGGACATTTAAGTCAGGGGTGAAATCCCAGAGCTCAACTCTGGAACTGCCTTTGATACTGGATGTCTTGAGTGTGAGAGAGGTATGTGGAACTCCGAGTGTAGAGGTGAAATTCGTAGATATTCGGAAGAACACCAGTGGCGAAGGCGACATACTGGCTCATTACTGACGCTGAGGC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</si>
  <si>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GCCCTGGGCTCAACCTGGGAACTGCATCCAAAACTACTGAGCTAGAGTACGGTAGAGGGTAGTGGAATTTCCTGTGTAGCGGTGAAATGCGTAGATATGCGGAGGAACACCGATGGCGAAGGCAATCCCCTGGACCTGTACTGACGCTCATACACGAAAGCGTGGGGAGCAAAC</t>
  </si>
  <si>
    <t>TGGGGAATATTGGACAATGGGCGAAAGCCTGATCCAGCCATGCCGCGTGTGTGAAGAAGGTCTTCGGATTGTAAAGCACTTTAAGTTGGGAGGAAGGGTTGTAACCTAATACGTTGCAATTTTGACGTTACCGACAGAATAAGCACCGGCTAACTTCGTGCCAGCAGCCGCGGTAATACGAAGGGTGCAAGCGTTAATCGGAATTACTGGGCGTAAAGCGCGCGTAGGTGGTTCAGCAAGTTGAATGTGAAAGCCCTGGGCTCAACCTGGGAACTGCATTTGTGACTGCATGGCTAGAGTACGGTAGAGGGGGATGGAATCCCGCGTGTAGCAGTGAAATGCGTAGATATGCGGAGGAACACCGATGGCGAAGGCAGCCTCCTGGGATAACACTGACGCTCATGCACGAAAGCGTGGGGAGCAAAC</t>
  </si>
  <si>
    <t>TGGGGAATATTGCACAATGGGCGCAAGCCTGATGCAGCCATGCCGCGTGTATGAAGAAGGCCTTCGGGTTGTAAAGTACTTTCAGCGGGGAGGAAGGCGTAAGTCTGAACAGGGCTTACGATTGACGTTACCCGCAGAAGAAGCCCCGGCTAACTTCGTGCCAGCAGCCGCGGTAATACGAAGGGGGCTAGCGTTGTTCGGATTTACTGGGCGTAAAGCGCACGTAGGCGGATATTTAAGTTAGGGGTGAAATCCCAGGGCTCAACCCTGGAACTGCCTCTAATACTGGGTATCTCGAGTCCGAGAGAGGTGAGTGGAATTCCGAGTGTAGAGGTGAAATTCGTAGATATTCGGAGGAACACCAGTGGCGAAGGCGGCTCACTGGCTCGGTACTGACGCTGAGGTGCGAAAGCGTGGGGAGCAAAC</t>
  </si>
  <si>
    <t>TGGGGAATATTGGACAATGGGCGAAAGCCTGATCCAGCAATTCCGCGTGTGTGAAGAAGGCCTTCGGGTTGTAAAGCACTTTAGGTTGGGAAGAAAAAACTTCTCCTAATACGAGAAGCGTTGACGGTACCAACAGAATAAGCACCGGCTAACTCTGTGCCAGCAGCCGCGGTAATACAGAGGGTGCAAGCGTTAATCGGATTTACTGGGCGTAAAGCGTGCGTAGGTGGTTGTTTAAGTCTGTTGTGAAAGCCCTGGGCTCAACCTGGGAACTGCAGTGGAAACTGGACGACTAGAGTGTGGTAGAGGGTAGCGGAATTCCTGGTGTAGCAGTGAAATGCGTAGAGATCAGGAGGAACATCCATGGCGAAGGCAGCTACCTGGACCAACACTGACACTGAGGCACGAAAGCGTGGGGAGCAAAC</t>
  </si>
  <si>
    <t>Bacteria;"Proteobacteria";"Gammaproteobacteria";"Xanthomonadales";NA;NA;NA</t>
  </si>
  <si>
    <t>TGGGGAATATTGGACAATGGGCGAAAGCCTGATCCAGCAATTCCGCGTGTGTGAAGAAGGCCTTCGGGTTGTAAAGCACTTTAGGTTGGGAAGAAAAAACTTCTCCTAATACGAGAAGCGTTGACGGTACCAACAGAATAAGCACCGGCTAACTCTGTGCCAGCAGCCGCGGTAATACAGAGGGTGCAAGCGTTAATCGGATTTACTGGGCGTAAAGCGTGCGTAGGCGGCTTTTTAAGTCGGATGTGAAATCCCCGAGCTTAACTTGGGAATTGCATTCGATACTGGGAAGCTAGAGTATGGGAGAGGATGGTAGAATTCCCGGTGTAGCGGTGGAATGCGTAGAGATCGGGAGGAACACCAGTGGCGAAGGCGGCTCCCTGGCCTGTAACTGACGCTGAGGCGCGAAAGCGTGGGGAGCGAAC</t>
  </si>
  <si>
    <t>TGGGGAATATTGGACAATGGGCGCAAGCCTGATCCAGCCATACCGCGTGGGTGAAGAAGGCCTTCGGGTTGTAAAGCCCTTTTGTTGGGAAAGAAAAGCAGTCGGTTAATACCCGATTGTTCTGACGGTACCCAAAGAATAAGCACCGGCTAACTTCGTGCCAGCAGCCGCGGTAATACGAAGGGTGCAAGCGTTACTCGGAATTACTGGGCGTAAAGCGTGCGTAGGTGGTTGTTTAAGTCTGTCGTGAAAGCCCTGGGCTCAACCTGGGAACTGCATTGGAGACTGCAAGGCTAGAGTGTGTCAGAGGGGGGTAGAATTCCACGTGTAGCAGTGAAATGCGTAGAGATGTGGAGGAATACCGATGGCGAAGGCGGCTCCCTGGCCTGTAACTGACGCTGAGGCGCGAAAGCGTGGGGAGCGAAC</t>
  </si>
  <si>
    <t>TGGGGAATTTTGGACAATGGGCGAAAGCCTGATCCAGCAATGCCGCGTGCAGGATGAAGGCCTTCGGGTTGTAAACTGCTTTTGTACGGAACGAAAAAGCTTCTCCTAATACGAGAGGCCCATGACGGTACCGTAAGAATAAGCACCGGCTAACTACGTGCCAGCAGCCGCGGTAATACGGAGGATCCAAGCGTTATCCGGAATCATTGGGTTTAAAGGGTCCGTAGGCGGATGTGTAAGTCAGTGGTGAAATCTCGCAGCTTAACTGTGAAACTGCCATTGATACTGCATGTCTTGAGTAAATTTGAAGTGGCTGGAATAAGTAGTGTAGCGGTGAAATGCATAGATATTACTTAGAACACCAATTGCGAAGGCAGGTCACTAAGATTTAACTGACGCTGATGGACGAAAGCGTGGGGAGCGAAC</t>
  </si>
  <si>
    <t>TGGGGAATATTGGACAATGGGCGAAAGCCTGATCCAGCAATGCCGCGTGAGTGATGAAGGCCCTCAGGGTTGTAAACGGCTTTTATTCGGGAAGAAGAGCAGGGATGCGTCCTTGTGTGACGGTACCGAAT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</t>
  </si>
  <si>
    <t>TGGGGAATATTGGACAATGGGCGAAAGCCTGATCCAGCAATACCGCGTGTGTGAAGAAGGCCTTCGGGTTGTAAAGCACTTTAAGTTGGGAAGAAAAAGCTTCACCTAATACGTGAAGCCTTGACGGTACCGACAGAATAAGCACCGGCTAACTCTGTGCCAGCAGCCGCGGTAATACAGAGGGTGCTAGCGTTAATCGGATTTACTGGGCGTAAAGCGCACGTAGGCGGACTTTTAAGTCAGGGGTGAAATCCCGGGGCTCAACCCCGGAACTGCCTTTGATACTGGAAGTCTTGAGTATGGAAGAGGTGAGTGGAATTGCGAGTGTAGAGGTGAAATTCGTAGATATTCGCAGGAACACCAGTGGCGAAGGCGGCTCACTGGTCCATTACTGACGCTGAGGTGCGAAAGCGTGGGGAGCAAAC</t>
  </si>
  <si>
    <t>CGACGTTCACGTGACCCACTACGGCCGCGTCTGCCCTATCGAAACGCCTGAAGGCCCGAACATCGGCCTGATCAACTCGCTGGCCCTGTACGCCCGCCTCAACGAGTACGGTTTCATCGAAACCCCGTACCGCCGCGTGGTGGACGCCAAGGTCACGAACGAGATCGACTACCTGTCGGCCATCGAAGAAGGCAAGTACGTGATCGCGCAGGCGAACGCCGTGCTCGACAAGGACGGCCGCCTGTCCGGCGACCTGGTGTCGGCCCGTGAAAAGGGTGAATCCATCCTGTGCGGCGCCGACCGCGTGCAGTACATGGACGTGTCTCCTGCACAGATCGTGTCGGTCGCTGCCTCGCTGGTTCCGTTCCTGGAGCACGACGATGCGAACCGCGCGCTGATGG</t>
  </si>
  <si>
    <t>TAGGGAATCTTCCGCAATGGACGAAAGTCTGACGGAGCAACGCCGCGTGAGTGATGAAGGTTTTCGGATCGTAAAGCTCTGTTGCCAGGGAAGAATGCTTGGGAGAGTAACTGCTCCCAAGGTGACGGTACCTGAGAAGAAAGCCCCGGCTAACTACGTGCCAGCAGCCGCGGTAATACGTAGGGGGCAAGCGTTGTCCGGAATTATTGGGCGTAAAGCGCGCGCAGGCGGTTCTTTAAGTCTGGTGTCTAAGTGCGGGGCTCAACCCCGTGATGCACTGGAAACTGGGGAACTTGAGTGCAGAAGAGGAGAGCGGAATTCCACGTGTAGCGGTGAAATGCGTAGAGATGTGGAGGAACACCAGTGGCGAAGGCGGCTCTCTGGACTGTAACTGACGCTGAGGCGCGAAAGCGTGGGGAGCAAAC</t>
  </si>
  <si>
    <t>Bacteria;"Firmicutes";"Bacilli";"Bacillales";"Paenibacillaceae";NA;NA</t>
  </si>
  <si>
    <t>TGGGGAATCTTAGACAATGGGGGCAACCCTGATCTAGCCATGCCGCGTGAGTGATGAAGGCCTTAGGGTTGTAAAGCTCTTTCAGCTGGGAAGATAATGACGGTACCAGCAGAAGAAGCCCCGGCTAACTCCGTGCCAGCAGCCGCGGTAATACGGAGGGGGCTAGCGTTGTTCGGAATTACTGGGCGTAAAGCGCACGTAGGCGGACTGAAAAGTTGGAGGTGAAATCCTGGGGCTCAACCCCAGAACTGCCTTCAAAACTATCAGTCTGGAGTTCGAGAGAGGTGAGTGGAATTCCGAGTGTAGAGGTGAAATTCGTAGATATTCGGAGGAACACCAGTGGCGAAGGCGGCTCACTGGCTCGATACTGACGCTGAGGTGCGAAAGCGTGGGGAGCAAAC</t>
  </si>
  <si>
    <t>TGGGGAATATTGGACAATGGGCGAAAGCCTGACGCAGCGACGCCGCGTGAAGGATGAAGGTCTTCGGATTGTAAACTTCTGTTAAACGGGAAGAAAGACCCACTAGTAATATGAGTGGGGGATGACGGTACCGTTAGAGAAAGCACCGGCTAACCTCGTGCCAGCAGCCGCGGTAATACGGAGGATCCAAGCGTTATCCGGAATCATTGGGTTTAAAGGGTCCGTAGGCGGTTTAGTAAGTCAGTGGTGAAAGCCCATCGCTCAACGGTGGAACGGCCATTGATACTGCTGAACTTGAATTATTAGGAAGTAACTAGAATATGTAGTGTAGCGGTGAAATGCTTAGAGATTACATGGAATACCAATTGCGAAGGCAGGTTACTACTAATTGATTGACGCTGATGGACGAAAGCGTGGGGAGCGAAC</t>
  </si>
  <si>
    <t>TGAGGAATATTGGACAATGGGCGCAAGCCTGATCCAGCCATGCCGCGTGCAGGATGACGGTCCTATGGATTGTAAACTGCTTTTGTACGAGAAGAAACACTGATTCGTGAATCAGCTTGACGGTATCGTAAGAATAAGGATCGGCTAACTCCGTGCCAGCAGCCGCGGTAATACGGAGGATCCAAGCGTTATCCGGAATCATTGGGTTTAAAGGGTCCGTAGGCGGGCTAATAAGTCAGAGGTGAAAGCGCTCAGCTCAACTGAGCAACTGCCTTTGAAACTGTTAGTCTTGAATGGTTGTGAAGTAGTTGGAATGTGTAGTGTAGCGGTGAAATGCTTAGATATTACACAGAACACCGATAGCGAAGGCATATTACTAACAATTAATTGACGCTGATGGACGAAAGCGTGGGGAGCGAAC</t>
  </si>
  <si>
    <t>TAAGGAATATTGGTCAATGGAGGCAACTCTGAACCAGCCATGCCGCGTGCAGGAAGACGGCCCTCTGGGTTGTAAACTGCTTTTATTCGGGAATAAACCTATCTACGTGTAGATAGCTGAATGTACCGAAGGAATAAGGATCGGCTAACTCCGTGCCAGCAGCCGCGGTAATACGGAGGATCCAAGCGTTATCCGGATTTATTGGGTTTAAAGGGTGCGTAGGCGGCCTGTTAAGTCAGAGGTGAAAGACGGTAGCTCAACTATCGCAGTGCCTTTGATACTGACGGGCTTGAATAAACTAGAGGTAGGCGGAATGAGACAAGTAGCGGTGAAATGCATAGATATGTCTCAGAACACCGATTGCGAAGGCAGCTTACTATGGTTTTATTGACGCTGAGGCACGAAAGCGTGGGGATCAAAC</t>
  </si>
  <si>
    <t>TGGGGAATATTGCACAATGGGCGCAAGCCTGATGCAGCCATGTCGCGTGTATGAAGAAGGCCTTCGGGTTGTAAAGTACTTTCACCGGTGAAGATAATGACGGTAACCGGAGAAGAAGCCCCGGCTAACTCCGTGCCAGCAGCCGCGGTAATACGGAGGGTGCAAGCGTTAATCGGAATGACTGGGCGTAAAGCGCACGCAGGCGGTCAATTAAGTTAGATGTGAAATCCCCGGGCTCAACCTGGGAACGGCATCTAAAACTGGTTGACTAGAGTCTCGTAGAGGGGGGTAGAATTCCACGTGTAGCAGTGAAATGCGTAGAGATGTGGAGGAATACCGATGGCGAAGGCAGCCCCCTGGGATAACACTGACGCTCATGCACGAAAGCGTGGGGAGCAAAC</t>
  </si>
  <si>
    <t>TGAGGAATATTGGACAATGGGCGCAAGCCTGATCCAGCCATGCCGCGTGCAGGATGACGGTCCTATGGATTGTAAACTGCTTTTGTACGAGAAGAAACACTGATTCGTGAATCAGCTTGACGGTATCGTAAGAATAAGCACCGGCTAACTACGTGCCAGCAGCCGCGGTAATACGTAGGGTGCGAGCGTTAATCGGAATTACTGGGCGTAAAGCGTGCGCAGGCGGTTTTGTAAGTCTGATGTGAAATCCCCGAGCTTAACTTGGGAATTGCATTCGATACTGGGAAGCTAGAGTATGGGAGAGGATGGTAGAATTCCAGGTGTAGCGGTGAAATGCATAGATATGTCTCAGAACACCGATTGCGAAGGCAGCTTACTATGGTCCTATTGACGCTGAGGCACGAAAGCGTGGGGATCGAAC</t>
  </si>
  <si>
    <t>CCGCGGTAATACGTAGGGTGCAAGCGTTAATCGGAATTACTGGGCGTAAAGCGTGCGCAGGCGGCTTTGCAAGACAGATGTGAAATCCCCGGGCTCAACCTGGGAACTGCATTTGTGACTGCAAGGCTGGAGTGCGGCAGAGGGGGATGGAATTCCGCGTGTAGCAGTGAAATGCGTAGATATGCGGAGGAACACCGATGGCGAAGGCAATCCCCTGGGCCTGCACTGACGCTCATGCACGAAAGCGTGGGGAGCAAAC</t>
  </si>
  <si>
    <t>TGGGGAATATTGGACAATGGGCGCAAGCCTGATCCAGCCATACCGCGTGGGTGAAGAAGGCCTTCGGGTTGTAAAGCCCTTTTGTTGGGAAAGAAATCCAGCTGGTTAATACCCGGTTGGGATGACGGTACCCAAAGAATAAGCACCGGCTAACTA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</si>
  <si>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GACAATGGGCGCAAGCCTGATCCAGCCATACCGCGTGGGTGAAGAAGGCCTTCGGGTTGTAAAGCCCTTTTGTTGGGAAAGAAATCCAGCTGGTTAATACCCGGTTGGGATGACGGTACCCAAAGAATAAGCACCGGCTAACTTCGTGCCAGCAGCCGCGGTAATACGT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</si>
  <si>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GACAATGGGCGCAAGCCTGATCCAGCCATACCGCGTGGGTGAAGAAGGCCTTCGGGTTGTAAAGCCCTTTTGTTGGGAAAGAAATCCAGCTGGTTAATACCCGGTTGGGATGACGGTACCCAAAGAATAAGCACCGGCTAACTTCGTGCCAGCAGCCGCGGTAATACGAAGGGTGCAAGCGTTAATCGGAATTACTGGGCGTAAAGCGTGCGCAGGCGGTTCGGAAAGAAAGATGTGAAATCCCAGAGCTCAACTTTGGAACTGCATTTTTAACTACCGGGCTAGAGTGTGTCAGAGGGAGGTGGAATTCCGCGTGTAGCAGTGAAATGCGTAGATATGCGGAGGAACACCGATGGCGAAGGCAGCCTCCTGGGATAACACTGACGCTCATGCACGAAAGCGTGGGGAGCAAAC</t>
  </si>
  <si>
    <t>TGGGGAATATTGCACAATGGGCGCAAGCCTGATGCAGCCATGCCGCGTGTATGAAGAAGGCCTTCGGGTTGTAAAGTACTTTCAGCGGGGAGGAAGGCGTAAGTCTGAACAGGGCTTACGATTGACGTTACCCGCAGAAGAAGCACCGGCTAACTCCGTGCCAGCAGCCGCGGTAATACGAAGGGGGCTAGCGTTGTTCGGATTTACTGGGCGTAAAGCGCACGTAGGCGGACTGGAAAGTTGGGGGTGAAATCCCGGGGCTCAACCTCGGAACTGCCTTCAAAACTATCAGTCTGGAGTTCGAGAGAGGTGAGTGGAATTCCGAGTGTAGAGGTGAAATTCGTAGATATTCGGAGGAACACCAGTGGCGAAGGCGGCTCACTGGCTCGATACTGACGCTGAGGTGCGAAAGCGTGGGGAGCAAAC</t>
  </si>
  <si>
    <t>TGGGGAATATTGGACAATGGGCGAAAGCCTGATCCAGCCATGCCGCGTGTGTGAAGAAGGTCTTCGGATTGTAAAGCACTTTAAGTTGGGAGGAAGGGCATTAACCTAATACGTTAGTGTTTTGACGTTACCGACAGAATAAGCACCGGCTAACTCTGTGCCAGCAGCCGCGGTAATACGAAGGGGGCTAGCGTTGTTCGGATTTACTGGGCGTAAAGCGCACGTAGGCGGACTGGAAAGTTGGGGGTGAAATCCCGGGGCTCAACCTCGGAACTGCCTTCAAAACTATCAGTCTGGAGTTCGAGAGAGGTGAGTGGAATTCCGAGTGTAGAGGTGAAATTCGTAGATATTCGGAGGAACACCAGTGGCGAAGGCGGCTCACTGGCTCGATACTGACGCTGAGGTGCGAAAGCGTGGGGAGCAAAC</t>
  </si>
  <si>
    <t>TGGGGAATATTGGACAATGGGCGCAAGCCTGATCCAGCCATGCCGCGTGAGTGATGAAGGCCCTAGGGTTGTAAAGCTCTTTCACCGGTGAAGATAATGACGGTAACCGGAGAAGAAGCCCCGGCTAACTTCGTGCCAGCAGCCGCGGTAATACGAAGGGGGCTAGCGTTGTTCGGAATTACTGGGCGTAAAGCGCACGTAGGCGGGTATTTAAGTCAGGGGTGAAATCCCAGAGCTCAACTCTGGAACTGCCTTTGATACTGCAGGCCTTGAGTAAGGTAGAAGTAGCTGGAATAAGTAGTGTAGAGGTGAAATTCGTAGATATTCGGAAGAACACCAGTGGCGAAGGCGACATACTGGCTCATTACTGACGCTGAGGCTCGAAAGCGTGGGGAGCAAAC</t>
  </si>
  <si>
    <t>TGGGGAATATTGGACAATGGGCGCAAGCCTGATCCAGCCATACCGCGTGGGTGAAGAAGGCCTTCGGGTTGTAAAGCCCTTTTGTTGGGAAAGAAATCCAGCTGGCTAATACCCGGTTGGGATGACGGTACCCAAAGAATAAGCACCGGCTAACTTCGTGCCAGCAGCCGCGGTAATACGAAGGGTGCAAGCGTTACTCGGAATTACTGGGCGTAAAGCGTGCGTAGGTGGTTTGTTAAGTCTGATGTGAAAGCCCTGGGCTCAACCTGGGAATTGCATTGGATACTGGCAGGCTAGAGTGCGGTAGAGGATGGCGGAATTCCCGGTGTAGCGGTGAAATGCATAGATATTACATGGAATACCAATTGCGAAGGCAGGTTACTAACAAATGATTGACGCTGATGGACGAAAGCGTGGGTAGCGAAC</t>
  </si>
  <si>
    <t>TGGGGAATATTGGACAATGGGCGCAAGCCTGATCCAGCCATGCCGCGTGAGTGATGAAGGCCTTAGGGTTGTAAAGCTCTTTCAGTAGGGAAGATAATGACGGTACCTACAGAAGAAGCCCCGGCTAACTTCGTGCCAGCAGCCGCGGTAATACGAAGGGGGCTAGCGTTGTTCGGATTTACTGGGCGTAAAGCGCACGTAGGCGGACTTTTAAGTCAGGGGTGAAAGACGGCAGCTTAACTGTCGCAGTGCCTTTGATACTGAAGAACTTGAATTGGGTTGAGGAATGCGGAATGAGACAAGTAGCGGTGAAATGCATAGATATTACATGGAATACCAATTGCGAAGGCAGGTTACTAACAAATGATTGACGCTGATGGACGAAAGCGTGGGTAGCGAAC</t>
  </si>
  <si>
    <t>TGGGGAATATTGGACAATGGGCGAAAGCCTGATCCAGCCATGCCGCGTGTGTGAAGAAGGTCTTCGGATTGTAAAGCACTTTAAGTTGGGAGGAAGGGCATTAACCTAATACGTTAGTGTTTTGACGTTACCGACAGAATAAGCACCGGCTAACTCTGTGCCAGCAGCCGCGGTAATACGAAGGGGGCTAGCGTTGTTCGGATTTACTGGGCGTAAAGCGCACGTAGGCGGATATTTAAGTCAGGGGTGAAATCCCAGAGCTCAACTCTGGAACTGCCTTTGATACTGGGTATCTTGAGTATGGAAGAGGTAAGTGGAATTGCGAGTGTAGAGGTGAAATTCGTAGATATTCGCAGGAACACCAGTGGCGAAGGCGGCTTACTGGTCCATTACTGACGCTGAGGTG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</si>
  <si>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ATGTAAGACAGATGTGAAATCCCCGGGCTTAACCCGGGAACGGCATCCAAGACTGGTTGGCTAGAGTCTCGTAGAGGGGGGTAGAATTCCACGTGTAGCGGTGAAATGCGTAGAGATGTGGAGGAATACCGGTGGCGAAGGCGGCCCCCTGGACGAAGACTGACGCTCAGGT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</si>
  <si>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AATTAAGTTGGATGTGAAATCCCCGGGCTCAACCTGGGAATTGCCTTTGATACTGGGTGTCTTGAGTATGAGAGAGGTATGTGGAACTCCGAGTGTAGAGGTGAAATTCGTAGATATTCGGAAGAACACTAGTGGCGAAGGCGGCTTACTGGTCCATTACTGACGCTGAGGTGCGAAAGCGTGGGGAGCAAAC</t>
  </si>
  <si>
    <t>TGGGGAATATTGGACAATGGGCGAAAGCCTGATCCAGCCATGCCGCGTGTGTGAAGAAGGTCTTCGGATTGTAAAGCACTTTAAGTTGGGAGGAAGGGCATTAACCTAATACGTTAGTGTTTTGACGTTACCGACAGAATAAGCACCGGCTAACTCTGTGCCAGCAGCCGCGGTAATACGAAGGGGGCTAGCGTTGTTCGGATTTACTGGGCGTAAAGCGCACGTAGGCGGACTTTTAAGTCAGGGGTGAAATCCCCGGGCTCAACCTGGGAACTGCGTTTGAAACTACAAGGCTAGAGTATGGGAGAGGGGGGTAGAATTCCACGTGTAGCAGTGAAATGCGTAGAGATGTGGAGGAATACCAATGGCGAAGGCAGCCCCCTGGCCTAATACTGACGCTCAGGCTCGAAAGCGTGGGGAGCAAAC</t>
  </si>
  <si>
    <t>TGGGGAATTTTGGACAATGGGCGAAAGCCTGATCCAGCAATGCCGCGTGCAGGATGAAGGCCTTCGGGTTGTAAACTGCTTTTGTACGGAACGAAAAAGCTTCTCCTAATACGAGAGGCCCATGACGGTACCGTAAGAATAAGCACCGGCTAACTACGTGCCAGCAGCCGCGGTAATACGTAGGGTGCGAGCGTTAATCGGAATTACTGGGCGTAAAGCGTGCGCAGGCGGTTATATAAGACAGATGTGAAATCCCCGGGCTCAACCTGGGCACTGCAGTTGGAACTGGCAAGCTAGAGTAGGGTAGAGGTGAGTGGAATTCCGAGTGTAGAGGTGAAATTCGTAGATATTCGGAGGAACACCAGTGGCGAAGGCGGCTCACTGGACCATTACTGACGCTGAGGTGCGAAAGCGTGGGGAGCAAAC</t>
  </si>
  <si>
    <t>TGGGGAATATTGGACAATGGGCGAAAGCCTGATCCAGCCATGCCGCGTGTGTGAAGAAGGTCTTCGGATTGTAAAGCACTTTAAGTTGGGAGGAAGGGCATTAACCTAATACGTTAGTGTTTTGACGTTACCGACAGAATAAGCACCGGCTAACTCTGTGCCAGCAGCCGCGGTAATACGAAGGGGGCTAGCGTTGTTCGGATTTACTGGGCGTAAAGCGCACGTAGGCGGACTTTTAAGTCAGGGGTGAAATCCCGGGGCTCAACCTGGGAACTGCATTTGTGACTGCATGGCTAGAGTACGGTAGAGGGGGATGGAATTCCGCGTGTAGCAGTGAAATGCGTAGATATGCGGAGGAACACCGATGGCGAAGGCGGCTTACTGGTCCATTACTGACGCTGAGGTGCGAAAGCGTGGGGAGCAAAC</t>
  </si>
  <si>
    <t>TGGGGAATATTGCACAATGGGCGCAAGCCTGATGCAGCGACGCCGCGTGGGGGATGACGGCCTTCGGGTTGTAAACTCCTTTCGCTAGGGACGAAGCTTTTTGTGACGGTACCTAGATAAGAAGCACCGGCTAACTACGTGCCAGCAGCCGCGGTAATACGGAGGATCCAAGCGTTATCCGGAATCATTGGGTTTAAAGGGTCCGTAGGCGGTTTAATAAGTCAGTGGTGAAAGCCCATCGCTCAACGGTGGAACGGCCATTGATACTGTTAGACTTGAATTATTAGGAAGTAACTAGAATATGTAGTGTAGCGGTGAAATGCTTAGAGATTACATGGAATACCAATTGCGAAGGCAGGTTACTACTAATGGATTGACGCTGATGGACGAAAGCGTGGGTAGCGAAC</t>
  </si>
  <si>
    <t>TGGGGAATATTGGACAATGGGCGCAAGCCTGATCCAGCCATGCCGCGTGTGTGAAGAAGGCCTTAGGGTTGTAAAGCACTTTCAGTGGGGAGAAAGGTAATTCGCTTAATACGTGAGTTAATTGATGTTACCCACAGAAGAAGCACCGGCTAACTCCGTGCCAGCAGCCGCGGTAATACGGAGGGTGCAAGCGTTAATCGGAATTACTGGGCGTAAAGCGCACGTAGGCGGACTGGAAAGTTGGGGGTGAAATCCCGGGGCTCAACCTCGGAACTGCCTTCAAAACTATCAGTCTGGAGTTCGAGAGAGGTGAGTGGAATTCCGAGTGTAGAGGTGAAATTCGTAGATATTCGGAGGAACACCAGTGGCGAAGGCGGCTCACTGGCTCGATACTGACGCTGAGGTGCGAAAGCGTGGGGAGCAAAC</t>
  </si>
  <si>
    <t>TGGGGAATTTTGGACAATGGGGGAAACCCTGATCCAGCCATCCCGCGTGTGCGATGAAGGCCTTCGGGTTGTAAAGCACTTTTGGCAGGAAAGAAACGTCATGGGTTAATACCCCGTGAAACTGACGGTACCTGCAGAATAAGCACCGGCTAACTACGTGCCAGCAGCCGCGGTAATACGTAGGGTGCAAGCGTTAATCGGAATTACTGGGCGTAAAGCGTGCGCAGGCGGTTATGTAAGACAGATGTGAAATCCCCGGGCTCAACCTGGGAACTGCATTTGTGACTGTATAGCTAGAGTACGGTAGAGGGGGATGGAATTCCGCGTGTAGCAGTGAAATGCGTAGATATGCGGAGGAACACCGATGGCGAAGGCAATCCCCTGGACCTGTACTGACGCTCATGCACGAAAGCGTGGGGAGCAAAC</t>
  </si>
  <si>
    <t>AGACGTTCACGTGACCCACTACGGTCGCGTCTGCCCCATCGAAACGCCTGAAGGCCCGAACATCGGCCTGATCAACTCGCTGGCCCTGTACGCCCGCCTGAACGAGTACGGCTTCATCGAGACGCCGTACCGCCGGGTGGCGGACGGCAAGGTCACGATGGAGATCGACTACCTGTCGGCCATCGAGGAAGGCAAGTACATCATCGCCCAGACCAATGCCGATCTGGATGCCGAAGGCCGCCTGACCGGCGACCTGGTGTCGGCCCGCGAAAAGGGTGATTCGACCCTGGTGTCGGCCGAGCGCGTTCAGTACATGGACGTGTCGCCCGCACAGATCGTGTCGGTGGCTGCCTCGCTGATTCCGTTCCTGGAGCACGATGACGCGAACCGCGCATTGATGG</t>
  </si>
  <si>
    <t>TGGGGAATTTTGGACAATGGGGGAAACCCTGATCCAGCCATCCCGCGTGTGCGATGAAGGCCTTCGGGTTGTAAAGCACTTTTGGCAGGAAAGAAACGTCATGGGTTAATACCCCGTGAAACTGACGGTACCTGCAGAATAAGCACCGGCTAACTACGTGCCAGCAGCCGCGGTAATACGTAGGGTGCAAGCGTTAATCGGAATTACTGGGCGTAAAGCGTGCGCAGGCGGTTTTGTAAGTCTGATGTGAAATCCCCGGGCTCAACCTGGGAACGGCATCTAAAACTGGTTGACTAGAGTCTCGTAGAGGGGGGTAGAATTCCACGTGTAGCAGTGAAATGCGTAGATATGTGGAGGAATACCGATGGCGAAGGCAGCCCCCTGGGATAATACTGACGCTCAGACACGAAAGCGTGGGGAGCAAAC</t>
  </si>
  <si>
    <t>TGAGGAATATTGGACAATGGGCGCAAGCCTGATCCAGCCATGCCGCGTGCAGGATGACGGTCCTATGGATTGTAAACTGCTTTTATACGGGAAGAAACCCTGGCTCGTGAGCCAGATTGACGGTACCGTAGGAATAAGGATCGGCTAACTCCGTGCCAGCAGCCGCGGTAATACGTAGGGTGCAAGCGTTAATCGGAATTACTGGGCGTAAAGCGTGCGCAGGCGGTTTTGTAAGTCTGATGTGAAATCCCCGAGCTTAACTTGGGAATTGCATTCGATACTGGGAAGCTAGAGTATGGGAGAGGATGGTAGAATTCCAGGTGTAGCGGTGAAATGCATAGATATTACTTAGAACACCAATTGCGAAGGCAGGTTACTAAGCAACAACTGACGCTGATGGACGAAAGCGTGGGGAGCGAAC</t>
  </si>
  <si>
    <t>TGGGGAATTTTGGACAATGGGGGAAACCCTGATCCAGCCATCCCGCGTGTATGATGAAGGCCTTCGGGTTGTAAAGCACTTTCAGCGAGGAGGAAGGGTTCGGTGTTAATAGCACCGTTCATTGACGTTACTCGCAGAAGAAGCACCGGCTAACTCCGTGCCAGCAGCCGCGGTAATACGGAGGATCCAAGCGTTATCCGGAATCATTGGGTTTAAAGGGTCCGTAGGCGGTTTAATAAGTCAGTGGTGAAAGCCCATCGCTCAACGGTGGAACGGCCATTGATACTGTTAGACTTGAATTATTAGGAAGTAACTAGAATATGTAGTGTAGCGGTGAAATGCTTAGAGATTACATGGAATACCAATTGCGAAGGCAGGTTACTACGAATTGATTGACGCTGATGGACGAAAGCGTGGGTAGCGAAC</t>
  </si>
  <si>
    <t>TGAGGAATATTGGACAATGGGTGAGAGCCTGATCCAGCCATCCCGCGTGAAGGACGACGGCCCTATGGGTTGTAAACTTCTTTTGTATAGGGATAAACCTACTCTCGTGAGAGTAGCTGAAGGTACTATACGAATAAGCACCGGCTAACTCCGTGCCAGCAGCCGCGGTAATACGAAGGGGGCTAGCGTTGCTCGGAATTACTGGGCGTAAAGGGAGCGTAGGCGGCTTATTAAGTCAGGGGTGAAAGACGGTGGCTCAACCATCGCAGTGCCCTTGATACTGATGAGCTTGAATGAACTAGAGGTAGGCGGAATGTGACAAGTAGCGGTGAAATGCGTAGAGATCTGGAGGAATACCGATGGCGAAGGCAGCCATCTGGCCTAATACTGACGCTGAGGTACGAAAGCATGGGGAGCAAAC</t>
  </si>
  <si>
    <t>TGGGGAATCTTGCGCAATGGGCGAAAGCCTGACGCAGCCATGCCGCGTGAATGATGAAGGTCTTAGGATTGTAAAATTCTTTCACCGGGGACGATAATGACGGTACCCGGAGAAGAAGCCCCGGCTAACTTCGTGCCAGCAGCCGCGGTAATACGAAGGGGGCTAGCGTTGTTCGGATTTACTGGGCGTAAAGCGCACGTAGGCGGGCTTTTAAGTCAGAGGTGAAATCCCAGGGCTCAACCCTGGAACTGCCTTTGATACTGTAGGACTTGAATCTATTTGAAGTGGGCGGAATAAGACAAGTAGCGGTGAAATGCATAGATATGTCTTAGAACACCGATTGCGAAGGCAGCTTACTAGGGTGTGATTGACGCTGAGGCACGAAAGCGTGGGGAGCAAAC</t>
  </si>
  <si>
    <t>TAAGGAATATTGGTCAATGGGCGGAAGCCTGAACCAGCCATGCCGCGTGCAGGATGACTGCCCTATGGGTTGTAAACTGCTTTTGTTCAGGAATAAACCTAGATACGTGTATCTAGCCGAATGTACTGGAAGAATAAGGATCGGCTAACTCCGTGCCAGCAGCCGCGGTAATACGGAGGATCCGAGCGTTATCCGGAATCATTGGGTTTAAAGGGTCCGTAGGCGGCCCTGTAAGTCAGCGGTGAAATCTTCCAGCTCAACTGGGAAACTGCCGTTGATACTGCAGGGCTTGAATTGCCGGGAAGTAACTAGAATATGTAGTGTAGCGGTGAAATGCTTAGATATTACATGGAATACCGATTGCGAAGGCAGGTTACTACCGGCGGATTGACGCTGATGGACGAAAGCGTGGGGAGCGAAC</t>
  </si>
  <si>
    <t>TGGGGAATCTTGCGCAATGGGCGAAAGCCTGACGCAGCCATGCCGCGTGAATGATGAAGGTCTTAGGATTGTAAAATTCTTTCACCGGGGACGATAATGACGGTACCCGGAGAAGAAGCCCCGGCTAACTTCGTGCCAGCAGCCGCGGTAATACGAAGGGGGCTAGCGTTGTTCGGAATTACTGGGCGTAAAGCGCACGTAGGCGGACATTTAAGTCAGGGGTGAAATCCCGGGGCTCAACCTCGGAATTGCCTTTGATACTGGGTGTCTTGAGTATGAGAGAGGTGTGTGGAACTCCGAGTGTAGCGGTGAAATGCATAGATATTACTTAGAACACCAATTGCGAAGGCAGGTTACTAAGCAACAACTGACGCTGATGGACGAAAGCGTGGGGAGCGAAC</t>
  </si>
  <si>
    <t>TGGGGAATATTGGACAATGGGCGCAAGCCTGATCCAGCCATGCCGCGTGTGTGAAGAAGGCCTTAGGGTTGTAAAGCACTTTCAGTGGGGAGAAAGGTAATTCGCTTAATACGTGAGTTAATTGATGTTACCCACAGAAGAAGCACCGGCTAACTCCGTGCCAGCAGCCGCGGTAATACGGAGGGTGCAAGCGTTAATCGGAATTACTGGGCGTAAAGCGCACGTAGGTGGATACTTTAGTCGGATGTGAAATCCCTGGGCTTAACCCGGGAACTGCATCCGATACTGGGTATCTAGAGTATGGTAGAGGGAAGTGGAATTTCCGGTGTAGCGGTGAAATGCGTAGATATCGGAAAGAACACCAGTGGCGAAAGCGGCTTCCTGGACCAATACTGACACTAAGGTGCGAAAGCGTGGGGAGCAAAC</t>
  </si>
  <si>
    <t>TAAGGAATATTGGTCAATGGAGGGAACTCTGAACCAGCCATGCCGCGTGCAGGAAGACTGCCCTATGGGTTGTAAACTGCTTTTGTTAGGGAATAAACCTTTCTACGTGTAGAGAGCTGAATGTACCTAAAGAATAAGGATCGGCTAACTCCGTGCCAGCAGCCGCGGTAATACGGAGGGTGCAAGCGTTAATCGGAATTACTGGGCGTAAAGCGCACGCAGGCGGTCAATTAAGTTGGATGTGAAATCCCCGGGCTTAACCCGGGAACGGCATCCAAGACTGGTTGGCTAGAGTCTCGTAGAGGGGGGTAGAATTCCACGTGTAGCGGTGAAATGCGTAGAGATGTGGAGGAATACCGGTGGCGAAGGCGGCCCCCTGGACGAAGACTGACGCTCAGGTGCGAAAGCGTGGGGAGCAAAC</t>
  </si>
  <si>
    <t>TGGGGAATATTGCACAATGGGCGCAAGCCTGATGCAGCCATGCCGCGTGTATGAAGAAGGCCTTCGGGTTGTAAAGTACTTTCAGCGGGGAGGAAGGCGTGAGTCTGAACAGGGCTTACGATTGACGTTACCCGCAGAAGAAGCACCGGCTAACTCCGTGCCAGCAGCCGCGGTAATACGGAGGGTGCAAGCGTTAATCGGAATTACTGGGCGTAAAGCGTGCGCAGGCGGTTATGTAAGACAGATGTGAAATCCCCGGGCTTAACCTGGGAACGGCATCCAAGACTGGTTGGCTAGAGTCTCGTAGAGGGGGGTAGAATTCCACGTGTAGCGGTGAAATGCGTAGAGATGTGGAGGAATACCGGTGGCGAAGGCGACCCCCTGGACCTGTACTGACGCTCATGCACGAAAGCGTGGGGAGCAAAC</t>
  </si>
  <si>
    <t>TGGGGAATATTGGACAATGGGCGCAAGCCTGATCCAGCCATGCCGCGTGAGTGATGAAGGCCCTAGGGTTGTAAAGCTCTTTCACCGGTGAAGATAATGACGGTAACCGGAGAAGAAGCCCCGGCTAACTTCGTGCCAGCAGCCGCGGTAATACGAAGGGGGCTAGCGTTGTTCGGAATTACTGGGCGTAAAGCGCACGTAGGCGGATCGATCAGTCAGGGGTGAAATCCCAGAGCTCAACTCTGGAACTGCCTTTGATACTGGAAGTCTTGAGTATGGAAGAGGTAAGTGGAATTGCGAGTGTAGAGGTGAAATGCGTAGAGATCTGGAGGAATACCGATGGCGAAGGCAGCCATCTGGCCTAATACTGACGCTGAGGTACGAAAGCATGGGGAGCAAAC</t>
  </si>
  <si>
    <t>TAAGGAATATTGGTCAATGGAGGGAACTCTGAACCAGCCATGCCGCGTGCAGGAAGACTGCCCTATGGGTTGTAAACTGCTTTTGTTAGGGAATAAACCTTTCTACGTGTAGAGAGCTGAATGTACCTAAAGAATAAGGATCGGCTAACTCCGTGCCAGCAGCCGCGGTAATACGGAGGGTGCAAGCGTTAATCGGAATTACTGGGCGTAAAGCGCACGCAGGCGGTCAATTAAGTTGGATGTGAAATCCCCGGGCTCAACCTGGGAACTGCATTGGAGACTGCAAGGCTAGAGTGTGTCAGAGGGGGGTAGAATTCCACGTGTAGCAGTGAAATGCGTAGAGATGTGGAGGAATACCGATGGCGAAGGCAGCCCCCTGGGATAACACTGACGCTCATGCACGAAAGCGTGGGGAGCAAAC</t>
  </si>
  <si>
    <t>TGGGGAATATTGCACAATGGGCGCAAGCCTGATGCAGCCATGCCGCGTGTATGAAGAAGGCCTTCGGGTTGTAAAGTACTTTCAGCGGGGAGGAAGGCGTACGTCTGAACAGGGCTTACGCTTGACGTTACCCGCAGAAGAAGCACCGGCTAACTCCGTGCCAGCAGCCGCGGTAATACGGAGGGTGCAAGCGTTAATCGGAATTACTGGGCGTAAAGCGCACGCAGGCGGTTATGTAAGACAGATGTGAAATCCCCGGGCTCAACCTGGGAACTGCATTTGTGACTGCATGGCTAGAGTACGGTAGAGGGGGATGGAATTCCGCGTGTAGCAGTGAAATGCGTAGATATGCGGAGGAACACCAGTGGCGAAGGCGGCTTACTGGTCCATTACTGACGCTCAGGTGCGAAAGCGTGGGGAGCAAAC</t>
  </si>
  <si>
    <t>TTAGGAATATTGGACAATGGGCGCAAGCCTGATCCAGCCATGCCGCGTGAGTGATGAAGGCCTTCGGGTTGTAAAGCTCTTTAGTCCACGAATATAATGACTGTAGTGGAAGAATAAGCCCCGGCTAACTTCGTGCCAGCAGCCGCGGTAATACGAGGGGGGCGAGCGTTGTTCGGATTTACTGGGCGTAAAGCGCACGCAGGCGGTCAATTAAGTTGGATGTGAAATCCCCGGGCTTAACCTGGGAATTGCATTGGTGACTGCACGGCTAGAGTGTGTCAGAGGGGGGTAGAATTCCACGTGTAGCAGTGAAATGCGTAGAGATGTGGAGGAATACCGATGGCGAAGGCAGCCCCCTGGGATAACACTGACGCTCATGCACGAAAGCGTGGGGAGCAAAC</t>
  </si>
  <si>
    <t>TGGGGAATATTGCACAATGGGCGCAAGCCTGATGCAGCCATGCCGCGTGTATGAAGAAGGCCTTCGGGTTGTAAAGTACTTTCAGCGGGGAGGAAGGTGTTGTGGTTAATAACCACAGCAATTGACGTTACCCGCAGAAGAAGCACCGGCTAACTTCGTGCCAGCAGCCGCGGTAATACGAAGGGGGCTAGCGTTGTTCGGATTTACTGGGCGTAAAGCGCACGTAGGCGGATTTTTAAGTCAGGGGTGAAATCCCGGGGCTCAACCCCGGAACTGCCTTTGATACTGGAAGTCTTGAGTATGGTAGAGGTGAGTGGAATTCCGAGTGTAGAGGTGAAATTCGTAGATATTCGGAGGAACACCAGTGGCGAAGGCGGCTCACTGGACCATTACTGACGCTGAGGTGCGAAAGCGTGGGGAGCAAAC</t>
  </si>
  <si>
    <t>TGGGGAATTTTGGACAATGGGCGAAAGCCTGATCCAGCAATGCCGCGTGCAGGATGAAGGCCTTCGGGTTGTAAACTGCTTTTGTACGGAACGAAAAAGCTTCTCCTAATACGAGAGGCCCATGACGGTACCGTAAGAATAAGCACCGGCTAACTACGTGCCAGCAGCCGCGGTAATACGGAGGATCCAAGCGTTATCCGGAATCATTGGGTTTAAAGGGTCCGTAGGCGGTTTAATAAGTCAGTGGTGAAATCTTCGAGCTTAACTCGGAAACTGCCGTTGATACTATACATCTTGAATATTGTGGAGGTGAGCGGAATATGTCATGTAGCGGTGAAATGCTTAGATATGACATAGAACACCGATTGCGAAGGCAGCTTGCTACACAATGATTGACGCTGAGGCACGAAAGCGTGGGGATCAAA</t>
  </si>
  <si>
    <t>Bacteria;"Bacteroidetes";"Sphingobacteriia";"Sphingobacteriales";"Chitinophagaceae";"Parasediminibacterium";NA</t>
  </si>
  <si>
    <t>Parasediminibacterium</t>
  </si>
  <si>
    <t>TGGGGAATATTGCACAATGGGCGCAAGCCTGATGCAGCCATGCCGCGTGTATGAAGAAGGCCTTCGGGTTGTAAAGTACTTTCAGCGGGGAGGAAGGTGTTGTGGTTAATAACCACAGCAATTGACGTTACCCGCAGAAGAAGCACCGGCTAACTTCGTGCCAGCAGCCGCGGTAATACGAAGGGGGCTAGCGTTGTTCGGATTTACTGGGCGTAAAGCGCACGTAGGCGGACTTTTAAGTCAGGGGTGAAATCCCGGGGCTCAACCCCGGAACTGCCTTTGATACTGGAAGTCTTGAGTATGGAAGAGGTAAGTGGAATTGCGAGTGTAGAGGTGAAATTCGTAGATATTCGCAGGAACACCAGTGGCGAAGGCGGCTTACTGGTCCATTACTGACGCTGAGGTGCGAAAGCGTGGGGAGCAAAC</t>
  </si>
  <si>
    <t>TGGGGAATATTGCACAATGGGCGCAAGCCTGATGCAGCCATGCCGCGTGTATGAAGAAGGCCTTCGGGTTGTAAAGTACTTTCAGCGGGGAGGAAGGCGTAAGTCTGAACAGGGCTTACGATTGACGTTACCCGCAGAAGAAGCACCGGCTAACTCCGTGCCAGCAGCCGCGGTAATACGAAGGGGGCTAGCGTTGTTCGGAATTACTGGGCGTAAAGCGCACGTAGGCGGATTGTTAAGTTAGGGGTGAAATCCCAGGGCTCAACCCTGGAACTGCCTTTAATACTGGCAATCTAGAGTCCGAGAGAGGTGAGTGGAATTCCGAGTGTAGAGGTGAAATTCGTAGATATTCGGAGGAACACCAGTGGCGAAGGCGGCTCACTGGCTCGGTACTGACGCTGAGGTGCGAAAGCGTGGGGAGCAAAC</t>
  </si>
  <si>
    <t>GCGCGAAAATTACCCACTCTCAGTTCGAGGAGGTAGTGACGAAAAATAACAAGACTGGTCGCTTTGCGAACAGTTATTGGAATGGGTACAATTTAAACTCTTTAACGAGGACCTATGAGAGGGCAAGTCTGGTGCCAGCAGCCGCGGTAATACGGAGGGTGCAAGCGTTAATCGGAATTACTGGGCGTAAAGCGCACGCAGGCGGTCAATTAAGTTGGATGTGAAATCCCCGGGCTTAACCTGGGAACGGCATCCAAGACTGGTTGGCTAGAGTCTCGTAGAGGGGGGTAGAATTCCACGTGTAGCGGTGAAATGCGTAGAGATGTGGAGGAATACCGGTGGCGAAGGCGGCCCCCTGGACGAAGACTGACGCTCAGGTGCGAAAGCGTGGGGAGCAAAC</t>
  </si>
  <si>
    <t>TAAGGAATATTGGTCAATGGAGGCAACTCTGAACCAGCCATGCCGCGTGCAGGAAGACGGCCCTATGGGTTGTAAACTGCTTTTGTACCAGAGAAAACCCTTCTACGTGTAGGAGGTTGATAGTACGGTAAGAATAAGCATCGGCTAACTTCGTGCCAGCAGCCGCGGTAAGACGAAGGATGCAAGCGTTATCCGGATTCATTGGGTTTAAAGGGTGCGTAGGCGGACCTGTAAGTCAGTGGTGAAATCTCTCAGCTTAACTGAGAAACTGCCATTGATACTGCAGGTCTAGAGTATAGATGACGTTGGCGGAATATGACATGTAGTGGTGAAATACTTAGATATGTCATAGAACACCGATTGCGAAGGCAGCTAATGAAACTATAACTGACGCTGAGGCACGAAAGTGCGGGGATCAAAC</t>
  </si>
  <si>
    <t>TGGGGAATATTGCACAATGGGCGCAAGCCTGATGCAGCCATGCCGCGTGTGTGAAGAAGGCCTTCGGGTTGTAAAGCACTTTCAGCGAGGAGGAAGGGTAGTGTGTTAATAGCACATTGCATTGACGTTACTCGCAGAAGAAGCACCGGCTAACTCCGTGCCAGCAGCCGCGGTAATACGGAGGGTGCAAGCGTTAATCGGAATTACTGGGCGTAAAGCGCACGCAGGCGGTCTGTCAAGTTGGATGTGAAATCCCCGGGCTCAACCTGGGAACTGCATTCGAAACTGGCAGGCTAGAGTCTTGTAGAGGGGGGTAGAATTCCAGGTGTAGCGGTGAAATGCGTAGAGATCTGGAGGAATACCGGTGGCGAAGGCGGCCCCCTGGACAAAGACTGACGCTCAGGTGCGAAAGCGTGGGGAGCAAAC</t>
  </si>
  <si>
    <t>TGGGGAATATTGCACAATGGGCGCAAGCCTGATGCAGCCATGCCGCGTGTATGAAGAAGGCCTTCGGGTTGTAAAGTACTTTCAGCGGGGAGGAAGGCGTAAGTCTGAACAGGGCTTACGATTGACGTTACCCGCAGAAGAAGCACCGGCTAACTCCGTGCCAGCAGCCGCGGTAATACGGAGGGTGCAAGCGTTAATCGGAATTACTGGGCGTAAAGCGCACGCAGGCGGTCTGTCAAGTTGGATGTGAAATCCCCGGGCTCAACCTGGGAACTGCATTCGAAACTGGCAGGCTAGAGTCTTGTAGAGGGGGGTAGAATTCCAGGTGTAGCGGTGAAATGCGTAGAGATCTGGAGGAATACCGGTGGCGAAGGCGGCCCCCTGGACAAAGACTGACGCTCAGGTGCGAAAGCGTGGGGAGCAAAC</t>
  </si>
  <si>
    <t>TGGGGAATATTGCACAATGGGCGCAAGCCTGATGCAGCCATGCCGCGTGTGTGAAGAAGGCCTTCGGGTTGTAAAGCACTTTCAGCGAGGAGGAAGGGTAGTGTGTTAATAGCACATTGCATTGACGTTACTCGCAGAAGAAGCACCGGCTAACTCCGTGCCAGCAGCCGCGGTAATACGGAGGGTGCAAGCGTTAATCGGAATTACTGGGCGTAAAGCGCACGCAGGCGGTTTGTTAAGTCAGATGTGAAATCCCCGGGCTCAACCTGGGAACTGCATCTGATACTGGCAAGCTTGAGTCTCGTAGAGGGGGGTAGAATTCCAGGTGTAGCGGTGAAATGCGTAGATATGTGGAGGAATACCGATGGCGAAGGCAGCCCCCTGGGATAATACTGACGCTCAGACACGAAAGCGTGGGGAGCAAAC</t>
  </si>
  <si>
    <t>TGGGGAATATTGGACAATGGGCGCAAGCCTGATCCAGCCATGCCGCGTGAGTGATGAAGGCCCTAGGGTTGTAAAGCTCTTTCACCGGTGAAGATAATGACGGTAACCGGAGAAGAAGCCCCGGCTAACTTCGTGCCAGCAGCCGCGGTAATACGTAGGGTGCAAGCGTTAATCGGAATTACTGGGCGTAAAGCGTGTGTAGGCGGTTCGGAAAGAAAGATGTGAAATCCCAGGGCTCAACCTTGGAACTGCCTTTGATACTGGATGTCTTGAGTGTGAGAGAGGTATGTGGAACTCCGAGTGTAGAGGTGAAATTCGTAGATATTCGGAAGAACACCAGTGGCGAAGGCGACATACTGGCTCATTACTGACGCTGAGGCGCGAAAGCGTGGGGAGCAAAC</t>
  </si>
  <si>
    <t>TGGGGAATATTGCACAATGGGCGAAAGCCTGATGCAGCGACGCCGCGTGAGGGATGACGGCCTTCGGGTCGTAAACCTCTTTCAGCAGGGACGAAGCGCAAGTGACGGTACCTGCAGAAGAAGCACCGGCTAACTACGTGCCAGCAGCCGCGGTAATACGTAGGGTGCAAGCGTTAATCGGAATTACTGGGCGTAAAGCGCACGCAGGCGGTCAATTAAGTTGGATGTGAAATCCCCGGGCTTAACCTGGGAACGGCATCCAAGACTGGTTGGCTAGAGTCTCGTAGAGGGGGGTAGAATTCCACGTGTAGCGGTGAAATGCGTAGAGATGTGGAGGAATACCGGTGGCGAAGGCGACCCCCTGGACGAAGACTGACGCTCAGGTGCGAAAGCGTGGGGAGCAAAC</t>
  </si>
  <si>
    <t>CCGCGGTAATACGGAGGATCCGAGCGTTATCCGGATTTATTGGGTTTAAAGGGTGCGTAGGCGGCCTATTAAGTCAGGGGTGAAATACGGTGGCTCAACCATCGCAGTGCCTTTGATACTGATGGGCTTGAATCCATTTGAAGTGGGCGGAATAAGACAAGTAGCGGTGAAATGCATAGATATGTCTTAGAACTCCGATTGCGAAGGCAGCTCACTAAGCTGGTATTGACGCTGATGCACGAAAGCGTGGGGATCGAAC</t>
  </si>
  <si>
    <t>TGAGGAATATTGGACAATGGGTGAGAGCCTGATCCAGCCATCCCGCGTGAAGGACGACGGCCCTATGGGTTGTAAACTTCTTTTGTATAGGGATAAACCTAGATACGTGTATCTAGCTGAAGGTACTATAC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</t>
  </si>
  <si>
    <t>TAGGGAATCTTCCGCAATGGGCGAAAGCCTGACGGAGCAACGCCGCGTGAGTGAAGAAGGATTTCGGTTCGTAAAGCTCTGTTGTTAGGGAAGAATGATTGTGTAGTAACTATACACAGTAGAGACGGTACCTAACCAGAAAGCCACGGCTAACTACGTGCCAGCAGCCGCGGTAATACGTAGGTGGCAAGCGTTGTCCGGAATTATTGGGCGTAAAGCGCGCGCAGGCGGTCATTTAAGTCTGGTGTTTAATCCCGGGGCTCAACCCCGGATCGCACTGGAAACTGGGTGACTTGAGTGCAGAAGAGGAGAGTGGAATTCCACGTGTAGCGGTGAAATGCGTAGATATGTGGAGGAACACCAGTGGCGAAGGCGACTCTCTGGGCTGTAACTGACGCTGAGGCGCGAAAGCGTGGGGAGCAAAC</t>
  </si>
  <si>
    <t>TGGGGAATTTTGGACAATGGGGGCAACCCTGATCCAGCAATGCCGCGTGAGTGAAGAAGGCCTTCTGGGTTGTAAACTGCTTTTGCCAGGGGATAAAATTTCCTTGCGAGGAAAATTGAAGGTACCTGGTGAATAAGCCA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</si>
  <si>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TTGTAAGTCTGATGTGAAATCCCCGGGCTCAACCTGGGAACTGCATTTGTGACTGTATAGCTAGAGTACGGTAGAGGGGGATGGAATTCCGCGTGTAGCAGTGAAATGCGTAGATATGCGGAGGAACACCGATGGCGAAGGCAATCCCCTGGACCTGTACTGACGCTCATGCACGAAAGCGTGGGGAGCAAAC</t>
  </si>
  <si>
    <t>TGGGGAATATTGGACAATGGGCGCAAGCCTGATCCAGCAATGCCGCGTGGGTGAAGAAGGTCTTCGGATTGTAAAGCCCTTTCGACGGGGACGATGATGACGGTACCCGTAGAAGAAGCCCCGGCTAACTTCGTGCCAGCAGCCGCGGTAATACGAAGGGGGCTAGCGTTGCTCGGAATTACTGGGCGTAAAGGGCGCGTAGGCGGCACTGTTAGTCAGGCGTGAAAGTCCTGGGCTCAACCTGGGAACTGCGCTTGATACGGCAGAGCTAGAGGATGGAAGAGGCTCGCGGAATTCCCAGTGTAGAGGTGAAATTCGTAGATATTGGGAAGAACACCGGTGGCGAAGGCGGCGAGCTGGTCCATTACTGACGCTGAGGCGCGACAGCGTGGGGAGCAAAC</t>
  </si>
  <si>
    <t>Bacteria;"Proteobacteria";"Alphaproteobacteria";"Rhodospirillales";"Acetobacteraceae";NA;NA</t>
  </si>
  <si>
    <t>TGGGGAATATTGCACAATGGGCGCAAGCCTGATGCAGCCATGCCGCGTGTATGAAGAAGGCCTTCGGGTTGTAAAGTACTTTCAGCGGGGAGGAAGGCAACAGCGTAAATAGCGTTGTTGATTGACGTTACCCGCAGAAGAAGCA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</si>
  <si>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CTTGCACAATGGGCGAAAGCCTGATGCAGCGACGCCGCGTGCGGGATGAAGGCCTTCGGGTTGTAAACCGCTTTCAGCAGGGACGAGGCGAAAGTGACGGTACCTGCAGAAGAAGCCCCGGCTAACTACGTGCCAGCAGCCGCGGTAATACGTAGGTGGCAAGCGTTATCCGGAATTATTGGGCGTAAAGCGCGCGCAGGCGGTCTCTTAAGTCTGATGTGAAAGCCCACGGCTCAACCGTGGAGGGTCATTGGAAACTGGGAGACTTGAGTGCAGGAGAGAAAAGTGGAATTCCACGTGTAGCGGTGAAATGCGTAGAGATGTGGAGGAACACCAGTGGCGAAGGCGGCTTTTTGGCCTGTAACTGACGCTGAGGCGCGAAAGCGTGGGGAGCAAAC</t>
  </si>
  <si>
    <t>Bacteria;"Firmicutes";"Bacilli";"Bacillales";"Bacillaceae";NA;NA</t>
  </si>
  <si>
    <t>TGGGGAATATTGCACAATGGGCGCAAGCCTGATGCAGCCATGCCGCGTGTATGAAGAAGGCCTTCGGGTTGTAAAGTACTTTCAGCGGGGAGGAAGGCAACAGCGTAAATAGCGTTGTTGATTGACGTTACCCGCAGAAGAAGCACCGGCTAACTCCGTGCCAGCAGCCGCGGTAATACGGAGGGAGCTAGCGTTGTTCGGAATTACTGGGCGTAAAGCGCACGTAGGCGGGTATTTAAGTCAGGGGTGAAATCCCAGAGCTCAACTCTGGAACTGCCTTTGATACTGGGTACCTAGAGTATGGAAGAGGTGAGTGGAATTCCGAGTGTAGAGGTGAAATTCGTAGATATTCGGAGGAACACCAGTGGCGAAGGCGGCTCACTGGTCCATTACTGACGCTGAGGTGCGAAAGCGTGGGGAGCAAAC</t>
  </si>
  <si>
    <t>TGGGGAATATTGGACAATGGGCGCAAGCCTGATCCAGCCATACCGCGTGGGTGAAGAAGGCCTTCGGGTTGTAAAGCCCTTTTGTTGGGAAAGAAATCCTATCGGTTAATAACCGGTGGGGATGACGGTACCCAAAGAATAAGCACCGGCTAACTTCGTGCCAGCAGCCGCGGTAATACGAAGGGTGCAAGCGTTACTCGGAATTACTGGGCGTAAAGCGTGCGTAGGTGGTTGTTTAAGTCTGTTGTGAAAGCCCTGGGCTCAACCTGGGAATTGCAGTGGATACTGGGCGACTAGAGTGTGGTAGAGGGTAGTGGAATTCCCGGTGTAGCAGTGAAATGCGTAGAGATCGGGAGGAACATCCATGGCGAAGGCAGCTACCTGGACCAACACTGACACTGAGGCACGAAAGCGTGGGGAGCAAAC</t>
  </si>
  <si>
    <t>TGGGGAATATTGCACAATGGGGGAAACCCTGATGCAGCGACGCCGCGTGAACGAAGAAGGTATTCGTATCGTAAAGTTCTGTCCTATGGGAAGACAATGACAGTACCATAGAAGAAAGCTCCGGCTAAATACGTGCCAGCAGCCGCGGTAATACGTATGGAGCGAGCGTTGTCCGGAATTATTGGGCGTAAAGGGTACGCAGGCGGTTTAATAAGTCGAATGTTAAAGATCGGGGCTCAACCCCGTAAAGCATTGGAAACTGATAAACTTGAGTAGTGGAGAGGAAAGTGGAATTCCTAGTGTAGTGGTGAAATACGTAGATATTAGGAGGAATACCAGTAGCGAAGGCGACTTTCTGGACACAAACTGACGCTGAGGTACGAAAGCGTGGGGAGCAAAC</t>
  </si>
  <si>
    <t>TGGGGAATATTGCACAATGGGCGCAAGCCTGATGCAGCGACGCCGCGTGAGGGATGGAGGCCTTCGGGTTGTAAACCTCTTTCGCCAGTGAAGCAGGCCTGTCCCTTTTGTGGGTGGGTTGACGGTAGCTGGATAAGAAGCGCCGGCTAACTACGTGCCAGCAGCCGCGGTAATACGTAGGGCGCGAGCGTTGTCCGGAATTATTGGGCGTAAAGAGCTCGTAGGCGGCTGGTCGCGTCTGTCGTGAAATCCTCTGGCTTAACTGGGGGCTTGCGGTGGGTACGGGCCGGCTTGAGTGCGGTAGGGGAGACTGGAACTCCTAGTGTAGCGGTGGAATGCGCAGATATCAGGAAGAACACCGGTGGCGAAGGCGGGTCTCTGGGCCGTTACTGACGCTGAGGAGCGAAAGCGTGGGGAGCGAAC</t>
  </si>
  <si>
    <t>TGACGTGCATCCGACCCATTACGGTCGTGTCTGCACCATCGAAACACCGGAAGGCCCGAACATCGGCCTGATCAACTCGCTGGCGGTGTTCGCCCGCACGAACCGCTACGGCTTCCTCGAGACCCCGTACCGCAAGGTCGTGGGCGGCAAGGTCACCGACGAGATCGAGTTCCTGTCGGCGATCGAGGAAAACGAGTTCGTCATCGCCCAGGCCAACGCGCCCACCGATGAAGGCAACAGCCTGACCGAGCAGTTCGTCGCCTGTCGTTACCAGGGCGAGAACCTGTTGAAGGCGCCGGCCGAGATCCACTTCATGGACGTGTCGCCGATGCAGACCGTGTCGGTTGCTGCGGCGCTGGTGCCGTTCCTGGAGCACGATGACGCCAACCGTGCACTGATGG</t>
  </si>
  <si>
    <t>TGGGGAATATTGCACAATGGGCGCAAGCCTGATGCAGCCATGCCGCGTGTATGAAGAAGGCCTTCGGGTTGTAAAGTACTTTCAGCGGGGAGGAAGGCAACAGCGTAAATAGCGCTGTTGATTGACGTTACCGACAGAATAAGCACCGGCTAACTCTGTGCCAGCAGCCGCGGTAATACAGAGGGTGCAAGCGTTAATCGGAATTACTGGGCGTAAAGCGCGCGTAGGCGGTTGTGTAAGTTGGATGTGAAATCCCCGGGCTTAACCTGGGCACTGCATTCAAAACTGCACGGCTAGAGTATGGGAGAGGAAGGTAGAATTCCAGGTGTAGCGGTGAAATGCGTAGAGATCTGGAGGAATACCGATGGCGAAGGCAGCCTTCTGGCCTAATACTGACGCTGAGGTGCGAAAGCATGGGGAGCAAAC</t>
  </si>
  <si>
    <t>TGGGGAATATTGCACAATGGGCGCAAGCCTGATGCAGCCATGCCGCGTGTATGAAGAAGGCCTTCGGGTTGTAAAGTACTTTCAGCGGGGAGGAAGGCAACAGCGTAAATAGCGTTGTTGATTGACGTTACCCGCAGAAGAAGCCCCGGCTAACTTCGTGCCAGCAGCCGCGGTAATACGAAGGGGGCTAGCGTTGTTCGGAATTACTGGGCGTAAAGCGCACGTAGGCGGACTTTTAAGTCAGGGGTGAAATCCCAGAGCTCAACTCTGGAACTGCCTTTGATACTGGAAGTCTTGAGTATGGTAGAGGTGAGTGGAATTCCGAGTGTAGAGGTGAAATTCGTAGATATTCGGAGGAACACCAGTGGCGAAGGCGGCTCACTGGACCATTACTGACGCTGAGGTGCGAAAGCGTGGGGAGCAAAC</t>
  </si>
  <si>
    <t>TGGGGAATTTTGGACAATGGGGGCAACCCTGATCCAGCAATGCCGCGTGAGTGAAGAAGGCCCTCGGGTTGTAAAGCTCTTTTGTCAGGGAAGAAACGGAGTTCTCTAATATAGGATTCTAATGACGGTACCTGAAGAATAAGCACCGGCTAACTACGTGCCAGCAGCCGCGGTAATACGTAGGGTGCAAGCGTTAATCGGAATTACTGGGCGTAAAGCGCGCGTAGGCGGTTGTGTAAGTTGGATGTGAAATCCCCGGGCTTAACCTGGGCACTGCATTCAAAACTGCACGGCTAGAGTATGGGAGAGGAAGGTAGAATTCCAGGTGTAGCGGTGAAATGCGTAGAGATCTGGAGGAATACCGATGGCGAAGGCAGCCTTCTGGCCTAATACTGACGCTGAGGTGCGAAAGCATGGGGAGCAAAC</t>
  </si>
  <si>
    <t>TGGGGAATATTGCACAATGGTCGCAAGACTGAACCAGCCATGCCGCGTGCAGGATGACTGCCCTATGGGTTGTAAACTGCTTTTGTCAGGGAATAAACCTTTCTACGTGTAGAAAGCTGAATGTACCTGAAGAATAAGCACCGGCTAACTTCGTGCCAGCAGCCGCGGTAATACGAAGGGTGCAAGCGTTACTCGGAATTACTGGGCGTAAAGCGCGCGTAGGTGGTTCGTTAAGTTGGATGTGAAATCCCCGGGCTCAACCTGGGAACTGCATCCAAAACTGGCGAGCTAGAGTAGGGCAGAGGGTGGTGGAATTTCCTGTGTAGCGGTGAAATGCGTAGATATAGGAAGGAACACCAGTGGCGAAGGCGACCACCTGGGCTCATACTGACACTGAGGTGCGAAAGCGTGGGGAGCAAAC</t>
  </si>
  <si>
    <t>Bacteria;"Proteobacteria";"Gammaproteobacteria";"Pseudomonadales";"Pseudomonadaceae";"Azorhizophilus";NA</t>
  </si>
  <si>
    <t>Azorhizophilus</t>
  </si>
  <si>
    <t>TGGGGAATATTGCACAATGGGCGCAAGCCTGATGCAGCCATGCCGCGTGTGTGAAGAAGGCCTTCGGGTTGTAAAGCACTTTCAGCGAGGAGGAAGGTGGTGAACTTAATACGTTCATCAATTGACGTTACTCGCAGAAGAAGCACCGGCTAACTCCGTGCCAGCAGCCGCGGTAATACGAAGGGGGCTAGCGTTGTTCGGATTTACTGGGCGTAAAGCGCACGTAGGCGGACTATTAAGTCAGGGGTGAAATCCCGGGGCTCAACCCCGGAACTGCCTTTGATACTGGTAGTCTCGAGTCCGGAAGAGGTGAGTGGAATTCCGAGTGTAGAGGTGAAATTCGTAGATATTCGGAGGAACACCAGTGGCGAAGGCGGCTCACTGGTCCGGTACTGACGCTGAGGTGCGAAAGCGTGGGGAGCAAAC</t>
  </si>
  <si>
    <t>TGAGGAATATTGGTCAATGGTCGCAAGACTGAACCAGCCATGCCGCGTGCAGGATGACGGTCCTATGGATTGTAAACTGCTTTTGTACGGGAAGAAACACTCCTACGTGTAGGGGCTTGACGGTACCGTAAGAATAAGCACCGGCTAACTACGTGCCAGCAGCCGCGGTAATACGTAGGGTGCAAGCGTTAATCGGAATTACTGGGCGTAAAGCGTGCGCAGGCGGTTCGGAAAGAAAGATGTGAAATCCCAGAGCTTAACTTTGGAACTGCATTTTTAACTACCGAGCTAGAGTGTGTCAGAGGGAGGTGGAATTCCGCGTGTAGCAGTGAAATGCGTAGATATAGGAAGGAACACCAGTGGCGAAGGCGACCACCTGGACTGATACTGACACTGAGGTGCGAAAGCGTGGGGAGCAAAC</t>
  </si>
  <si>
    <t>TTAATGATACGGCGACCACCGAGATCTACACTCTTTCCCTACACGACGCTCTTCCGATCTACGGGAGGCAGCGACGACACCAATAATGACGTGGGACTTATGTTGAGCAACCAAATGACGAACTTCTCCTTCTCGTGTACACAGTAATGTCCTTGCGCAGCAGGCGGCACGCTTCTCTATGTCCCTCGGCAGGTATAGGTCCTCAGGTTCCTGCTCGCTCAAGGATTAGATACCCTGGTAAGATCGGAAGAGCACACGTCTGAACTCCAGTCACGGGGGAATCTCGTATGCCGTCTTCTG</t>
  </si>
  <si>
    <t>TAAGGAATATTGGTCAATGGGCGGAAGCCTGAACCAGCCATGCCGCGTGCAGGATGACTGCCCTATGGGTTGTAAACTGCTTTTGTCCAGGAATAAACCTAAATACGTGTATTTAGCTGAATGTACTGGAAGAATAAGGATCGGCTAACTCCGTGCCAGCAGCCGCGGTAATACGGAGGATCCGAGCGTTATCCGGATTTATTGGGTTTAAAGGGTGCGTAGGCGGCCCTGTAAGTCAGCGGTGAAATCTTCCAGCTCAACTGGGAAACTGCCGTTGATACTGATGGGCTTGAATCCATTTGAAGTGGGCGGAATAAGACAAGTAGCGGTGAAATGCATAGATATGTCTTAGAACTCCGATTGCGAAGGCAGCTCACTAAGCTGGTATTGACGCTGATGCACGAAAGCGTGGGGATCGAAC</t>
  </si>
  <si>
    <t>TGGGGAATTTTGGACAATGGGGGAAACCCTGATCCAGCCATCCCGCGTGTATGATGAAGGCCTTCGGGTTGTAAAGTACTTTTGGCAGAGAAGAAAAGGTATCCCCTAATACGGGATACTGCTGACGGTATCTGCAGAATAAGCACCGGCTAACTACGTGCCAGCAGCCGCGGTAATACGTAGGGTGCAAGCGTTAATCGGAATTACTGGGCGTAAAGCGCGCGTAGGTGGTTTGTTAAGTTGGATGTGAAAGCCCCGGGCTCAACCTTGGAACTGCATTTTTAACTGCCGAGCTAGAGTATGTCAGAGGGGGGTAGAATTCCACGTGTAGCAGTGAAATGCGTAGATATTCGGAGGAACACCAGTGGCGAAGGCGGCTCACTGGACCATTACTGACGCTGAGGTGCGAAAGCGTGGGGAGCAAAC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</si>
  <si>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CCAAAACTGGCAAGCTAGAGTATGGTAGAGGTAAGTGGAATTGCGAGTGTAGAGGTGAAATTCGTAGATATTCGCAGGAACACCAGTGGCGAAGGCAGCTACCTGGACCAACACTGACACTGAGGCACGAAAGCGTGGGGAGCAAAC</t>
  </si>
  <si>
    <t>TGGGGAATATTGCACAATGGGCGCAAGCCTGATGCAGCCATGCCGCGTGTGTGAAGAAGGCCTTCGGGTTGTAAAGCACTTTCAGCGAGGAGGAAGGTGGTGAGCTTAATACGCTCATCAATTGACGTTACTCGCAGAAGAAGCACCGGCTAACTCTGTGCCAGCAGCCGCGGTAATACAGAGGGTGCAAGCGTTAATCGGAATTACTGGGCGTAAAGCGCGCGTAGGTGGTTTGTTAAGTTGGATGTGAAAGCCCCGGGCTCAACCTTGGAACTGCATTTTTAACTGCCGAGCTAGAGTATGTCAGAGGGGGGTAGAATTCCACGTGTAGCAGTGAAATGCGTAGATATTCGGAGGAACACCAGTGGCGAAGGCGGCTCACTGGACCATTACTGACGCTGAGGTGCGAAAGCGTGGGGAGCAAAC</t>
  </si>
  <si>
    <t>TGGGGAATTTTGGACAATGGGCGAAAGCCTGATCCAGCCATGCCGCGTGCAGGATGAAGGCCTTCGGGTTGTAAACTGCTTTTGTCCAGGAATAAACCTAAATACGTGTATTTAGCTGAATGTACTGGAAGAATAAGGATCGGCTAACTTCGTGCCAGCAGCCGCGGTAATACGAAGGGGGCTAGCGTTGTTCGGAATTACTGGGCGTAAAGCGTGTGTAGGCGGTTCGGAAAGAAAGATGTGAAATCCCAGGGCTCAACCTTGGAACTGCATTTTTAACTGCCGAGCTAGAGTATGTCAGAGGGGGGTAGAATTCCACGTGTAGCAGTGAAATGCGTAGATATGTGGAGGAATACCGATGGCGAAGGCAGCCCCCTGGGATAATACTGACGCTCAGACACGAAAGCGTGGGGAGCAAAC</t>
  </si>
  <si>
    <t>TGAGGAATATTGGTCAATGGTCGCAAGACTGAACCAGCCATGCCGCGTGTGTGAAGAAGGTCTTCGGATTGTAAAGCACTTTAAGTTGGGAGGAAGGGCAGTTACCTAATACGTGATTGTTTTGACGTTACCGACAGAATAAGCACCGGCTAACTCCGTGCCAGCAGCCGCGGTAATACGGAGGGTGCAAGCGTTAATCGGAATTACTGGGCGTAAAGCGCACGCAGGCGGTTTGTTAAGTCAGATGTGAAATCCCCGGGCTCAACCTGGGAACTGCATTTGAAACTGGCAAGCTAGAGTATGGTAGAGGGTGGTGGAATTTCCTGTGTAGCGGTGAAATGCGTAGATATAGGAAGGAACACCAGTGGCGAAGGCGACCACCTGGACTGATACTGACACTGAGGTGCGAAAGCGTGGGGAGCAAAC</t>
  </si>
  <si>
    <t>TGGGGAATATTGGACAATGGGCGAAAGCCTGATCCAGCCATGCCGCGTGTGTGAAGAAGGTCTTCGGATTGTAAAGCACTTTAAGTTGGGAGGAAGGGCAGTAAGCGAATACCTTGCTGTTTTGACGTTACCGACAGAATAAGCACCGGCTAACTCTGTGCCAGCAGCCGCGGTAATACGAAGGGGGCTAGCGTTGTTCGGATTTACTGGGCGTAAAGCGCACGTAGGCGGATCGTTAAGTCGGGGGTGAAATCCTGGAGCTCAACTCCAGAACTGCCTTCGATACTGGCGATCTTGAGTCCGGAAGAGGTGAGTGGAACTGCGAGTGTAGAGGTGAAATTCGTAGATATTCGCAAGAACACCAGTGGCGAAGGCGGCTCACTGGACCATTACTGACGCTGAGGTGCGAAAGCGTGGGGAGCAAAC</t>
  </si>
  <si>
    <t>TGGGGAATTTTGGACAATGGGCGAAAGCCTGATCCAGCAATGCCGCGTGCAGGATGAAGGCCTTCGGGTTGTAAACTGCTTTTGTACGGAACGAAAAAGCTTCTCCTAATACGTGATTGTTTTGACGTTACCGACAGAATAAGCACCGGCTAACTCTGTGCCAGCAGCCGCGGTAATACGAAGGGGGCTAGCGTTGTTCGGATTTACTGGGCGTAAAGCGCACGTAGGCGGACTTTTAAGTCAGGGGTGAAATCCCGGGGCTCAACCCCGGAACTGCCTTTGATACTGGAAGTCTTGAGTATGGAAGAGGTAAGTGGAATTGCGAGTGTAGAGGTGAAATTCGTAGATATTCGGAGGAACACCAGTGGCGAAGGCGGCTCACTGGACCATTACTGACGCTGAGGTGCGAAAGCGTGGGGAGCAAAC</t>
  </si>
  <si>
    <t>TGGGGAATATTGCACAATGGGCGCAAGCCTGATGCAGCCATGCCGCGTGTATGAAGAAGGCCTTCGGGTTGTAAAGTACTTTCAGCGGGGAGGAAGGCAACAGCGTAAATAGCGCTGTTGATTGACGTTACCCGCAGAAGAAGCACCGGCTAACTCCGTGCCAGCAGCCGCGGTAATACGAAGGGGGCTAGCGTTGTTCGGAATTACTGGGCGTAAAGCGCACGTAGGCGGATATTTAAGTCAGGGGTGAAATCCCAGAGCTCAACTCTGGAACTGCCTTTGATACTGAGAGTCTTGAGTTCGGAAGAGGGTGGTGGAATTTCCTGTGTAGCGGTGAAATGCGTAGATATAGGAAGGAACACCAGTGGCGAAGGCGACCACCTGGGCTCATACTGACACTGAGGTGCGAAAGCGTGGGGAGCAAAC</t>
  </si>
  <si>
    <t>TGGGGAATATTGCACAATGGGCGCAAGCCTGATGCAGCCATGCCGCGTGTATGAAGAAGGCCTTCGGGTTGTAAAGCTCTTTCACCGGAGAAGATAATGACGGTATCCGGAGAAGAAGCCCCGGCTAACTTCGTGCCAGCAGCCGCGGTAATACGAAGGGGGCTAGCGTTGTTCGGAATTACTGGGCGTAAAGCGCACGTAGGCGGATATTTAAGTCAGGGGTGAAATCCCAGAGCTCAACTCTGGAACTGCCTTTGATACTGAGAGTCTTGAGTTCGGAAGAGGGTGGTGGAATTTCCTGTGTAGCGGTGAAATGCGTAGATATAGGAAGGAACACCAGTGGCGAAGGCGACCACCTGGGCTCATACTGACACTGAGGTGCGAAAGCGTGGGGAGCAAAC</t>
  </si>
  <si>
    <t>TGGGGAATCTTGCGCAATGGGCGGAAGCCTGACGCAGCAACGCCGCGTGTGGGAAGACGGCTTTCGGGTTGTAAACCACTTTCAGTGGGGACGAAGCTTCCGAGGTTAATAGCCTACGTGGTGACGTTCCCCGCATAAGAAGCCCCGGCTAACTCCGTGCCCGCAGCCGCGGTAATACTGAGGGTGCAAGCGTTCATCGGAATTACTGGGCGTAAAGCGCACGCAGGCGGTCAATTAAGTTAGATGTGAAATCCCCGGGCTCAACCTGGGAACGGCATCTAAAACTGGTTGACTAGAGTCTCGTAGAGGGGGGTAGAATTCCACGTGTAGCGGTGAAATGCGTAGAGATGTGGAGGAATACCGGTGGCGAAGGCGGCCCCCTGGACGAAGACTGACGCTCAGGTGCGAAAGCGTGGGGAGCAAAC</t>
  </si>
  <si>
    <t>TGGGGAATATTGCACAATGGGCGCAAGCCTGATGCAGCCATGCCGCGTGTATGAAGAAGGCCTTCGGGTTGTAAAGTACTTTCAGCGGGGAGGAAGGCAACAGCGTAAATAGCGCTGTTGATTGACGTTACCCGCAGAAGAAGCACCGGCTAACTCCGTGCCAGCAGCCGCGGTAATACGGAGGGTGCAAGCGTTAATCGGAATTACTGGGCGTAAAGCGTGCGCAGGCGGTTCGGAAAGAAAGATGTGAAATCCCAGAGCTTAACTTTGGAACTGCATCCAAAACTGGCGAGCTAGAGTAGGGCAGAGGGTGGTGGAATTTCCTGTGTAGCGGTGAAATGCGTAGATATAGGAAGGAACACCAGTGGCGAAGGCGACCACCTGGGCTCATACTGACACTGAGGTGCGAAAGCGTGGGGAGCAAAC</t>
  </si>
  <si>
    <t>TGGGGAATATTGCACAATGGGCGCAAGCCTGATGCAGCGACGCCGCGTGGGGGATGACGGCCTTCGGGTTGTAAACTCCTTTCGCTAGGGACGAAGCTTTTTGTGACGGTACCTAGATAAGAAGCACCGGCTAACTACGTGCCAGCAGCCGCGGTAATACGTAGGGTGCGAGCGTTGTCCGGAATTACTGGGCGTAAAGGGCTCGTAGGTGGTTTGTCGCGTCGTCTGTGAAATTCCGGGGCTCAACCTCGGAACTGCCTTTGATACTGGGTATCTTGAGTATGGAAGAGGTAAGTGGAATTGCGAGTGTAGAGGTGAAATTCGTAGATATTCGCAGGAACACCAGTGGCGAAGGCGGCTTACTGGTCCATTACTGACGCTGAGGTGCGAAAGCGTGGGGAGCAAAC</t>
  </si>
  <si>
    <t>TGGGGAATTTTGGACAATGGGGGCAACCCTGATCCAGCCATGCCGCGTGTGTGAAGAAGGCCTTCGGGTTGTAAAGCACTTTCGGCGGGAACGAAAACGCCCTTCCTAACACGGGGGGTGCATGACGGTACTCGTAGAAGAAGCACCGGCTAACTACGTGCCAGCAGCCGCGGTAATACGTAGGGTGCGAGCGTTAATCGGAATTACTGGGCGTAAAGCGTGCGCAGGCGGTTCGGAAAGAAAGATGTGAAATCCCAGAGCTTAACTTTGGAACTGCATTTTTAACTACCGGGCTAGAGTGTGTCAGAGGGAGGTGGAATTCCGCGTGTAGCAGTGAAATGCGTAGATATGCGGAGGAACACCGATGGCGAAGGCAGCCTCCTGGGATAACACTGACGCTCATGCACGAAAGCGTGGGGAGCAAAC</t>
  </si>
  <si>
    <t>TGGGGAATTTTGGACAATGGGGGCAACCCTGATCCAGCAATGCCGCGTGAGTGAAGAAGGCCCTCGGGTTGTAAAGCTCTTTTGTCAGGGAAGAAACGGAGTTCTCTAATATAGGATTCTAATGACGGTACCTGAAGAATAAGCACCGGCTAACTCTGTGCCAGCAGCCGCGGTAATACAGAGGGTGCAAGCGTTAATCGGAATTACTGGGCGTAAAGCGCGCGTAGGTGGCCAATTAAGTCAAATGTGAAATCCCCGAGCTTAACTTGGGAATTGCATTCGATACTGGTTGGCTAGAGTATGGGAGAGGATGGTAGAATTCCAGGTGTAGCGGTGAAATGCGTAGAGATCTGGAGGAATACCGATGGCGAAGGCAGCCATCTGGCCTAATACTGACACTGAGGTGCGAAAGCATGGGGAGCAAAC</t>
  </si>
  <si>
    <t>TGGGGAATTTTGGACAATGGGGGAAACCCTGATCCAGCCATCCCGCGTGTGCGATGAAGGCCTTCGGGTTGTAAAGCACTTTTAGCAGGAAAGAAACGTCATGGGTTAATACCCCGTGAAACTGACGGTACCTGCAGAATAAGCACCGGCTAACTACGTGCCAGCAGCCGCGGTAATACGTAGGGTGCAAGCGTTAATCGGAATTACTGGGCGTAAAGCGTGCGCAGGCGGTTATGTAAGACAGATGTGAAATCCCCGGGCTCAACCTGGGAACTGCATCCAAAACTGGCAAGCTAGAGTATGGTAGAGGGTGGTGGAATTTCCTGTGTAGCGGTGAAATGCGTAGATATAGGAAGGAACACCAGTGGCGAAGGCGACCACCTGGACTGATACTGACACTGAGGTGCGAAAGCGTGGGGAGCAAAC</t>
  </si>
  <si>
    <t>TGGGGAATATTGGACAATGGGCGAAAGCCTGATCCAGCCATGCCGCGTGTGTGAAGAAGGTCTTCGGATTGTAAAGCACTTTAAGTTGGGAGGAAGGGTTGTAGATTAATACTCTGCAATTTTGACGTTACCGACAGAATAAGCACCGGCTAACTCTGTGCCAGCAGCCGCGGTAATACAGAGGGTGCAAGCGTTAATCGGAATTACTGGGCGTAAAGCGCGCGTAGGTGGTTTGTTAAGTCGGGGGTGAAAGCCCAGGGCTCAACCCTGGAATTGCCTTCGATACTGAGAGTCTTGAGTTCGGAAGAGGTTGGTGGAACTGCGAGTGTAGAGGTGAAATTCGTAGATATTCGCAAGAACACCAGTGGCGAAGGCGGCCAACTGGTCCGATACTGACGCTGAGGCGCGAAAGCGTGGGGAGCAAAC</t>
  </si>
  <si>
    <t>CGACGTTCACCCAACCCACTACGGCCGTATCTGCCCGATTGAGACCCCAGAAGGTCCGAACATCGGCCTGATCAACTCCCTGGCGGCCTATGCGCGCACCAACCAGTACGGCTTCCTGGAAAGCCCGTACCGTGTGGTGAAAGACGCGTTGGTCACCGACGAGATCGTCTTCCTGTCCGCCATCGAAGAAGCTGATCACGTGATCGCTCAGGCTTCGGCCACGATGAACGACAAGAAAGTCCTGATCGATGAGCTGGTAGCTGTTCGTCACCTGAACGAGTTCACCGTCAAGGCGCCGGAAGACGTCACCTTGATGGACGTGTCGCCCAAGCAGGTAGTCTCGGTCGCAGCGTCGCTGATCCCGTTCCTGGAGCACGATGACGCCAACCGTGCGTTGATGG</t>
  </si>
  <si>
    <t>TGGGGAATTTTGGACAATGGGCGAAAGCCTGATCCAGCCATGCCGCGTGCAGGATGAAGGCCTTCGGGTTGTAAACTGCTTTTGTACGGAACGAAAAGACTCCTTCTAATAAAGGGGGTCCATGACGGTACCGTAAGAATAAGCACCGGCTAACTACGTGCCAGCAGCCGCGGTAATACGTAGGGTGCAAGCGTTAATCGGAATTACTGGGCGTAAAGCGTGCGCAGGCGGCTTTGCAAGACAGATGTGAAATCCCCGGGCTCAACCTGGGAACTGCATTTGTGACTGCAAGGCTGGAGTGCGGCAGAGGGGGATGGAATTCCGAGTGTAGAGGTGAAATTCGTAGATATTCGGAGGAACACCAGTGGCGAAGGCGGCCCCCTGGACGAAGACTGACGCTCAGGTGCGAAAGCGTGGGGAGCAAAC</t>
  </si>
  <si>
    <t>TGGGGAATATTGCACAATGGGCGCAAGCCTGATGCAGCCATGCCGCGTGTATGAAGAAGGCCTTCGGGTTGTAAAGTACTTTCAGCGGGGAGGAAGGGTTTAGCCTGAAGAGGGCTGGACTTTGACGTTACCCGCAGAAGAAGCACCGGCTAACTCCGTGCCAGCAGCCGCGGTAATACGGAGGGTGCAAGCGTTAATCGGAATTACTGGGCGTAAAGCGTGCGCAGGCGGTTGTGCAAGACCGATGTGAAATCCCCGGGCTTAACCTGGGAACTGCAGTGGAAACTGGACGACTAGAGTGTGGTAGAGGGTAGCGGAATTCCTGGTGTAGCAGTGAAATGCGTAGAGATCAGGAGGAACATCCATGGCGAAGGCAGCCCCCTGGGATAACACTGACGCTCATGCACGAAAGCGTGGGGAGCAAAC</t>
  </si>
  <si>
    <t>GCGCGTAACTTATCCACTCCTAATCGGTGAGATAGTGACTAAAAATAAAAAGACCATTCCTATGGAACGGTTATTTCAATGAGTAGATCTTAAATCTATCTTCGAGTATCTAGTGGAGGGCAAGTCTGGTGCCAGCAGCCGCGGTAATACGAAGGGTGCAAGCGTTACTCGGAATTACTGGGCGTAAAGCGTGCGTAGGTGGTTGTTTAAGTCTGTTGTGAAAGCCCTGGGCTCAACCTGGGAACTGCAGTGGAAACTGGACGACTAGAGTGTGGTAGAGGGTAGCGGAATTCCTGGTGTAGCAGTGAAATGCGTAGAGATCAGGAGGAACATCCATGGCGAAGGCAGCTACCTGGACCAACACTGACACTGAGGCACGAAAGCGTGGGGAGCAAAC</t>
  </si>
  <si>
    <t>TGGGGAATATTGCACAATGGGCGCAAGCCTGATGCAGCCATGCCGCGTGTATGAAGAAGGCCTTCGGGTTGTAAAGTACTTTCAGCGGGGAGGAAGGGTTTAGCCTGAAGAGGGCTGGACTTTGACGTTACCCGCAGAAGAAGCACCGGCTAACTCCGTGCCAGCAGCCGCGGTAATACGGAGGGTGCAAGCGTTAATCGGAATGACTGGGCGTAAAGCGCACGCAGGCGGTCAATTAAGTTAGATGTGAAATCCCCGGGCTTAACCTGGGCACTGCATTCAAAACTGCACGGCTAGAGTATGGGAGAGGAAGGTAGAATTCCAGGTGTAGCGGTGAAATGCGTAGAGATCTGGAGGAATACCGATGGCGAAGGCAGCCTTCTGGCCTAATACTGACGCTGAGGTGCGAAAGCATGGGGAGCAAAC</t>
  </si>
  <si>
    <t>TGGGGAATTTTGGACAATGGGCGAAAGCCTGATCCAGCCATGCCGCGTGCAGGATGACTGCCCTATGGGTTGTAAACTGCTTTTGTCCAGGAATAAACCTTTCTACGTGTAGGAAGCTGAATGTACTGGAAGAATAAGGACCGGCTAACTACGTGCCAGCAGCCGCGGTAATACGTAGGGTCCAAGCGTTAATCGGAATACTGGGCGTAAAGCGTGCGCAGGCGGTTTTGTAAGTCTGATGTGAAATCCCCGGGCTCAACCTGGGAACTGCATTGGAGACTGCAAGGCTAGAGTGTGTCAGAGGGGGGTAGAATTCCACGTGTAGCAGTGAAATGCGTAGAGATGTGGAGGAATACCGATGGCGAAGGCAGCCCCCTGGGATAACACTGACGCTCATGCACGAAAGCGTGGGGAGCAAAC</t>
  </si>
  <si>
    <t>TAGGGAATCTTCCACAATGGGCGAAAGCCTGATGGAGCAACGCCGCGTGTGTGATGAAGGCTTTCGGGTCGTAAAGCACTGTTGTATGGGAAGAACAGCTAGAATAGGAAATGATTTTAGTTTGACGGTACCATACCAGAAAGGGACGGCTAAATACGTGCCAGCAGCCGCGGTAATACGTATGTCCCGAGCGTTATCCGGATTTATTGGGCGTAAAGCGAGCGCAGACGGTTTATTAAGTCTGATGTGAAAGCCCGGAGCTCAACTCCGGAATGGCATTGGAAACTGGTTAACTTGAGTGCAGTAGAGGTAAGTGGAACTCCATGTGTAGCGGTGGAATGCGTAGATATATGGAAGAACACCAGTGGCGAAGGCGGCTTACTGGACTGCAACTGACGTTGAGGCTCGAAAGTGTGGGTAGCAAAC</t>
  </si>
  <si>
    <t>Bacteria;"Firmicutes";"Bacilli";"Lactobacillales";"Leuconostocaceae";"Leuconostoc";NA</t>
  </si>
  <si>
    <t>Leuconostocaceae</t>
  </si>
  <si>
    <t>Leuconostoc</t>
  </si>
  <si>
    <t>TGGGGAATATTGGACAATGGGCGAAAGCCTGATCCAGCCATGCCGCGTGTGTGAAGAAGGTCTTCGGATTGTAAAGCACTTTAAGTTGGGAGGAAGGGCAGTTACCTAATACGTGATTGTTTTGACGTTACCGACAGAATAAGCACCGGCTAACTCTGTGCCAGCAGCCGCGGTAATACGAAGGGGGCTAGCGTTGTTCGGATTTACTGGGCGTAAAGCGCACGTAGGCGGACATTTAAGTCAGGGGTGAAATCCCGGGGCTCAACCCCGGAACTGCCTTTGATACTGGGTGTCTAGAGTATGGAAGAGGTGAGTGGAATTCCGAGTGTAGAGGTGAAATTCGTAGATATTCGGAGGAACACCAGTGGCGAAGGCGGCTCACTGGTCCATTACTGACGCTGAGGTGCGAAAGCGTGGGGAGCAAAC</t>
  </si>
  <si>
    <t>TGGGGAATTTTGGACAATGGGCGCAAGCCTGATCCAGCCATGCCGCGTGCGGGAAGAAGGCCTTCGGGTTGTAAACCGCTTTTGTCAGGGAAGAAACGGTCTGGGCCAATACCCCGGACTAATGACGGTACCTGAAGAATAAGCACCGGCTAACTACGTGCCAGCAGCCGCGGTAATACGTAGGGTGCAAGCGTTAATCGGAATTACTGGGCGTAAAGCGTGCGCAGGCGGTTATATAAGACAGATGTGAAATCCCCGGGCTCAACCTGGGAACTGCATTTGTGACTGCAAGGCTAGAGTGTGTCAGAGGGGGGTAGAATTCCACGTGTAGCAGTGAAATGCATAGATATGTCTTAGAACGCCGATTGCGAAGGCAGCTCACTAAGCTGGTATTGACGCTGATGCACGAAAGCGTGGGGAGCAAAC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</si>
  <si>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ATACTGGAAGTCTTGAGTATGGAAGAGGTAAGTGGAATTGCGAGTGTAGAGGTGAAATTCGTAGATATTCGCAGGAACACCGATGGCGAAGGCAATCCCCTGGACCTGTACTGACGCTCATGCACGAAAGCGTGGGGAGCAAAC</t>
  </si>
  <si>
    <t>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CAAGGCTAGAGTGTGTCAGAGGGGGGTAGAATTCCACGTGTAGCAGTGAAATGCATAGATATGTCTTAGAACGCCGATTGCGAAGGCAGCTCACTAAGCTGGTATTGACGCTGATGCACGAAAGCGTGGGGAGCAAAC</t>
  </si>
  <si>
    <t>TGGGGAATATTGGACAATGGGCGGAAGCCTGATCCAGCAACGCCGCGTGAGGGATGACGGCCTTCGGGTTGTAAACCTCTTTCAGTACCGACGAAGCGAAAGTGACGGTAGGTACAGAAGAAGGACCGGCCAACTACGTGCCAGCAGCCGCGGTAATACGAAGGGGGCTAGCGTTGTTCGGATTTACTGGGCGTAAAGCGCACGTAGGCGGACTTTTAAGTCAGGGGTGAAATCCCAGAGCTCAACTCTGGAACTGCCTTTGATACTGGATGTCTTGAGTGTGAGAGAGGTATGTGGAACTCCGAGTGTAGAGGTGAAATTCGTAGATATTCGGAAGAACACCAGTGGCGAAGGCGACATACTGGCTCATTACTGACGCTGAGGC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</si>
  <si>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CGGAAAGAAAGATGTGAAATCCCAGAGCTCAACTCTGGAACTGCCTTTGATACTGGATGTCTTGAGTGTGAGAGAGGTATGTGGAACTCCGAGTGTAGAGGTGAAATTCGTAGATATTCGGAAGAACACCAGTGGCGAAGGCGACATACTGGCTCATTACTGACGCTGAGGCGCGAAAGCGTGGGGAGCAAAC</t>
  </si>
  <si>
    <t>TGGGGAATTTTGGACAATGGGCGAAAGCCTGATCCAGCAATGCCGCGTGTGTGAAGAAGGCCTTCGGGTTGTAAAGCACTTTTGTCCGGAAAGAAATGGCTCTGGTTAATACCTGGGGTCGATGACGGTACCGGAAGAATAAGGACCGGCTAACTCTGTGCCAGCAGCCGCGGTAATACAGAGGGTGCAAGCGTTAATCGGAATTACTGGGCGTAAAGCGCGCGTAGGTGGTTCGTTAAGTTGGATGTGAAATCCCCGGGCTCAACCTGGGAACTGCAGTGGAAACTGGACGACTAGAGTGTGGTAGAGGGTAGCGGAATTCCTGGTGTAGCAGTGAAATGCGTAGAGATCAGGAGGAACATCCATGGCGAAGGCAGCTACCTGGACCAACACTGACACTGAGGCACGAAAGCGTGGGGAGCAAAC</t>
  </si>
  <si>
    <t>TGGGGAATATTGGACAATGGGCGCAAGCCTGATCCAGCCATGCCGCGTGAGTGATGAAGGCCCTAGGGTTGTAAAGCTCTTTCACCGGTGAAGATAATGACGGTAACCGGAGAAGAAGCCCCGGCTAACTTCGTGCCAGCAGCCGCGGTAATACGAAGGGGGCTAGCGTTGTTCGGATTTACTGGGCGTAAAGCGCACGTAGGCGGACTTTTAAGTCAGGGGTGAAATCCCGGGGCTCAACCTGGGAATTGCATTGGTGACTGCACGGCTAGAGTGTGTCAGAGGGGGGTAGAATTCCACGTGTAGCAGTGAAATGCGTAGAGATGTGGAGGAATACCGATGGCGAAGGCAGCCCCCTGGACGAAGACTGACGCTCAGGTGCGAAAGCGTGGGGAGCAAAC</t>
  </si>
  <si>
    <t>TGGGGAATTTTGGACAATGGGCGAAAGCCTGATCCAGCAATGCCGCGTGCAGGATGAAGGCCTTCGGGTTGTAAACTGCTTTTGTACGGAACGAAAAAGCTTCTCCTAATACGAGAGGCCCATGACGGTACCGTAAGAATAAGCACCGGCTAACTACGTGCCAGCAGCCGCGGTAATACGTAGGGTGCAAGCGTTAATCGGAATTACTGGGCGTAAAGCGTGCGCAGGCGGTTATGTAAGACAGATGTGAAATCCCCGGGCTCAACCGGGAAACTGCCGTTGATACTGCAGGGCTTGAATTGCCGGGAAGTAACTAGAATATGTAGTGTAGCGGTGAAATGCGTAGATATAGGAAGGAACACCAGTGGCGAAGGCGACCACCTGGGCTCATACTGACACTGAGGTGCGAAAGCGTGGGGAGCAAAC</t>
  </si>
  <si>
    <t>TGGGGAATTTTGGACAATGGGGGCAACCCTGATCCAGCAATGCCGCGTGTGTGAAGAAGGCCTTCGGGTTGTAAAGCACTTTTGTCCGGAACGAAAAAGCTTCTCCTAATACGAGAGGCCCATGACGGTACCGTAAGAATAAGCACCGGCTAACTTCGTGCCAGCAGCCGCGGTAATACGAAGGGTGCAAGCGTTACTCGGAATCATTGGGTTTAAAGGGTCCGTAGGCGGCCCTGTAAGTCAGCGGTGAAATCTCCCGGCTCAACCGGGAAACTGCCGTTGATACTGCAGGGCTTGAATTGCCGGGAAGTAACTAGAATATGTAGTGTAGCGGTGAAATGCTTAGATATTACATGGAATACCGATTGCGAAGGCAGGTTACTACCGGCGTATTGACGCTGATGGACGAAAGCGTGGGGAGCGAAC</t>
  </si>
  <si>
    <t>TGGGGAATATTGGACAATGGGCGCAAGCCTGATCCAGCCATGCCGCGTGAGTGATGAAGGCCCTAGGGTTGTAAAGCTCTTTCACCGGTGAAGATAATGACGGTAACCGGAGAAGAAGCCCCGGCTAACTTCGTGCCAGCAGCCGCGGTAATACGAAGGGGGCTAGCGTTGTTCGGATTTACTGGGCGTAAAGCGCACGTAGGCGGACTTTTAAGTCAGGGGTGAAATCCCCGCGCTTAACGTGGGAACTGCATTTGAAACTGGCAAGCTAGAGTCTTGTAGAGGGGGGTAGAATTCCAGGTGTAGCGGTGAAATGCGTAGAGATCTGGAGGAATACCGGTGGCGAAGGCGACATACTGGCTCATTACTGACGCTGAGGCGCGAAAGCGTGGGGAGCAAAC</t>
  </si>
  <si>
    <t>TGGGGAATTTTAGACAATGGGGGAAACCCTGATCCAGCCATCCCGCGTGTGCGATGAAGGCCTTCGGGTTGTAAAGCACTTTTGGCAGGAAAGAAACGTCATGGGCTAATACCCCGTGAAACTGACGGTACCTGC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</si>
  <si>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TTTAGACAATGGGGGAAACCCTGATCCAGCCATCCCGCGTGTGCGATGAAGGCCTTCGGGTTGTAAAGCACTTTTGGCAGGAAAGAAACGTCATGGGCTAATACCCCGTGAAACTGACGGTACCTGC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</si>
  <si>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TGGGGAATTTTAGACAATGGGGGAAACCCTGATCCAGCCATCCCGCGTGTGCGATGAAGGCCTTCGGGTTGTAAAGCACTTTTGGCAGGAAAGAAACGTCATGGGCTAATACCCCGTGAAACTGACGGTACCTGCAGAATAAGCACCGGCTAACTACGTGCCAGCAGCCGCGGTAATACGTAGGGTGCAAGCGTTAATCGGAATTACTGGGCGTAAAGCGTGCGCAGGCGGTTATGTAAGACAGATGTGAAATCCCCGGGCTTAACCTGGGAATTGCATTGGTGACTGCACGGCTAGAGTGTGTCAGAGGGGGGTAGAATTCCACGTGTAGCAGTGAAATGCGTAGAGATGTGGAGGAATACCGATGGCGAAGGCAGCCCCCTGGGATAACACTGACGCTCATGCACGAAAGCGTGGGGAGCAAAC</t>
  </si>
  <si>
    <t>TGGGGAATTTTGGACAATGGGGGAAACCCTGATCCAGCCATCCCGCGTGTGCGATGCAGGCCTTCGGGTTGTAAAGCACTTTTGGCAGGAAAGAAACGTCATGGGCTAATACCCCGTGAAACTGACGGTACCTGCAGAATAAGCACCGGCTAACTACGTGCCAGCAGCCGCGGTAATACGTAGGGTGCAAGCGTTAATCGGAATTACTGGGCGTAAAGCGTGCGCAGGCGGACTCTTAAGTCGGGGGTGAAAGCCCAGGGCTCAACCTGGGAACTGCATTGGAGACTGCAAGGCTAGAGTGTGTCAGAGGGGGGTAGAATTCCACGTGTAGCAGTGAAATGCGTAGAGATCAGGAGGAACATCCATGGCGAAGGCAGCTACCTGGACCAACACTGACACTGAGGCACGAAAGCGTGGGGAGCAAAC</t>
  </si>
  <si>
    <t>TGGGGAATTTTGGACAATGGGCGAAAGCCTGATCCAGCAATGCCGCGTGCAGGATGAAGGCCTTCGGGTTGTAAACTGCTTTTGTACGGAACGAAAAAGCTTCTCCTAATACGAGAGGCCCATGACGGTACCGTAAGAATAAGCACCGGCTAACTACGTGCCAGCAGCCGCGGTAATACGTAGGGTGCAAGCGTTAATCGGAATTACTGGGCGTAAAGCGTGCGCAGGCGGCTTTGCAAGACAGATGTGAAATCCCCGGGCTCAACCTGGGAACTGCATTTGTGACTGCAAGGCTGGAGTGCGGCAGAGGGGGATGGAATTCCGCGTGTAGCAGTGAAATGCGTAGATATTCGGAGGAACACCAGTGGCGAAGGCGGCTCGCTGGACAAGTATTGACGCTGAGGTGCGAAAGCGTGGGGAGCAAAC</t>
  </si>
  <si>
    <t>TGGGGAATATTGGACAATGGGCGCAAGCCTGATCCAGCCATACCGCGTGGGTGAAGAAGGCCTTCGGGTTGTAAAGCCCTTTTGTTGGGAAAGAAATCCAGCTGGTTAATACCCGGTTGGGATGACGGTACCGGAAGAATAAGGATCGGCTAACTCCGTGCCACCAGCCGCGGTAATACGGAGGATCCGAGCATTATCCGGATTTATTGGGTTTAAAGGGTGCGTAGGCGGCCTATTAAGTCAGGGGTGAAATACGGTGGCTCAACCATCGCAGTGCCTTTGATACTGATGGGCTTGAATCCATTTGAAGTGGGCGGAATAAGACAAGTAGCGGTGAAATGCATAGATATGTCTTAGAACTCCGATTGCGAAGGCAGCTCACTAAGCTGGTATTGACGCTGATGCACGAAAGCGTGGGGATCGAAC</t>
  </si>
  <si>
    <t>TGGGGAATATTGCACAATGGGCGCAAGCCTGATGCAGCCATGCCGCGTGTATGAAGAAGGCCTTCGGGTTGTAAAGTACTTTCAGCGGGGAGGAAGGCAACAGCGTAAATAGCGCTGTTGATTGACGTTACCCGCAGAAGAAGCCCCGGCTAACTTCGTGCCAGCAGCCGCGGTAATACGAAGGGGGCTAGCGTTGTTCGGAATTACTGGGCGTAAAGCGCACGTAGGCGGACTTTTAAGTCAGGGGTGAAATCCCGGGGCTCAACCCCGGAACTGCCTTTGATACTGGAAGTCTTGAGTATGGAAGAGGTAAGTGGAATTGCGAGTGTAGAGGTGAAATTCGTAGATATTCGCAGGAACACCAGTGGCGAAGGCGGCTTACTGGTCCATTACTGACGCTGAGGTGCGAAAGCGTGGGGAGCAAAC</t>
  </si>
  <si>
    <t>TGGGGAATATTGCACAATGGGCGCAAGCCTGATGCAGCCATGCCGCGTGTATGAAGAAGGCCTTCGGGTTGTAAAGCACTTTTGGCAGGAAAGAAACGTCATGGGTTAATACCCCGTGAAACTGACGGTACCTGCAGAATAAGGACCGGCTAACTACGTGCCAGCAGCCGCGGTAATACGTAGGGTCCAAGCGTTGTCCGGAATTACTGGGCGTAAAGCGTGCGCAGGCGGTTGTGCAAGACCGATGTGAAATCCCCGGGCTTAACCTGGGAATTGCATTGGTGACTGCACGGCTAGAGTGTGTCAGAGGGGGGTAGAATTCCACGTGTAGCAGTGAAATGCGTAGAGATGTGGAGGAATACCGATGGCGAAGGCAGCCCCCTGGGATAACACTGACGCTCATGCACGAAAGCGTGGGGAGCAAAC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</si>
  <si>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AAACTGGCAAGCTAGAGTCTCGTAGAGGGGGGTAGAATTCCAGGTGTAGCGGTGAAATGCGTAGATATGTCTTAGAACGCCGATTGCGAAGGCAGCTCACTAAGCTGGTATTGACGCTGATGCACGAAAGCGTGGGGAGCGAAC</t>
  </si>
  <si>
    <t>TGGGGAATATTGGACAATGGGCGCAAGCCTGATCCAGCCATGCCGCGTGAGTGATGAAGGCCCTAGGGTTGTAAAGCTCTTTCACCGGTGAAGATAATGACGGTAACCGCAGAAGAAGCACCGGCTAACTCCGTGCCAGCAGCCGCGGTAATACGGAGGATCCAAGCGTTATCCGGAATCATTGGGTTTAAAGGGTCCGTAGGCGGCCCTGTAAGTCAGCGGTGAAATCTTCCAGCTCAACTGGGAAACTGCCGTTGATACTGCAGGGCTTGAATTGCCGGGAAGTAACTAGAATATGTAGTGTAGCGGTGAAATGCTTAGATATTACATGGAATACCGATTGCGAAGGCAGGTTACTACCGGCGGATTGACGCTGATGGACGAAAGCGTGGGGAGCGAAC</t>
  </si>
  <si>
    <t>TGGGGAATATTGGACAATGGGCGAAAGCCTGATCCAGCCATGCCGCGTGTGTGTAGGCGGTTCGGAAAGAAAGATGTGAAATCCCAGGGCTCAACCTTGGAACTGCATTTGAAACTGGCAAGCTAGAGTCTCGTAGAGGGGGGTAGAATTCCAGGTGTAGCGGTGAAATTCGTAGATATTCGCAGGAACACCAGTGGCGAAGGCGGCTTACTGGTCCATTACTGACGCTGAGGTGCGAAAGCGTGGGGAGCAAAC</t>
  </si>
  <si>
    <t>TGGGGAATTTTGGACAATGGGGGAAACCCTGATCCAGCCATCCCGCGTGTATGATGAAGGCCTTCGGGTTGTAAAGTACTTTTGGCAGAGAAGAAAAGGTATCCCCTAATACGGGATACTGCTGACGGTATCTGCAGAATAAGCACCGGCTAACTACGTGCCAGCAGCCGCGGTAATACGTAGGGTGCAAGCGTTAATCGGAATTACTGGGCGTAAAGCGTGTGTAGGCGGTTTGTCGCGTCTGCTGTGAAAACCCGAGGCTCAACCTCGGGCCTGCAGTGGGTACGGGCAGACTAGAGTGCGGTAGGGGAGATTGGAATTCCGCGTGTAGCAGTGAAATGCGTAGATATGCGGAGGAACACCGATGGCGAAGGCAATCCCCTGGACCTGTACTGACGCTCAGACACGAAAGCGTGGGGAGCAAAC</t>
  </si>
  <si>
    <t>TAGGGAATCTTCCGCAATGGACGAAAGTCTGACGGAGCAACGCCGCGTGAGTGATGAAGGTTTTCGGATCGTAAAGCTCTGTTGCCAGGGAAGAACGTCCGGTAGAGTAACTGCTATCGGAGTGACGGTACCTGAGAAGAAAGCCCCGGCTAACTTCGTGCCAGCAGCCGCGGTAATACGTAGGGTGCAAGCGTTAATCGGAATTACTGGGCGTAAAGCGTGTGTAGGCGGTTCGGAAAGAAAGATGTGAAATCCCAGGGCTCAACCTTGGAACTGCATTTTTAACTGCCGAGCTAGAGTGTGTCAGAGGGAGGTGGAATTCCGCGTGTAGCAGTGAAATGCGTAGATATGCGGAGGAACACCGATGGCGAAGGCAGCCTCCTGGGATAACACTGACGCTCATGCACGAAAGCGTGGGGAGCAAAC</t>
  </si>
  <si>
    <t>TGGGGAATATTGGACAATGGGCGAAAGCCTGATCCAGCCATGCCGCGTGTGTGAAGAAGGTCTTCGGATTGTAAAGCACTTTAAGTTGGGAGGAAGGGCAGTTACCTAATACGTGATTGTTTTGACGTTACCGACAGAATAAGCACCGGCTAACTCTGTGCCAGCAGCCGCGGTAATACGAAGGGGGCTAGCGTTGTTCGGATTTACTGGGCGTAAAGCGCACGTAGGCGGACTTTTAAGTCAGGGGTGAAATCCCGGGGCTCAACCTGGGAACTGCATTTGAAACTGGCAAGCTAGAGTCTCGTAGAGGGGGGTAGAATTCCAGGTGTAGCAGTGAAATGCGTAGATATGCGGAGGAACACCGATGGCGAAGGCAATCCCCTGGACCTGTACTGACGCTCATGCACGAAAGCGTGGGGAGCAAAC</t>
  </si>
  <si>
    <t>AGACGTACATCTACTCCTTTGGTCCTTGTATGGAGCCCACGATGACCGGCGTCAGTGTTTTCCAAGCTCGACCTTTTCGCCCAGAAAATTTCCGCCGAGGATCAATCGTTGCATTTGACTCTACGGCCTACTCGAATCCTCGCAAAGAAGTTTCTCGGGTGCTTAAACGAATTGTAGGACTTCCCGGAGAATCCGTTATCAACGACAAAACGAAGCAAATCGACTTGATTCCAGAAGATTGCGTTTACGTGATGG</t>
  </si>
  <si>
    <t>TGGGGAATTTTGGACAATGGGGGCAACCCTGATCCAGCAATGCCGCGTGAGTGAAGAAGGCCCTCGGGTTGTAAAGCTCTTTTGTCAGGGAAGAAACGGAGTTCTCTAATATAGGATTCTAATGACGGTACCTGAAGAATAAGCACCGGCTAACTACGTGCCAGCAGCCGCGGTAATACGTAGGGTGCAAGCGTTAATCGGAATTACTGGGCGTAAAGCGCACGTAGGCGGATTTGTAAGTTAGAGGTGAAAGCCTGGCGCTCAACGCCAGAATTGCCTTTAAGACTGCATCGCTTGAATCCAGGAGAGGTGAGTGGAATTCCGAGTGTAGAGGTGAAATTCGTAGATATTAGGAAGAACACCAGTGGCGAAGGCGGCTCACTGGACTGGTATTGACGCTGAGGTGCGAAAGCGTGGGGAGCAAAC</t>
  </si>
  <si>
    <t>TACGGAAGGCAGCAGCGTATGCTAAACTTGTAAATAATGATGTGTCATTTTTATCGAATAACATTATTGTGGACTGAATCGTGTCTCCCCTTCCTTCCAAATTCATATGTTAAAGTCCTTAACCCTTAAAGTGATGGCACTTGGAAATGGGACCTTTAGAAGACAATTAGGTTTAGATGAAGTCATGGAGCCCTCATGTTTGGGGTTAGTTTCCTTATAACAGGATTAGATACCCTGGTAA</t>
  </si>
  <si>
    <t>TGGGGAATATTGCACAATGGGCGCAAGCCTGATGCAGCCATGCCGCGTGTATGAAGAAGGCCTTCGGGTTGTAAAGCTCTTTCACCGGTGAAGATAATGACGGTAACCGGAGAAGAAGCCCCGGCTAACTTCGTGCCAGCAGCCGCGGTAATACAGAGGGTGCGAGCGTTAGTCGGATTTACTGGGCGTAAAGCGTGCGTAGGCGGCTGATTAAGTCGGATGTGAAATCCCTGAGCTTAACTTAGGAATTGCATTCGATACTGGTCAGCTAGAGTATGGGAGAGGATGGTAGAATTCCAGGTGTAGCGGTGAAATGCGTAGAGATCTGGAGGAATACCGATGGCGAAGGCAGCCATCTGGCCTAATACTGACGCTGAGGTACGAAAGCATGGGGAGCAAAC</t>
  </si>
  <si>
    <t>TGGGGAATCTTGCGCAATGGGCGAAAGCCTGACGCAGCCATGCCGCGTGAATGATGAAGGTCTTAGGATTGTAAAATTCTTTCACCGGGGACGATAATGACGGTACCCGGAGAAGAAGCCCCGGCTAACTTCGTGCCAGCAGCCGCGGTAATACGAAGGGGGCTAGCGTTGTTCGGATTTACTGGGCGTAAAGCGCACGTAGGCGGACTTTTAAGTCAGGGGTGAAATCCCGGGGCTCAACCCCGGAACTGCCTTTGTGACTGCATGGCTAGAGTACGGTAGAGGGGGATGGAATTCCGCGTGTAGCAGTGAAATGCGTAGATATGCGGAGGAACACCGATGGCGAAGGCAATCCCCTGGACCAACATTGACACTGAGGCACGAAAGCGTGGGGAGCAAAC</t>
  </si>
  <si>
    <t>Bacteria;"Proteobacteria";"Alphaproteobacteria";"Rhizobiales";"Brucellaceae";"Daeguia";NA</t>
  </si>
  <si>
    <t>Daeguia</t>
  </si>
  <si>
    <t>TGGGGAATATTGCACAATGGGCGCAAGCCTGATGCAGCCATGCCGCGTGTATGAAGAAGGCCTTCGGGTTGTAAAGCTCTTTCACCGGTGAAGATAATGACGGTAACCGGAGAAGAAGCCCCGGCTAACTTCGTGCCAGCAGCCGCGGTAATACAGAGGGTGCGAGCGTTAGTCGGATTTACTGGGCGTAAAGCGTGCGTAGGCGGCTGATTAAGTCGGATGTGAAATCCCTGAGCTTAACTTAGGAATTGCATTCGATACTGGTCAGCTAGAGTATGGGAGAGGATGGTAGAATTCCAGGTGTAGCGGTGAAATGCGTAGAGATCTGGAGGAATACCGATGGCGAAGGCAGCCATCTGGCCTAATACTGACGCTCAGGTGCGAAAGCGTGGGGAGCAAAC</t>
  </si>
  <si>
    <t>TGACGTGCACCCGACTCACTATGGTCGTGTATGTCCAATCGAAACGCCTGAAGGTCCGAACATCGGTCTGATTAACTCATTGTCCGTTTACGCGCGTACCAATGAGTATGGTTTCCTTGAAACCCCTTACCGTTTAGTTCGTGATGGTGTAGTGACGGATGAAATCCACTACCTGTCTGCGATCGAAGAAGGTAACTACGTTATTGCATAGGCAAACACTGTATTGGATGAAGAAGGCCACTTCGTTGAAGAATTGGTCACTTGCCGTCATTACGATGAATCCAGCTTGTTCAACCGTGATCAGGTTCAGTACATGGACGTTTCGACACAACAGATCGTGTCCGTCGGTGCTTCCTTGATCCCATTCCTTGAACACGATGACGCCAACCGTGCTTTTATGG</t>
  </si>
  <si>
    <t>TGGGGAATTTTGGACAATGGGGGAAACCCTGATCCAGCCATCCCGCGTGTGCGATGAAGGCCTTCGGGTTGTAAAGCACTTTTGGCAGGAAAGAAACGTCATGGGTTAATACCCCGTGAAACTGACGGTACCTGCAGAATAAGCACCGGCTAACTACGTGCCAGCAGCCGCGGTAATACGTAGGGTGCAAGCGTTAATCGGAATTACTGGGCGTAAAGCGTGCGCAGGCGGTTCGGAAAGAAAGATGTGAAATCCCAGAGCTTAACTTTGGAACTGCATTTTTAACTACCGAGCTAGAGTGTGTCAGAGGGAGGTGGAATTCCGCGTGTAGCAGTGAAATGCGTAGAGATCTGGAGGAATACCGATGGCGAAGGCAGCCATCTGGCCTAATACTGACGCTGAGGTACGAAAGCATGGGGAGCAAAC</t>
  </si>
  <si>
    <t>TGGGGAATTTTGGACAATGGGCGCAAGCCTGATCCAGCCATGCCGCGTGCAGGATGAAGGCCTTCGGGTTGTAAACTGCTTTTGTACGGAACGAAAAGACTCTGGTTAATACCTGGGGTCCATGACGGTACCGTAAGAATAAGCACCGGCTAACTACGTGCCAGCAGCCGCGGTAATACGTAGGGTGCGAGCGTTAATCGGAATTACTGGGCGTAAAGCGTGCGCAGGCGGTTATGTAAGACAGATGTGAAATCCCAGAGCTTAACTTTGGAACTGCATTTTTAACTACCGAGCTAGAGTGTGTCAGAGGGAGGTGGAGGAATACCGGTGGCGAAGGCGGCCCCCTGGACGAAGACTGACGCTCAGGTGCGAAAGCGTGGGGAGCAAAC</t>
  </si>
  <si>
    <t>TGGGGAATATTGGACAATGGGCGAAAGCCTGATCCAGCCATGCCGCGTGTGTGAAGAAGGTCTTCGGATTGTAAAGCACTTTAAGTTGGGAGGAAGGGCAGTAAGCTAATACCTTGCTGTTTTGACGTTACCGACAGAATAAGCACCGGCTAACTCTGTGCCAGCAGCCGCGGTAATACAGAGGGTGCAAGCGTTAATCGGAATTACTGGGCGTAAAGCGCGCGTAGGTGGCTTGTTAAGTTGGATGTGAAATCCCCGGGCTTAACCTGGGAACGGCATCCAAGACTGGTCGGCTAGAGTCTCGTAGAGGGGGGTAGAATTCCACGTGTAGCAGTGAAATGCGTAGAGATCAGGAGGAACATCCATGGCGAAGGCAGCTACCTGGACCAACATTGACACTGAGGCACGAAAGCGTGGGGAGCAAAC</t>
  </si>
  <si>
    <t>TGGGGAATATTGGACAATGGGCGAAAGCCTGATCCAGCAATGCCGCGTGAGTGATGAAGGCCTTAGGATTGTAAAATTCTTTCACCGGGGACGATAATGACGGTACCCGGAGAAGAAGCCCCGGCTAACTTCGTGCCAGCAGCCGCGGTAATACGTAGGGTGCGAGCGTTAATCGGAATTACTGGGCGTAAAGCGCGCGTAGGTGGTTCGTTAAGTTGGATGTGAAATCCCCGGGCTCAACCTGGGAACTGCATCCAAAACTGGCGAGCTAGAGTATGGTAGAGGGTGGTGGAATTTCCTGTGTAGCGGTGAAATGCGTAGATATAGGAAGGAACACCAGTGGCGAAGGCGACCACCTGGACTGATACTGACACTGAGGTGCGAAAGCGTGGGGAGCAAAC</t>
  </si>
  <si>
    <t>TGGGGAATTTTGGACAATGGGGGCAACCCTGATCCAGCAATGCCGCGTGAGTGAAGAAGGCCCTCGGGTTGTAAAGCTCTTTTGTCAGGGAAGAAACGGAGTTCTCTAATATAGGATTCTAATGACGGTACCTGAAGAATAAGCACCGGCTAACTACGTGCCAGCAGCCGCGGTAATACGTAGGGTGCAAGCGTTAATCGGAATTACTGGGCGTAAAGCGTGCGCAGGCGGTTGTGCAAGACCGATGTGAAATCCCCGGGCTTAACCTGGGAATTGCATTGGTGACTGCACGGCTAGAGTGTGTCAGAGGGGGGTAGAATTCCACGTGTAGCAGTGAAATGCGTAGAGATGTGGAGGAATACCGATGGCGAAGGCAGCCCCCTGGGATAACACTGCCGCTCATGCACGAAAGCGTGGGGAGCAAAC</t>
  </si>
  <si>
    <t>TGGGGAATATTGGACAATGGGCGAAAGCCTGATCCAGCCATGCCGCGTGTGTGAAGAAGGTCTTCGGATTGTAAAGCACTTTAAGTTGGGAGGAAGGGTACTTACCTAATACGTGAGTATTTTGACGTTACCGACAGAATAAGCACCGGCTAACTCTGTGCCAGCAGCCGCGGTAATACAGAGGGTGCAAGCGTTAATCGGAATTACTGGGCGTAAAGCGCGCGTAGGTGGTTCGTTAAGTTGGATGTGAAATCCCCGGGCTCAACCTAGGAACTGCATTTGTGACTGCATGGCTAGAGTACGGTAGAGGGGGATGGAATTCCGCGTGTAGCAGTGAAATGCGTAGGTATGCGGAGGAACACCAGTGGCGAAGGCGGCTCACTGGACCATTACTGACGCTGAGGTGCGAAAGCGTGGGGAGCAAAC</t>
  </si>
  <si>
    <t>TGGGGAATTTTGGACAATGGGCGAAAGCCTGATCCAGCAATGCCGCGTGCAGGATGAAGGCCTTCGGGTTGTAAACTGCTTTTGTACGGAACGAAAAAGCTTCTCCTAATACGAGAGGCCCATGACGGTACCGTAAGAATAAGCACCGGCTAACTACGTGCCAGCAGCCGCGGTAATACGTAGGGTGCGAGCGTTAATCGGAATTACTGGGCGTAAAGCGTGCGCAGGCGGTTATGTAAGACAGATGTGAAATCCCCGGGCTTAACCCGGGAACGGCATCCAAGACTGGTTGGCTAGAGTCTCGTAGAGGGGGGTAGAATTCCACGTGTAGCGGTGAAATGCGTAGAGATCTGGAGGAATACCGATGGCGAAGGCAGCCATCTGGCCTAATACTGACGCTGAGGTACGAAAGCATGGGGAGCAAAC</t>
  </si>
  <si>
    <t>TGGGGAATTTTGGACAATGGGCGAAAGCCTGATCCAGCAATGCCGCGTGCAGGATGAAGGCCTTCGGGTTGTAAACTGCTTTTGTACGGAACGAAAAAGCTTCTCCTAATACGAGAGGCCCATGACGGTACCGTAAGAATAAGCACCGGCTAACTACGTGCCAGCAGCCGCGGTAATACGGAGGGTGCAAGCGTTAATCGGAATTACTGGGCGTAAAGCGCACGCAGGCGGTCAATTAAGTTAGATGTGAAATCCCCGGGCTCAACCTGGGAATGGCATCTAAGACTGGTTGACTGGAGTCTCGTAGAGGGGGGTAGAATTCCATGTGCAGCGGTGAAATGCGTAGATATGTGGAGGAACACCAGTGGCGAAGGCGACTCTCTGGGCTGTAACTGACGCTGAGGCGCGAAAGCGTGGGGAGCAAAC</t>
  </si>
  <si>
    <t>TGGGGAATTTTGGACAATGGGCGCAAGCCTGATCCAGCCATGCCGCGTGCAGGATGAAGGCCTTCGGGTTGTAAACTGCTTTTGTACGGAACGAAAAGACTCTGGTTAATACCTGGGGTCCATGACGGTACCGTAAGAATAAGCACCGGCTAACTACGTGCCAGCAGCCGCGGTAATACGTAGGGTGCGAGCGTTAATCGGAATTACTGGGCGTAAAGCGTGCGCAGGCGGTTTTGTAAGTCTGATGTGAAATCCCCGGGCTCAACCTGGGAACTGCATTGGAGACTGCAAGGCTAGAGTGTGTCAGAGGGGGGTAGAATTCCACGTGTAGCAGTGAAATGCGTAGAGATGTGGAGGAATACCGATGGCGAAGGCAGCCCCCTGGGATAACACTGACGCTCATGCACGAAAGCGTGGGGAGCAAAC</t>
  </si>
  <si>
    <t>TGGGGAATTTTGGACAATGGGGGAAACCCTGATCCAGCCATCCCGCGTGTGCGATGAAGGTTTTCGGATCGTAAAGCTCTGTTGCCAAGGAAGAACGTCTTCTAGAGTAACTGCTAGGAGAGTGACGGTACTTGAGAAGAAAGCCCCGGCTAACTACGTGCCAGCAGCCGCGGTAATACGGAGGGTGCAAGCGTTGATCGGAATTACTGGGCGTAAAGCGCACGCAGGCGGTTTGTTAAGTCAGATGTGAAATCCCCGCGCTTAACGTGGGAACTGCATTTGAAACTGGCAAGCTAGAGTCTTGTAGAGGGGGGTAGAATTCCAGGTGTAGCGGTGAAATGCGTAGAGATCTGGAGGAATACCGGTGGCGAAGGCGGCCCCCTGGACAAAGACTGACGCTCAGGTGCGAAAGCGTGGGGAGCAAAC</t>
  </si>
  <si>
    <t>TAGGGAATCTTCCGCAATGGGCGAAAGCCTGACGGAGCAACGCCGCGTGAGTGATGAAGGTTTTCGGATCGTAAAGCTCTGTTGCCAAGGAAGAACGTCTTCTAGAGTAACTGCTAGGAGAGTGACGGTACTTGAGAAGAAAGCCCCGGCTAACTACGTGCCAGCAGCCGCGGTAATACGTAGGGGGCAAGCGTTGTCCGGAATTATTGGGCGTAAAGCGCGCGCAGGCGGTTCTTTAAGTCTGGTGTTTAAACCCGAGGCTCAACTTCGGGTCGCACTGGAAACTGGCAAGCTAGAGTCTTGTAGAGGGGGGTAGAATTCCAGGTGTAGCGGTGAAATGCGTAGAGATCTGGAGGAATACCGGTGGCGAAGGCGACTCTCTGGGCTGTAACTGACGCTCAGGTGCGAAAGCGTGGGGAGCAAAC</t>
  </si>
  <si>
    <t>TGGGGAATATTGCACAATGGGCGCAAGCCTGATGCAGCTATGCCGCGTGTATGAAGAAGGCCTTCGGGTTGTAAAGTACTTTCAGCGGGGAGGAAGGCGTAAGTCTGAACAGGGCTTACGATTGACGTTACCCGCAGAAGAAGCACCGGCTAACTCCGTGCCAGCAGCCGCGGTAATACGGAGGGTGCAAGCGTTAATCGGAATTACTGGGCGTAAAGCGCACGCAGGCGGTCAATTAAGTTAGATGTGAAATCCCCGGGCTCAACCTGGGAATGGCATCTAAGACTGGTTGACTGGAGTCTCGTAGAGGGGGGTAGAATTCCATGTGCAGCGGTGAAATGCGTAGATATGTGGAGGAACACCAGTGGCGAAGGCGACTCTCTGGGCTGTAACTGACGCTGAGGCGCGAAAGCGTGGGGAGCAAAC</t>
  </si>
  <si>
    <t>TGGGGAATTTTGGACAATGGGGGAAACCCTGATCCAGCCATGCCGCGTGTATGAAGAAGGCCTTAGGGTTGTAAAGTACTTTTGTTAGGGAAGAAAAGCTAGTTTTTAATAAAAATTAGTGATGACGGTACCTAAAGAATAAGCACCGGCTAACTACGTGCCAGCAGCCGCGGTAATACGTAGGGTGCAAGCGTTAATCGGAATTACTGGGCGTAAAGCGTGCGCAGGCGGTTGTGCAAGACCGATGTGAAATCCCCGGGCTTAACCTGGGAATTGCATTGGTGACTGCACGGCTAGAGTGTGTCAGAGGGGGGTAGAATTCCACGTGTAGCAGTGAAATGCGTAGAGATGTGGAGGAATACCGATGGCGAAGGCAGCCCCCTGGGATAACACTGACGCTCATGCACGAAAGCGTGGGGAGCAAAC</t>
  </si>
  <si>
    <t>TGACGTACATCCGACCCACTATGGCCGTATCTGCCCGATTGAAACGCCGGAAGGCCCGAATATCGGTCTGATCAACTCGCTTGCAACTTTTGCCCGCGTCAACAAGTACGGCTTCATCGAAAGCCCGTACCGCAAGGTTGTCGACGGCAAGGTAACGAACGACGTTGTCTATCTGTCGGCGATGGAAGAAGCCAAGCACTCGGTTGCGCAGGCTAACGTCGAGCTGGACGAGCGGGGCGGTTTCGTTGACGAATTCGTCATCTGCCGTCATGCAGGCGAAGTGATGATGGCTCCGCGTGAAAACGTGGATCTGATGGACGTGTCGCCGAAGCAGCTCGTTTCGGTTGCTGCGGCTCTCATCCCGTTCCTTGAAAACGACGACGCCAACCGCGCTCTTATGG</t>
  </si>
  <si>
    <t>TGACGTGCACCCGACGCACTATGGCCGGATCTGCCCGATCGAGACGCCGGAAGGCCCGAACATCGGTCTTATCAACAGCTTGGCGACGTTTGCTCGCGTGAACAAGTATGGCTTCATCGAGACGCCGTACCGCAAGATCGTCAACGGCAAGGTCACCGACGACGTCGTCTATCTGTCGGCGATGGAAGAGGCCAAGCACTACGTCGCGCAGGCCAATGCCGAGCTGACCGACAAGCGTGAATTCGCCAACGACCTGATCGTGGCACGCCACGCCGGCGACAACGGCCTGACGCCGAAAGAGACCATCGACCTGATGGACGTGTCGCCCAAGCAGATCGTTTCGGTGGCGGCCGCGCTCATCCCGTTCCTCGAGAACGACGACGCCAACCGCGCGCTGATGG</t>
  </si>
  <si>
    <t>ATCTACACTCTTTCCCTACACGACGCTCTTCCGATCTACGGAAGGCAGCAGAATCCCGATACATAAGCATTTGAAACAGAACCACTGTGGTTGAATTTGCAGCAGTTACCTAGAATCTTGCTGCCCTCCTACTGCCCTTTGTTCCATGGCTGTTTTGGTTTTGCTTTTGGCTGTGCTGGGTCTTCACTGTAGCATGCCAGCTTTCTCCACTTGTGGTGCTCAGGATTAGATACCCTGGTAAGATCGGAAGAGCACACGTCTGAACTCCAGTCACTTG</t>
  </si>
  <si>
    <t>TGGGGAATTTTGCACAATGGGGGCAACCCTGATGCAGCGACGCCGCGTGATTTAGAAGGCCTTCGGGTTGTAAAAATCTTTTGTATGGGAAGAAGATGACAGTACCATACGAATAAGGACCGGCTAATTACGTGCCAGCAGCCGCGGTAATACGTAAGGTCCGAGCGTTGTCCGGAATCATTGGGCGTAAAGGGTACGTAGGCGGATAAGCAAGTTAGAAGTGAAATCCTATAGCTCAACTACAGTAAGCTTTTAAAACTGCTCATCTTGAGGTATGGAAGGGAAAGTGGAATTCCTAGTGTAGCGGTGAAATGCGCAGATATTAGGAGGAATACCGGTGGCGAAGGCGACTTTCTGGCCATAAACTGACGCTGAGGTACGAAAGCGTGGGTAGCAAAC</t>
  </si>
  <si>
    <t>Bacteria;"Firmicutes";"Clostridia";"Clostridiales";"Family_XI";"Anaerococcus";NA</t>
  </si>
  <si>
    <t>TGAGGAATTTTGGACAATGGGGGCAACCCTGATCCAGCCATGCCGCGTGAGTGAAGAAGGCCTTCGGGTTGTAAAGCTCTTTCGACGGGGACGATGATGACGGTACCCGTATAAGAAGCCCCGGCTAACTTCGTGCCAGCAGCCGCGGTAATACGAAGGGGGCTAGCGTTGTTCGGAATTACTGGGCGTAAAGCGCGCGTAGGCGGTGATCCATGTCAGAGGTGAAATCCCGGGGCTCAACTCCGGAACTGCCTTTGAAACGGGATCGCTAGAGTCCGAGAGAGGATGGCGGAATTCCTAGTGTAGAGGTGAAATTCGTAGATATTAGGAAGAACACCGGTGGCGAAGGCGGCCATCTGGCTCGGTACTGACGCTCAGGCGCGAAAGCGTGGGGATCAAAC</t>
  </si>
  <si>
    <t>GCCCTGTTTTCCTGCTATAGATTTAAAAGGTAAAGCATCAGGTTCTTTCTCAGTCCCCTCATTGGACTGAAGACCTGACCCTACATAGAAGAGCCTGGCAGACTCACCGTGGGGCACAGTTCATAAGAGAACAGAAAGCTGAATGAGGATGACAAAAATCAGATGATAAAATCTGGGGGCTTTACTGTGGTTGTCACTACCATTGCATTAATCCTATTGGCCAGTCACCCTCAGG</t>
  </si>
  <si>
    <t>TAGGGAATATTGGGCAATGGACGCAAGTCTGACCCAGCCATGCCGCGTGAAGGATGAAGGCCCTATGGGTTGTAAACTTCTTTTGTACGGGAAGAAACCCCTCTACGTGTAGGGGGCTGACGGTACCGTAAGAATAAGGATCGGCTAACTCCGTGCCAGCAGCCGCGGTAATACGGAGGATCCAAGCGTTGTCCGGATTTATTGGGTTTAAAGGGTGCGTAGGCGGATTATTAAGTCAGAGGTGAAAGTTTGCAGCTTAACTGTAAAATTGCCTTTGAAACTGGTAGTCTTGAGTACCGGAGAGGAAGGTGGAATTCCCGGTGTAGGGGTGAAATGCGTAGATATCGGGAGGAACACCGGTGGCGAAGGCGGCCTTCTGGACGGATACTGACGCTGAGACGCGAAAGCGTGGGGAGCAAAC</t>
  </si>
  <si>
    <t>TGGGGAATATTGCACAATGGGCGAAAGCCTGATGCAGCGACGCCGCGTGGGGGATGACGGCCTTCGGGTTGTAAACCTCTTTCACCATCGACGAAGGTTCGGGTTTTCTCGGATTGACGGTAGGTGG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</si>
  <si>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ATTGGACAATGGGCGAAAGCCTGATCCAGCCATGCCGCGTGTGTGAAGAAGGCCTTCGGGTCGTAAAGCACTTTAAGTTGGGAGGAAGGGCTCATAGCGAATACCTGTGAGTTTTGACGTTACCAACAGAATAAGCACCGGCTAACTTCGTGCCAGCAGCCGCGGTAATACGAAGGGTGCAAGCGTTAATCGGAATTACTGGGCGTAAAGCGCGCGTAGGTGGTTCGTTAAGTTGGATGTGAAATCCCCGGGCTCAACCTGGGAACTGCATCCAAAACTGGCGAGCTAGAGTAGGGCAGAGGGTGGTGGAATTTCCTGTGTAGCGGTGAAATGCGTAGATATAGGAAGGAACACCAGTGGCGAAGGCGACCACCTGGGCTCATACTGACACTGAGGTGCGAAAGCGTGGGGAGCAAAC</t>
  </si>
  <si>
    <t>TAGGGAATCTTCGGCAATGGACGAAAGTCTGACCGAGCAACGCCGCGTGAGTGAAGAAGGTTTTCGGATCGTAAAACTCTGTTGTTAGAGAAGAACAAGGGTGAGAGTAACTGTTCACCCCTTGACGGTAACTAACCAGAAAGCCACGGCTAACTACGTGCCAGCAGCCGCGGTAATACGTAGGTGGCAAGCGTTGTCCGGATTTATTGGGCGTAAAGCGAGCGCAGGTGGTTTATTAAGTCTGGTGTAAAAGGCAGTGGCTCAACCATTGTATGCATTGGAAACTGGTAGACTTGAGTGCAGGAGAGGAGAGTGGAATTCCATGTGTAGCGGTGAAATGCGTAGATATATGGAGGAACACCGGTGGCGAAAGCGGCTCTCTGGCCTGTAACTGACACTGAGGCTCGAAAGCGTGGGGAGCAAAC</t>
  </si>
  <si>
    <t>Bacteria;"Firmicutes";"Bacilli";"Lactobacillales";"Streptococcaceae";NA;NA</t>
  </si>
  <si>
    <t>TGGGGAATTTTGGACAATGGGGGCAACCCTGATCCAGCAATGCCGCGTGTGTGAAGAAGGCCTTCGGGTTGTAAAGCACTTTTGTCCGGAAAGAAATCGCACTTACTAATATTAGGTGTGGATGACGGTACCGGGAGAATAAGCT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</si>
  <si>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AGGGAATCTTCGGCAATGGACGAAAGTCTGACCGAGCAACGCCGCGTGAGTGAAGAAGGTTTTCGGATCGTAAAACTCTGTTGTTAGAGAAGAACAAGGGTGAGAGTAACTGTTCACCCCTTGACGGTATCTAACCAGAAAGCCACGGCTAACTA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</si>
  <si>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AGGGAATCTTCGGCAATGGACGAAAGTCTGACCGAGCAACGCCGCGTGAGTGAAGAAGGTTTTCGGATCGTAAAACTCTGTTGTTAGAGAAGAACAAGGGTGAGAGTAACTGTTCACCCCTTGACGGTATCTAACCAGAAAGCCACGGCTAACTACGTGCCAGCAGCCGCGGTAATACGGAGGGAGCTAGCGTTGTTCGGAATTACTGGGCGTAAAGCGCACGTAGGCGGATATTTAAGTCAGGGGTGAAATCCCAGAGCTCAACTCTGGAACTGCCTTTGATACTGGGTATCTTGAGTATGGAAGAGGTAAGTGGAATTCCGAGTGTAGAGGTGAAATTCGTAGATATTCGGAGGAACACCAGTGGCGAAGGCGGCTTACTGGTCCATTACTGACGCTGAGGTGCGAAAGCGTGGGGAGCAAAC</t>
  </si>
  <si>
    <t>GTTCACCCGACGCACTATGGCCGGATCTGCCCGATCGAGACGCCGGAAGGCCCGAACATCGGTCTTATCAACAGCTTGGCGACGTTTGCTCGCGTGAACAAGTATGGCTTCATCGAGACGCCGTACCGCAAGATCGTCAACGGCAAGGTCACCGACGACGTCGTCTATCTGTCGGCGATGGAAGAGGCCAAGCACTACGTCGCGCAGGCCAATGCCGAGCTGACCGACAAGCGTGAATTCGCCAACGACCTGATCGTGGCACGCCACGCCGGCGACAACGGCCTGACGCCGAAAGAGACCATCGACCTGATGGACGTGTCGCCCAAGCAGATCGTTTCGGTGGCGGCCGCGCTCATCCCGTTCCTCGAGAACGACGACGCCAACCGCGCCCTGATGG</t>
  </si>
  <si>
    <t>TGGGGAATATTGCACAATGGGCGAAAGCCTGACGCAGCCATGCCGCGTGAATGATGAAGGTCTTAGGATTGTAAAATTCTTTCACCGGGGAAGATAATGACGGTAACCGGAGAAGAAGCCCCGGCTAACTTCGTGCCAGCAGCCGCGGTAATACGAAGGGGGCTAGCGTTGTTCGGAATTACTGGGCGTAAAGCGCACGTAGGCGGATTGTTAAGTTAGGGGTGAAATCCCAGGGCTCAACCCTGGAACTGCCTTTAATACTGGCAATCTCGAGTCCGAGAGAGGTGAGTGGAATTCCGAGTGTAGAGGTGAAATTCGTAGATATTCGGAGGAACACCAGTGGCGAAGGCGGCTCACTGGCTCGGTACTGACGCTGAGGTGCGAAAGCGTGGGGAGCAAAC</t>
  </si>
  <si>
    <t>TGGGGAATATTGGACAATGGGCGAAAGCCTGATCCAGCCATGCCGCGTGTGTGAAGAAGGTCTTCGGATTGTAAAGCACTTTAAGTTGGGAGGAAGGGTTGTAACCTAATACGTTGCAATTTTGACGTTACCGACAGAATAAGCACCGGCTAACTTCGTGCCAGCAGCCGCGGTAATACGAAGGGGGCTAGCGTTGTTCGGATTTACTGGGCGTAAAGCGCACGTAGGCGGATATTTAAGTCAGGGGTGAAATCCCAGAGCTCAACTCTGGAACTGCCTTTGATACTGGGTATCTGGAGTATGGAAGAGGTAAGTGGAATTCCGAGTGTAGAGGTGAAATTCGTAGATATTCGGAGGAACACCAGTGGCGAAGGCGGCTTACTGGTCCATTACTGACGCTGAGGTGCGAAAGCGTGGGGAGCAAAC</t>
  </si>
  <si>
    <t>TGGGGAATTTTGGACAATGGGGGAAACCCTGATCCAGCCATCCCGCGTGTATGATGAAGGCCTTCGGGTTGTAAAGTACTTTTGGCAGAGAAGAAAAGGTACCTCCTAATACGAGGTACTGCTGACGGTATCTGCAGAATAAGCACCGGCTAACTACGTGCCAGCAGCCGCGGTAATACGTAGGGTGCAAGCGTTAATCGGAATTACTGGGCGTAAAGCGCACGTAGGCGGATTGTTAAGTCGGGGGTGAAATCCTGAGGCTCAACCTCAGAACTGCCTTCGATACTGGCGATCTTGAGTTCGGAAGAGGTTGGTGGAACAGCTAGTGTAGAGGTGAAATTCGTAGATATTAGCTAGAACACCAGTGGCGAAGGCGGCCAACTGGTCCGATACTGACGCTGAGGTGCGAAAGCGTGGGGAGCAAAC</t>
  </si>
  <si>
    <t>TGGGGAATATTGGACAATGGGCGCAAGCCTGATCCAGCCATCCCGCGTGTGTGAAGAAGGCCTTCGGGTTGTAAAGCCCTTTTGTTGGGAAAGAAATCCAGCTGGTTAATACCCGGTTGGGCTGACGGTACCCAAAGAATAAGCACCGGCTAACTTCGTGCCAGCAGCCGCGGTAATACGAAGGGTGCAAGCGTTACTCGGAATTACTGGGCGTAAAGCGTGCGTAGGCGGCTTTTTAAGTCGGATGTGAAATCCCCGAGCTTAACTTGGGAATTGCATTCGATACTGGGAAGCTAGAGTATGTCAGAGGGGGGTAGAATTCCACGTGTAGCAGTGAAATGCGTAGATATGTGGAGGAATACCGATGGCGAAGGCAGCCCCCTGGGATAATACTGACGCTCAGACACGAAAGCGTGGGGAGCAAAC</t>
  </si>
  <si>
    <t>TGGGGAATATTGGACAATGGGCGCAAGCCTGATCCAGCCATACCGCGTGGGTGAAGAAGGCCTTCGGGTTGTAAAGCCCTTTTGTTGGGAAAGAAATCCAGCTGGTTAATACCCGGTTGGGATGACGGTACCCAAAGAATAAGCACCGGCTAACTTCGTGCCAGCAGCCGCGGTAATACGAAGGGGGCTAGCGTTGTTCGGATTTACTGGGCGTAAAGCGCACGTAGGCGGACGGAGAAGTCAGAGGTGAAATCCCAGGGCTCAACCTTGGAACTGCCTTTGAAACTTTCTGTCTTGAGGTCGAGAGAGGTGAGTGGAATTCCGAGTGTAGAGGTGAAATTCGTAGATATTCGGAGGAACACCAGTGGCGAAGGCGGCTCACTGGCTCGATACTGACGCTGAGGTGCGAAAGCGTGGGGAGCAAAC</t>
  </si>
  <si>
    <t>TGGGGAATATTGGACAATGGGCGCAAGCCTGATCCAGCCATCCCGCGTGTGTGAAGAAGGCCTTCGGGTTGTAAAGCCCTTTTGTTGGGCAAGAAATCCAGCTGGTTAATACCCGGTTTGGCTGACGGTACCCAAAGAATAAGCACCGGCTAACTTCGTGCCAGCAGCCGCGGTAATACGAAGGGTGCAAGCGTTACTCGGAATTACTGGGCGTAAAGCGTGCGTAGGCGGCTTTTTAAGTCGGATGTGAAATCCCCGAGCTTAACTTGGGAATTGCATTCGATACTGGGAAGCTAGAGTATGGGAGAGGATGGTAGAATTCCAGGTGTAGCGGTGAAATGCGTAGAGATCTGGAGGAATACCGGTGGCGAAGGCGGCCCCCTGGACAAAGACTGACGCTCAGGTGCGAAAGCGTGGGGAGCAAAC</t>
  </si>
  <si>
    <t>TGGGGAATATTGGACAATGGGCGAAAGCCTGATCCAGCCATGCCGCGTGTGTGAAGAAGGTCTTCGGATTGTAAAGCACTTTAAGTTGGGAGGAAGGGTTGTAACCTAATACGTTGCAATTTTGACGTTACCGACAGAATAAGCACCGGCTAACTCTGTGCCAGCAGCCGCGGTAATACAGAGGGTGCAAGCGTTAATCGGAATTACTGGGCGTAAAGCGCGCGTAGGCGGCTAATTAAGTCAAATGTGAAATCCCCGAGCTTAACTTGGGAATTGCATTCGATACTGGTTAGCTAGAGTGTGGGAGAGGATGGTAGAATTCCAGGTGTAGCGGTGAAATGCGTAGAGATCTGGAGGAATACCGATGGCGAAGGCAGCCATCTGGCCTAACACTGACGCTGAGGTGCGAAAGCATGGGGAGCAAAC</t>
  </si>
  <si>
    <t>TGGGGAATATTGGACAATGGGCGCAAGCCTGATCCAGCCATCCCGCGTGTGTGAAGAAGGCCTTCGGGTTGTAAAGCCCTTTTGTTGGGAAAGAAATCCAGCTGGTTAATACCCGGTTGGGCTGACGGTACCCAAAGAATAAGCACCGGCTAACTTCGTGCCAGCAGCCGCGGTAATACGAAGGGTGCAAGCGTTACTCGGAATTACTGGGCGTAAAGCGTGCGTAGGCGGCTTTTTAAGTCGGATGTGAAATCCCCGCGCTTAACGTGGGAACTGCATTTGAAACTGGCAAGCTAGAGTCTTGTAGAGGGGGGTAGAATTCCAGGTGTAGCGGTGAAATGCGTAGAGATCTGGAGGAATACCGGTGGCGAAGGCGGCCCCCTGGACAAAGACTGACGCTCAGGTGCGAAAGCGTGGGGAGCAAAC</t>
  </si>
  <si>
    <t>TGGGGAATATTGGACAATGGGGGCAACCCTGATCCAGCAATGCCGCGTGTGTGAAGAAGGCCTTCGGGTTGTAAAGCACTTTCAGTAGGGAGGAAAAGCTTGATGCTAATACCATTGAGTCTTGACGTTACTTACAGAAGAAGCACCGGCTAACTCTGTGCCAGCAGCCGCGGTAATACAGAGGGTGCAAGCGTTAATCGGAATTACTGGGCGTAAAGGGCGCGTAGGCGGACTCTTAAGTCGGGGGTGAAAGCCCAGGGCTCAACCCTGGAATTGCCTTCGATACTGAGAGTCTTGAGTTCGGAAGAGGTTGGTGGAACTGCGAGTGTAGAGGTGAAATTCGTAGATATTCGCAAGAACACCAGTGGCGAAGGCGGCCAACTGGTCCGATACTGACGCTGAGGC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</si>
  <si>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GGCCCCCTGGACGAAGACTGACGCTCAGGTGCGAAAGCGTGGGGAGCAAAC</t>
  </si>
  <si>
    <t>TGGGGAATATTGCACAATGGGCGCAAGCCTGATGCAGCCATGCCGCGTGTATGAAGAAGGCCTTCGGGTTGTAAAGTACTTTCAGCGGGGAGGAAGGGTTTAGCCTGAAGAGGGCTGGACTTTGACGTTACCCGCAGAAGAAGCACCGGCTAACTCCGTGCCAGCAGCCGCGGTAATACGAAGGGGGCTAGCGTTGTTCGGATTTACTGGGCGTAAAGCGCACGTAGGCGGGTATTTAAGTCAGGGGTGAAATCCCAGAGCTCAACTCTGGAACTGCCTTTGATACTGGGTACCTAGAGTATGGAAGAGGTAAGTGGAATTCCGAGTGTAGAGGTGAAATTCGTAGATATTCGGAGGAACACCAGTGGCGAAGGCGGCTTACTGGTCCAT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</si>
  <si>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CTTTGCAAGACAGAGGTGAAATCCCCGGGCTCAACCTGGGAACTGCCTTTGTGACTGCAAGGCTAGAGTACGGCAGAGGGGGATGGAATTCCGCGTGTAGCAGTGAAATGCGTAGATATGCGGAGGAACACCAATGGCGAAGGCAATCCCCTGGGCCTGTACTGACGCTCATGCACGAAAGCGTGGGGAGCAAAC</t>
  </si>
  <si>
    <t>TGGGGAATATTGCACAATGGGCGCAAGCCTGATGCAGCCATGCCGCGTGTATGAAGAAGGCCTTCGGGTTGTAAAGTACTTTCAGCGGGGAGGAAGGGTTTAGCCTGAAGAGGGCTGGACTTTGACGTTACCCGCAGAAGAAGCCCCGGCTAACTTCGTGCCAGCAGCCGCGGTAATACGAAGGGGGCTAGCGTTGTTCGGATTTACTGGGCGTAAAGCGCACGTAGGCGGATCTTTAAGTCAGGGGTGAAATCCCAGAGCTCAACTCTGGAACTGCCTTTGATACTGGGGATCTTGAGTCCGGAAGAGGTAAGTGGAACTGCGAGTGTAGAGGTGAAATTCGTAGATATTCGCAAGAACACCAGTGGCGAAGGCGGCTTACTGGTCCGGAACTGACGCTGAGGTGCGAAAGCGTGGGGAGCAAAC</t>
  </si>
  <si>
    <t>TGGGGAATATTGGACAATGGGCGCAAGCCTGATCCAGCCATGCCGCGTGTGTGAAGAAGGCCTTCGGGTTGTAAAGCACTTTTGTTCGGGAAGAAATCGTGCGGGCTAATACCCAGTACGGATGACGGTACCGAAAGAATAAGCACCGGCTAACTTCGTGCCAGCAGCCGCGGTAATACGAAGGGTGCAAGCGTTACTCGGAATCACTGGGCGTAAAGCGTGCGTAGGTGGTCGTTTAAGTCTGTTGTGAAAGCCCTGGGCTCAACCTGGGAACTGCAGTGGAAACTGGACGACTAGAGTGTGGTAGAGGTGAGTGGAATTCCGAGTGTAGAGGTGAAATTCGTAGATATTCGGAGGAACACCAGTGGCGAAGGCGGCTCACTGGACCATCACTGACGCTGAGGTGCGAAAGCGTGGGGAGCAAAC</t>
  </si>
  <si>
    <t>TGGGGAATTTTGGACAATGGGCGAAAGCCTGATCCAGCAATGCCGCGTGAGTGAAGAAGGCCTTCGGGTTGTAAAGCTCTTTTGTCAGGGAAGAAACGGTGAGAGCTAATATCTCTTGCTAATGACGGTACCTGAAGAATAAGCACCGGCTAACTACGTGCCAGCAGCCGCGGTAATACGTAGGGTGCAAGCGTTAATCGGAATTACTGGGCGTAAAGCGTGCGCAGGCGGTTTCGTAAGCTGGAGGTGAAATCCCCGGGCTTAACCTGGGAATGGCCTTCAGGACTGCGAGGCTAGAGTGCGGCAGAGGGAGGTGGAATTCCACGTGTAGCAGTGAAATGCGTAGATATGTGGAGGAACACCGATGGCGAAGGCAGCCTCCTGGGCAAGCACTGACGCTCATGCACGAAAGCGTGGGGAGCAAAC</t>
  </si>
  <si>
    <t>TGGGGAATTTTGGACAATGGGCGAAAGCCTGATCCAGCCATGCCGCGTGCAGGATGAAGGCCTTCGGGTTGTAAACTGCTTTTGTACGGAACGAAAAGACTCCTTCTAATAAAGGGGGTCCATGACGGTACCGTAAGAATAAGCACCGGCTAACTACGTGCCAGCAGCCGCGGTAATACGTAGGGTGCAAGCGTTAATCGGAATTACTGGGCGTAAAGCGTGCGCAGGCGGTTTCGTAAGCTGGAGGTGAAATCCCCGGGCTTAACCTGGGAATGGCCTTCAGGACTGCGAGGCTAGAGTGCGGCAGAGGGAGGTGGAATTCCACGTGTAGCAGTGAAATGCGTAGATATGTGGAGGAACACCGATGGCGAAGGCAGCCTCCTGGGCAAGCACTGACGCTCATGCACGAAAGCGTGGGGAGCAAAC</t>
  </si>
  <si>
    <t>TGGGGAATATTGCACAATGGGCGCAAGCCTGATGCAGCCATGCCGCGTGTATGAAGAAGGCCTTCGGGTTGTAAAGTACTTTCAGCGGGGAGGAAGGGTTTAGCCTGAAGAGGGTTAGATTTTGACGTTACCCGCAGAAG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</si>
  <si>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TGGGGAATATTGCACAATGGGCGCAAGCCTGATGCAGCCATGCCGCGTGTATGAAGAAGGCCTTCGGGTTGTAAAGTACTTTCAGCGGGGAGGAAGGGTTTAGCCTGAAGAGGGCTGGACTTTGACGTTACCCG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</si>
  <si>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TGGGGAATTTTGGACAATGGGGGAAACCCTGATCCAGCCATCCCGCGTGTATGATGAAGGCCTTCGGGTTGTAAAGTACTTTTGGCAGAGAAGAAAAGGTACCTCCTAATACGAGGTACTGCTGACGGTATCTGCAGAATAAGCACCGGCTAACTACGTGCCAGCAGCCGCGGTAATACGTAGGGTGCAAGCGTTAATCGGAATTACTGGGCGTAAAGCGTGTGTAGGCAGTTCGGAAAGAAAGATGTGAAATCCCAGGGCTCAACCTTGGAACTGCATTTTTAACTGCCGAGCTAGAGTATGTCAGAGGGGGGTAGAATTCCACGTGTAGCAGTGAAATTCGTAGATATTCGGAAGAACACCGGTGGCGAAGGCGGCTCACTGGACTGGTATTGACGCTGAGGTGCGAAAGCGTGGGGAGCAAAC</t>
  </si>
  <si>
    <t>TGGGGAATATTGGACAATGGGCGAAAGCCTGATCCAGCCATGCCGCGTGTGTGAAGAAGGTCTTCGGATTGTAAAGCACTTTAAGTTGGGAGGAAGGGTTGTAGATTAATACTCTGCAATTTTGACGTTACCGACAGAATAAGCACCGGCTAACTCTGTGCCAGCAGCCGCGGTAATACAGAGGGTGCAAGCGTTAATCGGAATTACTGGGCGTAAAGCGCGCGTAGGTGGTTTGGTAAGTTGGATGTGAAATCCCCGGGCTCAACCTGGGAACTGCATTCAATACTGCCTCACTAGAGTATGGTAGAGGGAAGCGGAATTCCACATGTAGCGGTGAAATGCGTAGATATGTGGAGGAACATCAATGGCGAAGGCAGCTTCCTGGACCAATACTGACGCTGAGGCGCGAAAGCGTGGGTAGCAAAC</t>
  </si>
  <si>
    <t>TGGGGAATATTGGACAATGGGCGAAAGCCTGATCCAGCAATGCCGCGTGTGTGAAGAAGGCCTTCGGGTTGTAAAGCACTTTAGGCTGGAAAGAAAAAGCTTTGGCTAATATCCAAAGCCTTGACGGTACCA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</t>
  </si>
  <si>
    <t>TGGGGAATATTGCACAATGGGCGCAAGCCTGATGCAGCCATGCCGCGTGTGTGAAGAAGGCCTTCGGGTTGTAAAGCACTTTCAGCGAGGAGGAAGGTGGTGAGCTTAATACGCTCATCAATTGACGTTACTCGCAGAAGAAGCCCCGGCTAACTTCGTGCCAGCAGCCGCGGTAATACGAAGGGGGCTAGCGTTGTTCGGATTTACTGGGCGTAAAGCGCACGTAGGCGGATTTGTAAGTTAGAGGTGAAAGCCTGGAGCTCAACGCCAGAATTGCCTTTAAGACTGCATCGCTTGAATCCAGGAGAGGTGAGTGGAATTCCGAGTGTAGAGGTGAAATTCGTAGATATTAGGAAGAACACCAGTGGCGAAGGCGGCTCACTGGACTGGTATTGACGCTGAGGTGCGAAAGCGTGGGGAGCAAAC</t>
  </si>
  <si>
    <t>TGGGGAATTTTGGACAATGGGGGAAACCCTGATCCAGCCATCCCGCGTGTGCGATGAAGGCCTTCGGGTTGTAAAGCACTTTTGGCAGGAAAGAAACGTCATGGGTTAATACCCCGTGAAACTGACGGTACCTGCAGAATAAGCTCCGGCTAACTCCGTGCCAGCAGCCGCGGTAATACGGAGGGAGCTAGCGTTGTTCGGAATTACTGGGCGTAAAGCGCACGTAGGCGGCGATTTAAGTCAGAGGTGAAAGCCCGGGGCTCAACCCCGGAACTGCCTTTGAGACTGGATTGCTAGAATCTTGGAGAGGCGAGTGGAATTCCGAGTGTAGAGGTGAAATTCGTAGATATTCGGAAGAACACCAGTGGCGAAGGCGGCTCGCTGGACAAGTATTGACGCTGAGGTGCGAAAGCGTGGGGAGCAAAC</t>
  </si>
  <si>
    <t>TGGGGAATATTGGACAATGGGCGCAAGCCTGATCCAGCCATGCCGCGTGTGTGAAGAAGGCCTTAGGGTTGTAAAGCACTTTCAGTGGGGAGAAAGGTCATTCACCTAATACGTGAGTGAATTGATGTTACCCACAGAAGAAGCACCGGCTAACTCCGTGCCAGCAGCCGCGGTAATACGGAGGGTGCAAGCGTTAATCGGAATTACTGGGCGTAAAGCGCACGTAGGCGGGTATTTAAGTCAGGGGTGAAATCCCAGAGCTCAACTCTGGAACTGCCTTTGATACTGGGTACCTAGAGTATGGAAGAGGTGAGTGGAATTCCGAGTGTAGAGGTGAAATTCGTAGATATTCGGAGGAACACCAGTGGCGAAGGCGGCTCACTGGTCCATTACTGACGCTGAGGTGCGAAAGCGTGGGGAGCAAAC</t>
  </si>
  <si>
    <t>TGGGGAATTTTGGACAATGGGCGAAAGCCTGATCCAGCAATGCCGCGTGAGTGAAGAAGGCCTTCGGGTTGTAAAGCTCTTTTGTCAGGGAAGAAACGGTGAAAGCTAATATCTTTTGCTAATGACGGTACCTGAAGAATAAGCACCGGCTAACTACGTGCCAGCAGCCGCGGTAATACGTAGGGTGCAAGCGTTAATCGGAATTACTGGGCGTAAAGCGTGCGCAGGCGGTTCGGAAAGAAAGATGTGAAATCCCAGAGCTTAACTTTGGAACTGCATTTTTAACTACCGAGCTAGAGTGTGTCAGAGGGAGGTGGAATTCCGCGTGTAGCAGTGAAATGCGTAGATATGCGGAGGAACACCGATGGCGAAGGCAATCCCCTGGGCCTGTACTGACGCTCATGCACGAAAGCGTGGGGAGCAAAC</t>
  </si>
  <si>
    <t>TGGGGAATTTTGGACAATGGGGGAAACCCTGATCCAGCCATCCCGCGTGTATGATGAAGGCCTTCGGGTTGTAAAGTACTTTTGGCAGAGAAGAAAAGGTACCTCCTAATACGAGGTACTGCTGACGGTATCTG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</si>
  <si>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TGGGGAATATTGGACAATGGGCGAAAGCCTGATCCAGCAATACCGCGTGTGTGAAGAAGGCCTTCGGGTTGTAAAGCACTTTAAGTTGGGAAGAAAAAGCTTCACCTAATACGTGAAGCCTTGACGGTACCGACAGAATAAGCACCGGCTAACTCTGTGCCAGCAGCCGCGGTAATACAGAGGGTGCTAGCGTTAATCGGATTTACTGGGCGTAAAGCGTGCGTAGGTGGTTGTTTAAGTCTGTTGTGAAAGCCCTGGGCTCAACCTGGGAACTGCAGTGGAAACTGGACGACTAGAGTGTGGTAGAGGGTAGCGGAATTCCTGGTGTAGCAGTGAAATGCGTAGATATGTGGAGGAATACCGATGGCGAAGGCAGCCCCCTGGGATAATACTGACGCTCAGACACGAAAGCGTGGGGAGCAAAC</t>
  </si>
  <si>
    <t>TGGGGAATATTGGACAATGGGCGCAAGCCTGATCCAGCCATCCCGCGTGTGCGATGA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TGCACGAAAGCGTGGGGAGCAAAC</t>
  </si>
  <si>
    <t>TGGGGAATATTGGACAATGGGCGCAAGCCTGATCCAGCCATACCGCGTGGGTGAAGAAGGCCTTCGGGTTGTAAAGCCCTTTTGTTGGGAAAGAAAAGCAGTCGGTTAATACCCGATTGTTCTGACGGTACCCAAAGAATAAGCACCGGCTAACTTCGTGCCAGCAGCCGCGGTAATACGAAGGGGGCTAGCGTTGTTCGGATTTACTGGGCGTAAAGCGCACGTAGGCGGATTGGTAAGTTAGGGGTGAAATCCTGGAGCTCAACTCCAGAACTGCCTTTAATACTGCCAGTCTAGAGTCCGGAAGAGGTAAGTGGAACTCCTAGTGTAGAGGTGGAATTCGTAGATATTAGGAAGAACACCAGTGGCGAAGGCGGCTTACTGGGCAGGTACTGACGCTGAGGTGCGAAAGCGTGGGGAGCAAAC</t>
  </si>
  <si>
    <t>TGGGGAATTTTGGACAATGGGCGAAAGCCTGATCCAGCAATGCCGCGTGCAGGATGAAGGCCTTCGGGTTGTAAACTGCTTTTGTACGGAACGAAAAAGCTTCTCCTAATACGAGAGGCCCATGACGGTACCGTAAGAATAAGCACCGGCTAACTACGTGCCAGCAGCCGCGGTAATACGAAGGGGGCTAGCGTTGTTCGGATTTACTGGGCGTAAAGCGCACGTAGGCGGATTGGTAAGTTAGGGGTGAAATCCTGGAGCTCAACTCCAGAACTGCCTTTAATACTGCCAGTCTAGAGTCCGGAAGAGGTAAGTGGAACTCCTAGTGTAGAGGTGGAATTCGTAGATATTAGGAAGAACACCAGTGGCGAAGGCGGCTTACTGGGCAGGTACTGACGCTGAGGTGCGAAAGCGTGGGGAGCAAAC</t>
  </si>
  <si>
    <t>TGGGGAATTTTGGACAATGGGCGCAAGCCTGATCCAGCCATGCCGCGTGCAGGATGAAGGCCTTCGGGTTGTAAACTGCTTTTGTACGGAACGAAAAGACTCTGGTTAATACCTGGGGTCCATGACGGTACCGTAAGAATAAGCTCCGGCTAACTCCGTGCCAGCAGCCGCGGTAATACGGAGGGAGCTAGCGTTGTTCGGAATTACTGGGCGTAAAGCGCACGTAGGCGGATTGTTAAGTCAGAGGTGAAATCCTGGAGCTCAACTCCAGAACTGCCTTTGATACTGGCAATCTAGAGTCCGGAAGAGGTAAGTGGAACTCCTAGTGTAGAGGTGGAATTCGTAGATATTAGGAAGAACACCAGTGGCGAAGGCGGCTTACTGGTCCGGTACTGACGCTGAGGTGCGAAAGCGTGGGGAGCAAAC</t>
  </si>
  <si>
    <t>TGGGGAATATTGCACAATGGGCGCAAGCCTGATGCAGCCATGCCGCGTGTATGAAGAAGGCCTTCGGGTTGTAAAGTACTTTCAGCGGGGAGGAAGGCGTAAGTCTGAACAGGGCTTACGATTGACGTTACCCGCAGAAGAAGCACCGGCTAACTCCGTGCCAGCAGCCGCGGTAATACGGAGGGAGCTAGCGTTGTTCGGAATTACTGGGCGTAAAGCGCACGTAGGCGGATTGTTAAGTCAGAGGTGAAATCCTGGAGCTCAACTCCAGAACTGCCTTTGATACTGGCAATCTAGAGTCCGGAAGAGGTAAGTGGAACTCCTAGTGTAGAGGTGGAATTCGTAGATATTAGGAAGAACACCAGTGGCGAAGGCGGCTTACTGGTCCGGTACTGACGCTGAGGTGCGAAAGCGTGGGGAGCAAAC</t>
  </si>
  <si>
    <t>TGGGGAATTTTGGACAATGGGCGCAAGCCTGATCCAGCCATGCCGCGTGCGGGAAGAAGGCCTTCGGGTTGTAAACCGCTTTTGTCAGGGAAGAAAAGGTTCTGGCTAATACCTGGGACTCATGACGGTACCTGAAGAATAAGCACCGGCTAACTACGTGCCAGCAGCCGCGGTAATACGTAGGGTGCAAGCGTTGTCCGGAATTATTGGGCGTAAAGAGCTCGTAGGCGGTTTGTCGCGTCTGATGTGAAAACCGGAGGCTCAACCTCCGGCCTGCAGTGGGTACGGGCAGACTGGAGTGCGGTAGGGGAGATTGGAATTCCTGGTGTAGCGGTGGAATGCGAAGATATAAGGAGGAACACCGATGGCGAAGGCAGATCGCTGGGCAGGAACTGACGCTGAGGAGCGAAAGCGTGGGGAGCGAAC</t>
  </si>
  <si>
    <t>TGGGGAATATTGCACAATGGGCGCAAGCCTGATGCAGCCATGCCGCGTGTATGAAGAAGGCCTTCGGGTTGTAAAGTACTTTCAGCGGGGAGGAAGGCGTAAGTCTGAACAGGGCTTACGATTGACGTTACCCGCAGAAGAAGCACCGGCTAACTCCGTGCCAGCAGCCGCGGTAATACGTAGGGTGCAAGCGTTGTCCGGAATTATTGGGCGTAAAGAGCTCGTAGGCGGTTTGTCGCGTCTGATGTGAAAACCGGAGGCTCAACCTCCGGCCTGCAGTGGGTACGGGCAGACTGGAGTGCGGTAGGGGAGATTGGAATTCCTGGTGTAGCGGTGGAATGCGAAGATATAAGGAGGAACACCGATGGCGAAGGCAGATCGCTGGGCAGGAACTGACGCTGAGGAGCGAAAGCGTGGGGAGCGAAC</t>
  </si>
  <si>
    <t>TGGGGAATTTTGGACAATGGGGGAAACCCTGATCCAGCCATCCCGCGTGTATGATGAAGGCCTTCGGGTTGTAAAGTACTTTTGGCAGAGAAGAAAAGGTACCTCCTAATACGAGGTACTGCTGACGGTATCTGCAGAATAAGCACCGGCTAACTACGTGCCAGCAGCCGCGGTAATACGTAGGGTGCAAGCGTTACTCGGAATTACTGGGCGTAAAGCGTGCGTAGGCGGCTTTTTAAGTCGGATGTGAAATCCCCGAGCTTAACTTGGGAATTGCATTCGATACTGGGAAGCTAGAGTATGGGAGAGGATGGTAGAATTCCAGGTGTAGCGGTGAAATGCGTAGATATGTGGAGGAATACCGATGGCGAAGGCAGCCCCCTGGGATAATACTGACGCTCAGACACGAAAGCGTGGGGAGCAAAC</t>
  </si>
  <si>
    <t>TAGGGAATCTTACGCAATGGTCGAAAGTCTGACGGAGCAACGCCGCGTGAGTGATGAAGGCTTTCGGGTCGTAAAACTCTGTTGTTAGGGAAGAACAAGTGCTAGTTGAATAAGCTGGCCCCTTGACGGTACCTAACCAGAAAGCCACGGCTAACTACGTGCCAGCAGCCGCGGTAATACGTAGGTGGCAAGCGTTATCCGGAATTATTGGGCGTAAAGCGCGCGCAGGCGGTCATTTAAGTCTGGTGTTTAAACCTTGGGCTCAACCTGAGGTCGCACTGGAAACTGGGTGACTTGAGTACAGAAGAGGAAAGTGGAATTCCACGTGTAGCGGTGAAATGCGTAGATATGTGGAGGAACACCAGTGGCGAAGGCGACTTTCTGGGCTGTAACTGACGCTGAGGCGCGAAAGCGTGGGGAGCAAAC</t>
  </si>
  <si>
    <t>TAGGGAATCTTCCGCAATGGCCGAAAGTCTGACGGAGCAACGCCGCGTGAGTGATGAAGGCTTTCGGGTCGTAAAACTCTGTTGTTAGGGAAGAACAAGTGCTAGTTGAATAAGCTGGCACCTTGACGGTACCTAACCAGAAAGCCACGGCTAACTACGTGCCAGCAGCCGCGGTAATACGTAGGTGGCAAGCGTTATCCGGAATTATTGGGCGTAAAGCGCGCGCAGGCGGCTATTTAAGTCTGGTGTTTAAACCTTGGGCTCAACCTGAGGTCGCACTGGAAACTGGGTGGCTTGAGTACAGAAGAGGAAAGTGGAATTCCACGTGTAGCGGTGAAATGCGTAGAGATGTGGAGGAACACCAGTGGCGAAGGCGACTTTCTGGGCTGTAACTGACGCTGAGGCGCGAAAGCGTGGGGAGCAAAC</t>
  </si>
  <si>
    <t>TGGGGAATATTGGACAATGGGCGCAAGCCTGATCCAGCCATCCCGCGTGTGTGAAGAAGGCCTTCGGGTTGTAAAGCCCTTTTGTTGGGCAAGAAATCCAGCTGGCTAATACCCGGTTTGGCTGACGGTACCCAAAGAATAAGCACCGGCTAACTCTGTGCCAGCAGCCGCGGTAATACAGAGGGTGCGAGCGTTAATCGGATTTACTGGGCGTAAAGCGTGCGTAGGCGGCTTTTTAAGTCGGATGTGAAATCCCCGAGCTTAACTTGGGAATTGCATTCGATACTGGGAAGCTAGAGTATGGGAGAGGATGGTAGAATTCCAGGTGTAGCGGTGAAATGCGTAGAGATCAGGAGGAACATCCATGGCGAAGGCAGCTACCTGGACCAACACTGACACTGAGGCACGAAAGCGTGGGGAGCAAAC</t>
  </si>
  <si>
    <t>TGGGGAATATTGGACAATGGGCGCAAGCCTGATCCAGCCATGCCGCGTGTGTGAAGAAGGCCTTAGGGTTGTAAAGCACTTTCAGTGGGGAGAAAGGTAATTCGCTTAATACGTGAGTTAATTGATGTTACCCACAGAAGAAGCACCGGCTAACTCCGTGCCAGCAGCCGCGGTAATACGTAGGGTGCAAGCGTTGTCCGGAATTATTGGGCGTAAAGAGCTCGTAGGCGGTTTGTCACGTCTGCTGTGAAAACTGGAGGCTCAACCTCCAGCCTGCAGTGGGTACGGGCAGACTAGAGTGCGGTAGGGGAGATTGGAATTCCTGGTGTAGCGGTGGAATGCGCAGATATCAGGAGGAACACCGATGGCGAAGGCAGATCTCTGGGCCGTAACTGACGCTGAGGAGCGAAAGCGTGGGGAGCGAAC</t>
  </si>
  <si>
    <t>TGGGGAATATTGGACAATGGGCGCAAGCCTGATCCAGCCATGCCGCGTGTGTGAAGAAGGCCTTAGGGTTGTAAAGCACTTTCAGTGGGGAGAAAGGTAATTCGCTTAATACGTGAGTTAATTGATGTTACCCACAGAAGAAGCACCGGCTAACTCCGTGCCAGCAGCCGCGGTAATACGGAGGGTGCAAGCGTTAATCGGAATTACTGGGCGTAAAGCGCACGTAGGCGGATATTTAAGTCAGGGGTGAAATCCCAGAGCTCAACTCTGGAACTGCCTTTGATACTGGGTATCTTGAGTATGGAAGAGGTAAGTGGAATTGCGAGTGTAGAGGTGAAATTCGTAGATATTCGCAGGAACACCAGTGGCGAAGGCGGCTTACTGGTCCATTACTGACGCTGAGGTGCGAAAGCGTGGGGAGCAAAC</t>
  </si>
  <si>
    <t>TGGGGAATTTTGGACAATGGGCGAAAGCCTGATCCAGCCATGCCGCGTGCAGGATGAAGGCCTTCGGGTTGTAAACTGCTTTTGTACGGAACGAAAAGACTCCTTCTAATAAAGGGGGTCCATGACGGTACCGTAAGAATAAGCACCGGCTAACTACGTGCCAGCAGCCGCGGTAATACGTAGGGTGCAAGCGTTAATCGGAATTACTGGGCGTAAAGCGCACGTAGGCGGATATTTAAGTCAGGGGTGAAATCCCAGAGCTCAACTCTGGAACTGCCTTTGATACTGGGTATCTTGAGTATGGAAGAGGTAAGTGGAATTGCGAGTGTAGAGGTGAAATTCGTAGATATTCGCAGGAACACCAGTGGCGAAGGCGGCTTACTGGTCCATTACTGACGCTGAGGTGCGAAAGCGTGGGGAGCAAAC</t>
  </si>
  <si>
    <t>TGGGGAATTTTGGACAATGGGGGAAACCCTGATCCAGCCATCCCGCGTGTATGATGAAGGCCTTCGGGTTGTAAAGTACTTTTGGCAGAGAAGAAAAGGTACCTCCTAATACGAGGTACTGCTGACGGTATCTGCAGAATAAGCACCGGCTAACTACGTGCCAGCAGCCGCGGTAATACGTAGGGTGCAAGCGTTAATCGGAATTACTGGGCGTAAAGCGTGTGTAGGCGGTTCGGAAAGAAAGATGTGAAATCCCAGGGCCCAACCTTGGAACTGCATTTTTAACTGCCGAGCTAGAGTATGTCAGAGGGGGGTAGAATTCCACGTGTAGCAGTGAAATGCGTAGAGATCAGGAGGAACATCCATGGCGAAGGCAGCTACCTGGACCAACATTGACACTGAGGCACGAAAGCGTGGGGAGCAAAC</t>
  </si>
  <si>
    <t>TAGGGAATCTTCCGCAATGGGCGAAAGCCTGACGGAGCAACGCCGCGTGAGTGATGAAGGTTTTCGGATCGTAAAGCTCTGTTGCCAGGGAAGAACGTCCGGTAGAGTAACTGCTACCGGAGTGACGGTACCTGAGAAGAAAGCCCCGGCTAACTTCGTGCCAGCAGCCGCGGTAATACGAAGGGGGCTAGCGTTGTTCGGATTTACTGGGCGTAAAGCGCACGTAGGCGGACATTTAAGTCAGGGGTGAAATCCCGGGGCTCAACCTCGGAACTGCCTTTGATACTGGGTGTCTTGAGTGTGGAAGAGGTCAGTGGAATTGCGAGTGTAGAGGTGAAATTCGTAGATATTCGCAGGAACACCAGTGGCGAAGGCGGCTGACTGGTCCACAACTGACGCTGAGGTGCGAAAGCGTGGGGAGCAAAC</t>
  </si>
  <si>
    <t>TGGGGAATTTTGGACAATGGGGGCAACCCTGATCCAGCAATGCCGCGTGTGTGAAGAAGGCCTTCGGGTTGTAAAGCACTTTTGTCCGGAAAGAAATCGCGCTGGTTAATACCTGGCGTGGATGACGGTACCGGAAGAATAAGCACCGGCTAACTACGTGCCAGCAGCCGCGGTAATACGGAGGGAGCTAGCGTTGTTCGGAATTACTGGGCGTAAAGCGCACGTAGGCGGACATTTAAGTCAGGGGTGAAATCCCGGGGCTCAACCTCGGAACTGCCTTTGATACTGGGTGTCTTGAGTGTGGAAGAGGTCAGTGGAATTGCGAGTGTAGAGGTGAAATTCGTAGATATTCGCAGGAACACCAGTGGCGAAGGCGGCTGACTGGTCCACAACTGACGCTGAGGTGCGAAAGCGTGGGGAGCAAAC</t>
  </si>
  <si>
    <t>TGGGGAATATTGGACAATGGGCGCAAGCCTGATCCAGCCATACCGCGTGGGTGAAGAAGGCCTTCGGGTTGTAAAGCCCTTTTGTTGGGAAAGAAATCCAGCTGGCTAATACCCGGTTGGGATGACGGTACCCAAAGAATAAGCACCGGCTAACTTCGTGCCAGCAGCCGCGGTAATACGAAGGGGGCTAGCGTTGTTCGGATTTACTGGGCGTAAAGCGCACGTAGGCGGACCGTTAAGTCGGAGGTGAAAGCCTGGGGCTCAACCCCAGAACTGCCTTCGATACTGGCGGTCTTGAGTATGGTAGAGGTTGGTGGAACTCCGAGTGTAGAGGTGAAATTCGTAGATATTCGGAAGAACACCAGTGGCGAAGGCGGCCAACTGGACCATTACTGACGCTGAGGTGCGAAAGCGTGGGGAGCAAAC</t>
  </si>
  <si>
    <t>TAAGGAATATTGGTCAATGGGCGGAAGCCTGAACCAGCCATGCCGCGTGCAGGATGACTGCCCTATGGGTTGTAAACTGCTTTTGTCCAGGAATAAACCTCTTTACGTGTAGAGAGCTGAATGTACTGGAAGAATAAGGATCGGCTAACTCCGTGCCAGCAGCCGCGGTAATACGAAGGGGGCTAGCGTTGTTCGGATTTACTGGGCGTAAAGCGCACGTAGGCGGACCGTTAAGTCGGAGGTGAAAGCCTGGGGCTCAACCCCAGAACTGCCTTCGATACTGGCGGTCTTGAGTATGGTAGAGGTTGGTGGAACTCCGAGTGTAGAGGTGAAATTCGTAGATATTCGGAAGAACACCAGTGGCGAAGGCGGCCAACTGGACCATTACTGACGCTGAGGTGCGAAAGCGTGGGGAGCAAAC</t>
  </si>
  <si>
    <t>TGGGGAATATTGGACAATGGGGGGAACCCTGATCCAGCCATGCCGCGTGTGTGAAGAAGGCCTTATGGTTGTAAAGCACTTTAAGCGAGGAGGAGGCTCCTGTAGTTAATACCTACAGAGAGTGGACGTTACTCGCAGAATAAGCACCGGCTAACTCTGTGCCAGCAGCCGCGGTAATACAGAGGGTGCGAGCGTTAATCGGATTTACTGGGCGTAAAGCGTGCGTAGGCGGCTATTTAAGTCTGGTGTTTAAACCTTGGGCTCAACCTGAGGTCGCACTGGAAACTGGGTGGCTTGAGTACAGAAGAGGAAAGTGGAATTCCACGTGTAGCGGTGAAATGCGTAGAGATGTGGAGGAACACCAGTGGCGAAGGCGACTTTCTGGGCTGTAACTGACGCTGAGGCGCGAAAGCGTGGGGAGCAAAC</t>
  </si>
  <si>
    <t>TGGGGAATATTGGACAATGGGCGCAAGCCTGATCCAGCCATACCGCGTGGGTGAAGAAGGCCTTCGGGTTGTAAAGCCCTTTTGTTGGGAAAGAAATCCAGCCGGCTAATACCTGGTTGGGATGACGGTACCCAAAGAATAAGCTCCGGCTAACTCCGTGCCAGCAGCCGCGGTAATACGGAGGGAGCTAGCGTTGTTCGGAATTACTGGGCGTAAAGCGCACGTAGGCGGACTATTAAGTCAGGGGTGAAATCCCGGGGCTCAACCCCGGAACTGCCTTTGATACTGGTAGTCTCGAGTCCGGAAGAGGTGAGTGGAATTCCGAGTGTAGAGGTGAAATTCGTAGATATTCGGAGGAACACCAGTGGCGAAGGCGGCTCACTGGTCCGGTACTGACGCTGAGGTGCGAAAGCGTGGGGAGCAAAC</t>
  </si>
  <si>
    <t>TGGGGAATATTGGACAATGGGCGCAAGCCTGATCCAGCCATCCCGCGTGTGTGAAGAAGGCCTTCGGGTTGTAAAGCCCTTTTGTTGGGAAAGAAATCCAGCCGGCTAATACCTGGTTGGGCTGACGGTACCCAAAGAATAAGCACCGGCTAACTTCGTGCCAGCAGCCGCGGTAATACGAAGGGTGCAAGCGTTACTCGGAATTACTGGGCGTAAAGCGTGCGTAGGCGGCTTTTTAAGTTGGATGTGAAATCCCCGGGCTTAACCCGGGAACGGCATCCAAGACTGGTTGGCTAGAGTCTCGTAGAGGGGGGTAGAATTCCACGTGTAGCGGTGAAATGCGTAGAGATGTGGAGGAATACCGGTGGCGAAGGCGGCCCCCTGGACGAAGACTGACGCTCAGGTGCGAAAGCGTGGGGAGCAAAC</t>
  </si>
  <si>
    <t>TGGGGAATATTGGACAATGGGCGCAAGCCTGATCCAGCCATGCCGCGTGTGTGAAGAAGGCCTTAGGGTTGTAAAGCACTTTCAGTGGGGAGAAAGGTAATTCGCTTAATACGTGAGTTAATTGATGTTACCCACAGAAGAAGCACCGGCTAACTCCGTGCCAGCAGCCGCGGTAATACGGAGGGTGCAAGCGTTAATCGGAATTACTGGGCGTAAAGCGCACGTAGGCGGACCGTTAAGTCGGAGGTGAAAGCCTGGGGCTCAACCCCAGAACTGCCTTCGATACTGGCGGTCTTGAGTATGGTAGAGGTTGGTGGAACTCCGAGTGTAGAGGTGAAATTCGTAGATATTCGGAAGAACACCAGTGGCGAAGGCGGCCAACTGGACCATTACTGACGCTGAGGTGCGAAAGCGTGGGGAGCAAAC</t>
  </si>
  <si>
    <t>TGGGGAATATTGGACAATGGGCGCAAGCCTGATCCAGCCATGCCGCGTGTGTGAAGAAGGCCTTAGGGTTGTAAAGCACTTTCAGTGGGGAGAAAGGTAATTCGCTTAATACGTGAGTTAATTGATGTTACCCACAGAAGAAGCCCCGGCTAACTTCGTGCCAGCAGCCGCGGTAATACGAAGGGGGCTAGCGTTGTTCGGATTTACTGGGCGTAAAGCGCACGTAGGCGGACCGTTAAGTCGGAGGTGAAAGCCTGGGGCTCAACCCCAGAACTGCCTTCGATACTGGCGGTCTTGAGTATGGTAGAGGTTGGTGGAACTCCGAGTGTAGAGGTGAAATTCGTAGATATTCGGAAGAACACCAGTGGCGAAGGCGGCCAACTGGACCATTACTGACGCTGAGGTGCGAAAGCGTGGGGAGCAAAC</t>
  </si>
  <si>
    <t>TGGGGAATTTTGGACAATGGGCGAAAGCCTGATCCAGCCATGCCGCGTGCAGGATGAAGGCCTTCGGGTTGTAAACTGCTTTTGTACGGAACGAAAAGACTCCTTCTAATAAAGGGGGTCCATGACGGTACCGTAAGAATAAGCACCGGCTAACTACGTGCCAGCAGCCGCGGTAATACGAAGGGGGCTAGCGTTGTTCGGATTTACTGGGCGTAAAGCGCACGTAGGCGGATTGGTAAGTTAGGGGTGAAATCCTGGAGCTCAACTCCAGAACTGCCTTTAATACTGCCAGTCTAGAGTCCGGAAGAGGTAAGTGGAACTCCTAGTGTAGAGGTGGAATTCGTAGATATTAGGAAGAACACCAGTGGCGAAGGCGGCTTACTGGGCAGGTACTGACGCTGAGGTGCGAAAGCGTGGGGAGCAAAC</t>
  </si>
  <si>
    <t>TGGGGAATATTGCACAATGGGCGCAAGCCTGATGCAGCCATGCCGCGTGTATGAAGAAGGCCTTCGGGTTGTAAAGTACTTTCAGCGGGGAGGAAGGCGTAAGTCTGAACAGGGCTTACGATTGACGTTACCCGCAGAAGAAGCCCCGGCTAACTTCGTGCCAGCAGCCGCGGTAATACGAAGGGGGCTAGCGTTGTTCGGAATTACTGGGCGTAAAGCGCACGTAGGCGGACTATTAAGTCAGGGGTGAAATCCCGGGGCTCAACCCCGGAACTGCCTTTGATACTGGTAGTCTTGAGTTCGAGAGAGGTGAGTGGAATTCCGAGTGTAGAGGTGAAATTCGTAGATATTCGGAGGAACACCAGTGGCGAAGGCGGCTCACTGGCTCGATACTGACGCTGAGGTGCGAAAGCGTGGGGAGCAAAC</t>
  </si>
  <si>
    <t>TAGGGAATTTTCCGCAATGGGCGCAAGCCTGACGGAGCAACGCCGCGTGAGCGAGGACGGCCTTCGGGTTGTAAAGCCCTTTTGCTGGGAAAGAAAAGCAGTCGGTTAATACCCGATTGTTCTGACGGTACCCAAAGAATAAGCACCGGCTAACTTCGTGCCAGCAGCCGCGGTAATACGAAGGGTGCAAGCGTTACTCGGAATTACTGGGCGTAAAGCGTGCGTAGGTGGTTTCGTAAGTCGGATGTGAAAGCCCCGGGCTCAACCTGGGAACTGCATTCGATACTGCGAGACTCGAGTTTGGTAGAGGGTGGCGGAATTCCCGGTGTAGCGGTGAAATGCGTAGATATCGGGAGGAACATCAATGGCGAAGGCAGCCACCTGGGCCTGAACTGACACTGAGGCACGAAAGCGTGGGTAGCAAAC</t>
  </si>
  <si>
    <t>TGGGGAATTTTGGACAATGGGGGAAACCCTGATCCAGCCATTCCGCGTGTGTGAAGAAGGCCTTCGGGTTGTAAAGCACTTTTGGCGGGAAAGAAACGGCGTCGACTAATACTCGGCGTAACTGACGGTACCCGCAGAATAAGCACCGGCTAACTACGTGCCAGCAGCCGCGGTAATACGTAGGGTGCAAGCGTTAATCGGAATTACTGGGCGTAAAGCGTGCGCAGGCGGTTTTGTAAGTCTGATGTGAAATCCCCGGGCTCAACCTGGGAACTGCATTGGAGACTGCAAGGCTAGAGTGTGTCAGAGGGGGGTAGAATTCCACGTGTAGCAGTGAAATGCGTAGAGATGTGGAGGAATACCGATGGCGAAGGCAGCCCCCTGGGATAACACTGACGCTCATGCACGAAAGCGTGGGGAGCAAAC</t>
  </si>
  <si>
    <t>TGGGGAATATTGGACAATGGGCGAAAGCCTGATCCAGCCATGCCGCGTGTGTGAAGAAGGTCTTCGGATTGTAAAGCACTTTAAGTTGGGAGGAAGGGCAGTTACCTAATACGTGATTGTTTTGACGTTACCGACAGAATAAGCACCGGCTAACTCTGTGCCAGCAGCCGCGGTAATACAGAGGGTGCAAGCGTTAATCGGAATTACTGGGCGTAAAGCGTGCGCAGGCGGTTCGGAAAGAAAGATGTGAAATCCCAGGGCTCAACCTTGGAACTGCATTTTTAACTACCGGACTAGAGTATGTCAGAGGGGGGTGGAATTCCACGTGTAGCAGTGAAATGCGTAGATATGTGGAGGAACACCGATGGCGAAGGCAGCCCCCTGGGATAATACTGACGCTCATGCACGAAAGCGTGGGGAGCAAAC</t>
  </si>
  <si>
    <t>TGGGGAATTTTGGACAATGGGCGAAAGCCTGATCCAGCCATGCCGCGTGCAGGATGAAGGCCTTCGGGTTGTAAACTGCTTTTGTACGGAACGAAAAGACTCCTTCTAATAAAGGGGGTCCATGACGGTACCGTAAGAATAAGCACCGGCTAACTACGTGCCAGCAGCCGCGGTAATACGGAGGATCCAAGCGTTATCCGGAATCATTGGGTTTAAAGGGTCCGTAGGCTGATTTGTAAGTCAGTGGTGAAATCTCACAGCTTAACTGTGAAACTGCCATTGATACTGCAAGTCTTGAGTGTTGTTGAAGTAGCTGGAATAAGTAGTGTAGCGGTGAAATGCATAGATATTACTTAGAACACCAATTGCGAAGGCAGGTTACTAAGCAACAACTGACGCTGATGGACGAAAGCGTGGGGAGCGAAC</t>
  </si>
  <si>
    <t>TGGGGAATATTGGACAATGGGCGCAAGCCTGATCCAGCCATCCCGCGTGTGTGAAGAAGGCCTTCGGGTTGTAAAGCCCTTTTGTTGGGAAAGAAAAGCAGTCGGTTAATACCCGATTGTTCTGACGGTACCCAAAGAATAAGCACCGGCTAACTTCGTGCCAGCAGCCGCGGTAATACGAAGGGTGCAAGCGTTACTCGGAATTACTGGGCGTAAAGCGTGCGTAGGCGGCTTTTTAAGTCGGATGTGAAATCCCCGAGCTTAACTTGGGAATTGCATTCGATACTGGGAAGCTAGAGTATGGCAGAGGATAGTGGAATTCCTGGTGTAGCAGTGAAATGCGTAGAGATCAGGAGGAACATCCGTGGCGAAGGCGACTGTCTGGGCCAACACTGACACTGAGGCACGAAAGCGTGGGGAGCAAAC</t>
  </si>
  <si>
    <t>TGGGGAATATTGGACAATGGGCGAAAGCCTGATCCAGCCATGCCGCGTGTGTGAAGAAGGTCTTCGGATTGTAAAGCACTTTAAGTTGGGAGGAAGGGCAGTAAGTTAATACCTTGCTGTTTTGACGTTACCGACAGAATAAGCACCGGCTAACTCTGTGCCAGCAGCCGCGGTAATACAGAGGGTGCAAGCGTTAATCGGAATTACTGGGCGTAAAGCGCGCGTAGGCGGCATGATAAGCCGGTTGTGAAAGCCCCGGGCTCAACCTGGGAACGGCATCCGGAACTGTCAGGCTAGAGTGCAGGAGAGGAAGGTAGAATTCCCGGTGTAGCGGTGAAATGCGTAGATATAGGAAGGAACACCAGTGGCGAAGGCGACCACCTGGACTGATACTGACACTGAGGTGCGAAAGCGTGGGGAGCAAAC</t>
  </si>
  <si>
    <t>TGAGGAATATTGGTCAATGGTCGCAAGACTGAACCAGCCATGCCGCGTGCAGGATGACGGTCCTATGGATTGTAAACTGCTTTTGTACGGGAAGAAACACTCCTACGTGTAGGGGCTTGACGGTACCGTAAGAATAAGGATCGGCTAACTCCGTGCCAGCAGCCGCGGTAATACGTAGGGGGCGAGCGTTGTCCGGAATTATTGGGCGTAAAGCGCGCGTAGGCGGATGGTTAAGTCCTGTGTGAAAGACCACGGCTCAACCGTGGGTGTGCAAGGGAAACTGGAAGGCTTGAGTGCAGGAGAGGGGAGCGGAATTCCCGGTGTAGCGGTGGAATGCGTAGAGATAGGGAGGAACACCAGTGGCGAAGGCGGCTCCCTGGACTGGAACTGACGCTGAGGCGCGAAAGCGTGGGGAGCGAAC</t>
  </si>
  <si>
    <t>TGGGGAATATTGCACAATGGGCGCAAGCCTGATGCAGCCATGCCGCGTGTATGAAGAAGGCCTTCGGGTTGTAAAGTACTTTCAGCGGGGAGGAAGGGTTTAGCCTGAAGAGGGCTGGACTTTGACGTTACCCGCAGAAGAAGCACCGGCTAACTCCGTGCCAGCAGCCGCGGTAATACGAAGGGGGCTAGCGTTGTTCGGATTTACTGGGCGTAAAGCGCACGTAGGCGGATCTTTAAGTCGGGGGTGAAATCCTGGAGCTCAACTCCAGAACTGCCTTCGATACTGGGGATCTAGAGTCCGGAAGAGGTGAGTGGAACTCCTAGTGTAGAGGTGGAATTCGTAGATATTAGGAAGAACACCAGTGGCGAAGGCGGCTCACTGGTCCGGTACTGACGCTGAGGTGCGAAAGCGTGGGGAGCAAAC</t>
  </si>
  <si>
    <t>TGGGGAATATTGCACAATGGGCGCAAGCCTGATGCAGCCATGCCGCGTGTATGAAGAAGGCCTTCGGGTTGTAAAGTACTTTCAGCGGGGAGGAAGGCGTAAGTCTGAACAGGGCTTACGATTGACGTTACCCGCAGAAGAAGCACCGGCTAACTCCGTGCCAGCAGCCGCGGTAATACGAAGGGGGCTAGCGTTGTTCGGATTTACTGGGCGTAAAGCGCACGTAGGCGGATATTTAAGTTAGGGGTGAAATCCCAGGGCTCAACCCTGGAACTGCCTCTAATACTGGGTATCTCGAGTCCGAGAGAGGTGAGTGGAATTCCGAGTGTAGAGGTGAAATTCGTAGATATTCGGAGGAACACCAGTGGCGAAGGCGGCTCACTGGCTCGGTACTGACGCTGAGGTGCGAAAGCGTGGGGAGCAAAC</t>
  </si>
  <si>
    <t>TGGGGAATTTTGGACAATGGGCGCAAGCCTGATCCAGCCATGCCGCGTGTCTGAAGAAGGCCTTCGGGTTGTAAAGGACTTTTGTCAGGGAAGAAAAGGCTGTTGCTAATATCGACAGCTGATGACGGCACCTGAAGAATAAGCACCGGCTAACTACGTGCCAGCAGCCGCGGTAATACGTAGGGTGCGAGCGTTAATCGGAATTACTGGGCGTAAAGCGCGCGTAGGTGGTTTGTTAAGTTGGATGTGAAAGCCCCGGGCTCAACCTGGGAACTGCATCCAAAACTGGCAAGCTAGAGTATGGTAGAGGGTGGTGGAATTTCCTGTGTAGCGGTGAAATGCGTAGATATAGGAAGGAACACCAGTGGCGAAGGCGACCACCTGGACTGATACTGACACTGAGGTGCGAAAGCGTGGGGAGCAAAC</t>
  </si>
  <si>
    <t>TGAGGAATATTGGTCAATGGTCGCAAGACTGAACCAGCCATGCCGCGTGCAGGATGACGGTCCTATGGATTGTAAACTGCTTTTGTACGGGAAGAAACACTCCTACGTGTAGGGGCTTGACGGTACCGTAAGAATAAGGATCGGCTAACTCCGTGCCAGCAGCCGCGGTAATACGAAGGGGGCTAGCGTTGTTCGGATTTACTGGGCGTAAAGCGCACGTAGGCGGATATTTAAGTTAGGGGTGAAATCCCAGGGCTCAACCCTGGAACTGCCTCTAATACTGGGTATCTCGAGTCCGAGAGAGGTGAGTGGAATTCCGAGTGTAGAGGTGAAATTCGTAGATATTCGGAGGAACACCAGTGGCGAAGGCGGCTCACTGGCTCGGTACTGACGCTGAGGTGCGAAAGCGTGGGGAGCAAAC</t>
  </si>
  <si>
    <t>TGAGGAATATTGGTCAATGGTCGCAAGACTGAACCAGCCATGCCGCGTGCAGGATGACGGTCCTATGGATTGTAAACTGCTTTTGTACGGGAAGAAACACTCCTACGTGTAGGGGCTTGACGGTACCGTAAGAATAAGGATCGGCTAACTCCGTGCCAGCAGCCGCGGTAATACGAAGGGGGCTAGCGTTGTTCGGATTTACTGGGCGTAAAGCGCACGTAGGCGGACATTTAAGTCAGGGGTGAAATCCCGGGGCTCAACCCCGGAACTGCCTTTGATACTGGGTGTCTAGAGTATGGAAGAGGTGAGTGGAATTCCGAGTGTAGAGGTGAAATTCGTAGATATTCGGAGGAACACCAGTGGCGAAGGCGGCTCACTGGTCCATTACTGACGCTGAGGTGCGAAAGCGTGGGGAGCAAAC</t>
  </si>
  <si>
    <t>TGGGGAATATTGGACAATGGGCGAAAGCCTGATCCAGCCATGCCGCGTGTGTGAAGAAGGTCTTCGGATTGTAAAGCACTTTAAGTTGGGAGGAAGGGCAGTAAGCGAATACCTTGCTGTTTTGACGTTACCGACAGAATAAGCACCGGCTAACTCTGTGCCAGCAGCCGCGGTAATACAGAGGGTGCAAGCGTTAATCGGAATTACTGGGCGTAAAGCGCGCGTAGGCGGTTTTTCAAGTCAGAGGTGAAAGCCCGGGGCTCAACCCCGGAATTGCCTTTGAAACTGGAAGACTTGAATCTTGGAGAGGTCAGTGGAATTCCGAGTGTAGAGGTGAAATTCGTAGATATTCGGAAGAACACCAGTGGCGAAGGCGACTGACTGGACAAGTATTGACGCTGAGGTGCGAAAGCGTGGGGAGCAAAC</t>
  </si>
  <si>
    <t>TGGGGAATATTGCACAATGGGCGCAAGCCTGATGCAGCCATGCCGCGTGTATGAAGAAGGCCTTCGGGTTGTAAAGTACTTTCAGCGGGGAGGAAGGCGTAAGTCTGAACAGGGCTTACGATTGACGTTACCCGCAGAAGAAGCACCGGCTAACTCCGTGCCAGCAGCCGCGGTAATACGAAGGGGGCTAGCGTTGTTCGGATTTACTGGGCGTAAAGCGCACGTAGGCGGGTTGTTAAGTCAGAGGTGAAATCCTGGAGCTCAACTCCAGAACTGCCTTTGATACTGGCAATCTAGAGTCCGGAAGAGGTGAGTGGAACTCCTAGTGTAGAGGTGGAATTCGTAGATATTAGGAAGAACACCAGTGGCGAAGGCGGCTCACTGGTCCGGTACTGACGCTGAGGTGCGAAAGCGTGGGGAGCAAAC</t>
  </si>
  <si>
    <t>TGGGGAATTTTGGACAATGGGCGCAAGCCTGATCCAGCCATGCCGCGTGTGGGAAGAAGGCCTTCGGGTTGTAAACCACTTTTGTCAGGGAAGAAACGGTCTGATCTAATACATTGGGCTAATGACGGTACCTGAAGAATAAGCACCGGCTAACTACGTGCCAGCAGCCGCGGTAATACGTAGGGTGCAAGCGTTAATCGGAATTACTGGGCGTAAAGCGTGCGCAGGCGGTTATATAAGACAGATGTGAAATCCCCGGGCTCAACCTGGGAACTGCATTTGTGACTGTATAGCTAGAGTACGGTAGAGGGGGATGGAATTCCGCGTGTAGCAGTGAAATGCGTAGATATGTGGAGGAATACCGATGGCGAAGGCAGCCCCCTGGGATAATACTGACGCTCAGACACGAAAGCGTGGGGAGCAAAC</t>
  </si>
  <si>
    <t>TGGGGAATATTGCACAATGGGCGCAAGCCTGATGCAGCCATGCCGCGTGTGTGAAGAAGGCCTTCGGGTTGTAAAGCACTTTCAGCGAGGAGGAAGGGTTCAGTGTTAATAGCACTGTGCATTGACGTTACTCGCAGAAGAAGCCCCGGCTAACTTCGTGCCAGCAGCCGCGGTAATACGAAGGGGGCTAGCGTTGTTCGGATTTACTGGGCGTAAAGCGCACGTAGGCGGATTGGTCAGTTAGGGGTGAAATCCTGGAGCTCAACTCCAGAACTGCCTTTAATACTGCCAGTCTCGAGTCCGGAAGAGGTAAGTGGAACTCCTAGTGTAGAGGTGGAATTCGTAGATATTAGGAAGAACACCAGTGGCGAAGGCGGCTTACTGGTCCGGTACTGACGCTGAGGTGCGAAAGCGTGGGGAGCAAAC</t>
  </si>
  <si>
    <t>TGGGGAATTTTGGACAATGGGGGAAACCCTGATCCAGCCATCCCGCGTGTATGATGAAGGCCTTCGGGTTGTAAAGTACTTTTGGCAGAGAAGAAAAGGTACCTCCTAATACGAGGTACTGCTGACGGTATCTGCAGAATAAGCACCGGCTAACTTCGTGCCAGCAGCCGCGGTAATACGAAGGGGGCTAGCGTTGTTCGGATTTACTGGGCGTAAAGCGCACGTAGGCGGATTGGTCAGTTAGGGGTGAAATCCTGGAGCTCAACTCCAGAACTGCCTTTAATACTGCCAGTCTCGAGTCCGGAAGAGGTAAGTGGAACTCCTAGTGTAGAGGTGGAATTCGTAGATATTAGGAAGAACACCAGTGGCGAAGGCGGCTTACTGGTCCGGTACTGACGCTGAGGTGCGAAAGCGTGGGGAGCAAAC</t>
  </si>
  <si>
    <t>TGGGGAATTTTGGACAATGGGCGAAAGCCTGATCCAGCAATGCCGCGTGAGTGAAGAAGGCCTTCGGGTTGTAAAGCTCTTTTGTCAGGGAAGAAACGGTGAGAGCTAATATCTCTTGCTAATGACGGTACCTGAAGAATAAGCACCGGCTAACTACGTGCCAGCAGCCGCGGTAATACGAAGGGGGCTAGCGTTGCTCGGAATTACTGGGCGTAAAGGGAGCGTAGGCGGACATTTAAGTCAGGGGTGAAATCCCGGGGCTCAACCTTGGAATTGCCTTTGATACTGTAGGACTTTAATCTATTTGAAGTGGGCGGAATAAGACAAGTAGCGGTGAAATGCATAGATATGTCTTAGAACTCCGATTGCGAAGGCAGCTCACTAAGTTAGTATTGACGCTGATGCACGAAAGCGTGGGGATCAAAC</t>
  </si>
  <si>
    <t>TGGGGAATCTTGCGCAATGGGCGAAAGCCTGACGCAGCCATGCCGCGTGAATGATGAAGGTCTTAGGATTGTAAAATTCTTTCACCGGGGACGATAATGACGGTACCCGGAGAAGAAGCCCCGGCTAACTTCGTGCCAGCAGCCGCGGTAATACGAAGGGGGCTAGCGTTGCTCGGAATTACTGGGCGTAAAGGGCGCGTAGGCGGACATTTAAGTCAGGGGTGAAATCCCGGGGCTCAACCCCGGAACTGCCCTTGATACTGGGTGTCTTGAGACCGGAAGAGGTAAGTGGAACTGCGAGTGTAGAGGTGAAATTCGTAGATATTCGCAAGAACACCAGTGGCGAAGGCGGCTTACTGGTCCGGATCTGACGCTGAGGCGCGAAAGCGTGGGGAGCAAAC</t>
  </si>
  <si>
    <t>TGGGGAATCTTGCGCAATGGGCGAAAGCCTGACGCAGCCATGCCGCGTGAATGATGAAGGTCTTAGGATTGTAAAATTCTTTCACCGGGGACGATAATGACGGTACCCGGAGAAGAAGCCCCGGCTAACTTCGTGCCAGCAGCCGCGGTAATACGAAGGGGGCTAGCGTTGCTCGGAATTACTGGGCGTAAAGGGAGCGTAGGCGGACATTTAAGTCAGGGGTGAAATCCCGGGGCTCAACCTTGGAATTGCCTTTGATACTGTAGGACTTTAATCTATTTGAAGTGGGCGGAATAAGACAAGTAGCGGTGAAATGCATAGATATGTCTTAGAACTCCGATTGCGAAGGCAGCTCACTAAGTTAGTATTGACGCTGATGCACGAAAGCGTGGGGATCAAAC</t>
  </si>
  <si>
    <t>TGGGGAATATTGGACAATGGGCGAAAGCCTGATCCAGCCATGCCGCGTGTGTGAAGAAGGTCTTCGGATTGTAAAGCACTTTAAGTTGGGAGGAAGGGCAGTAAGCGAATACCTTGCTGTTTTGACGTTACCGACAGAATAAGCACCGGCTAACTCTGTGCCAGCAGCCGCGGTAATACAGAGGGTGCAAGCGTTACTCGGAATTACTGGGCGTAAAGCGTGCGTAGGTGGTCGTTTAAGTCTGTTGTGAAAGCCCTGGGCTCAACCTGGGAACTGCAGTGGAAACTGGACGACTAGAGTGTGGTAGAGGGTAGCGGAATTCCTGGTGTAGCGGTGAAATGCTTAGAGATTACATGGAATACCAATTGCGAAGGCAGGTTACTACTAATTGATTGACGCTGATGGACGAAAGCGTGGGGAGCGAAC</t>
  </si>
  <si>
    <t>TGGGGAATATTGGACAATGGGCGCAAGCCTGATCCAGCCATACCGCGTGGGTGAAGAAGGCCTTCGGGTTGTAAAGCCCTTTTGTTGGGAAAGAAATCCAGCCGGCTAATACCTGGTTGGGATGACGGTACCCAAAGAATAAGCACCGGCTAACTTCGTGCCAGCAGCCGCGGTAATACGAAGGGTGCAAGCGTTACTCGGAATTACTGGGCGTAAAGGGAGCGTAGGCGGATTTTTAAGTCAGGGGTGAAATCCCGGGGCTCAACCTCGGAATTGCCTTTGATACTGGGTGTCTTGAGTATGAGAGAGGTGTGTGGAACTCCGAGTGTAGAGGTGAAATTCGTAGATATTCGGAGGAACACCGATGGCGAAGGCAATCCCCTGGACCTGTACTGACGCTCATGCACGAAAGCGTGGGGAGCAAAC</t>
  </si>
  <si>
    <t>TGGGGAATATTGGACAATGGGCGCAAGCCTGATCCAGCCATACCGCGTGGGTGAAGAAGGCCTTCGGGTTGTAAAGCCCTTTTGTTGGGAAAGAAATCCAGCTGGCTAATACCCGGTTGGGATGACGGTACCCAAAGAATAAGCACCGGCTAACTTCGTGCCAGCAGCCGCGGTAATACGAAGGGTGCAAGCGTTACTCGGAATTACTGGGCGTAAAGCGTGCGTAGGCGGTTGATTAAGTCTGCTGTGAAAGCCCTGGGCTCAACCTGGGAACTGCAGTGGATACTGGTCAGCTAGAGTGTGATAGAGGATGGTGGAATTCCCGGTGTAGCGGTGAAATGCGTAGAGATCGGGAGGAACACCAGTGGCGAAGGCGGCCATCTGGATCAACACTGACGCTGAGGCACGAAAGCGTGGGGAGCAAAC</t>
  </si>
  <si>
    <t>TGGGGAATATTGGACAATGGGCGCAAGCCTGATCCAGCCATGCCGCGTGTGTGAAGAAGGCCTTCGGGTTGTAAAGCACTTTTGTTGGGAAAGAAAAGCAGTCGGTTAATACCCGATTGTTCTGACGGTACCCAAAGAATAAGCACCGGCTAACTTCGTGCCAGCAGCCGCGGTAATACGAAGGGTGCAAGCGTTACTCGGAATTACTGGGCGTAAAGCGTGCGTAGGCGGCTTTTTAAGTCGGATGTGAAATCCCCGAGCTTAACTTGGGAATTGCATTCGATACTGGGAAGCTAGAGTATGGGAGAGGATGGTAGAATTCCAGGTGTAGCGGTGAAATGCGTAGAGATCTGGAGGAATACCGATGGCGAAGGCAGCCATCTGGCCTAATACTGACGCTGAGGTACGAAAGCATGGGGAGCAAAC</t>
  </si>
  <si>
    <t>TGGGGAATATTGGACAATGGGCGCAAGCCTGATCCAGCCATGCCGCGTGTGTGAAGAAGGCCTTAGGGTTGTAAAGCACTTTCAGTGGGGAGAAAGGTAATTCGCTTAATACGTGAGTTAATTGATGTTACCCACAGAAGAAGCACCGGCTAACTCCGTGCCAGCAGCCGCGGTAATACGGAGGGTGCAAGCGTTAATCGGAATTACTGGGCGTAAAGCGCACGTAGGCGGACTTTTAAGTCTGTCGTGAAAGCCCTGGGCTCAACCTGGGAATTGCGATGGAAACTGGGCAACTAGAGTGTGGCAGGGGATAGTGGAATTCCTGGTGTAGCAGTGAAATGCGTAGAGATCAGGAGGAACATCCGTGGCGAAGGCGGCCCCCTGGACGAAGACTGACGCTCAGGTGCGAAAGCGTGGGGAGCAAAC</t>
  </si>
  <si>
    <t>TGAGGAATATTGGACAATGGGCGCAAGCCTGATCCAGCCATGCCGCGTGCAGGATGACGGTCCTATGGATTGTAAACTGCTTTTATACGAGAAGAAACACTACTTCGTGAAGTAGCTTGACGGTATCGTAAGAATAAGGATCGGCTAACTCCGTGCCAGCAGCCGCGGTAATACGGAGGATCCAAGCGTTATCCGGAATCATTGGGTTTAAAGGGTCCGTAGGCGGGCTTGTAAGTCAGTGGTGAAATCCGGCAGCTTAACTGTCGAACTGCCATTGATACTGCAGGCCTTGAGTAAGGTAGAAGTAGCTGGAATAAGTAGTGTAGCGGTGAAATGCATAGATATTACTTAGAACACCAATTGCGAAGGCAGGTTACTATGTCTTAACTGACGCTGATGGACGAAAGCGTGGGGAGCGAAC</t>
  </si>
  <si>
    <t>TGGGGAATTTTGGACAATGGGGGAAACCCTGATCCAGCCATCCCGCGTGTATGATGAAGGCCTTCGGGTTGTAAAGTACTTTTGGCAGAGAAGAAAAGGTACCTCCTAATACGAGGTACTGCTGACGGTATCTGCAGAATAAGCACCGGCTAACTTCGTGCCAGCAGCCGCGGTAATACGAAGGGGGCTAGCGTTGTTCGGATTTACTGGGCGTAAAGCGCACGTAGGCGGCTTTGTAAGTTAGAGGTGAAAGCCTGGAGCTCAACTCCAGAACTGCCTTTAAGACTGCATCGCTTGAATCCAGGAGAGGTGAGTGGAATTCCGAGTGTAGAGGTGAAATTCGTAGATATTCGGAAGAACACCAGTGGCGAAGGCGGCTCACTGGACTGGTATTGACGCTGAGGTGCGAAAGCGTGGGGAGCAAAC</t>
  </si>
  <si>
    <t>TGGGGAATATTGCACAATGGGCGCAAGCCTGATGCAGCCATGCCGCGTGTATGAAGAAGGCCTTCGGGTTGTAAAGTACTTTCAGCGGGGAGGAAGGCGTAAGTCTGAACAGGGCTTACGATTGACGTTACCCGCAGAAGAAGCACCGGCTAACTCCGTGCCAGCAGCCGCGGTAATACGGAGGGTGCAAGCGTTAATCGGAATTACTGGGCGTAAAGCGCGCGTAGGCGGCTTTGTAAGTCAGAGGTGAAAGCCTGGAGCTCAACTCCAGAACTGCCTTTGAAACTACATCGCTTGAATCATGGAGAGGTTAGTGGAATTCCGAGTGTAGAGGTGAAATTCGTAGATATTCGGAAGAACACCAGTGGCGAAGGCGACTAACTGGACATGTATTGACGCTGAGGTGCGAAAGCGTGGGGAGCAAAC</t>
  </si>
  <si>
    <t>TGGGGAATATTGCACAATGGGCGCAAGCCTGATGCAGCCATGCCGCGTGTATGAAGAAGGCCTTCGGGTTGTAAAGTACTTTCAGCGGGGAGGAAGGCGTAAGTCTGAACAGGGCTTACGATTGACGTTACCCGCAGAAGAAGCACCGGCTAACTCCGTGCCAGCAGCCGCGGTAATACGAAGGGGGCTAGCGTTGCTCGGAATTACTGGGCGTAAAGGGCGCGTAGGCGGACATTTAAGTCAGGGGTGAAATCCCGGGGCTCAACCTCGGAATTGCCTTTGATACTGGGTGTCTCGAGACCGGAAGAGGTAAGTGGAACTGCGAGTGTAGAGGTGAAATTCGTAGAGATGTGGAGGAATACCGGTGGCGAAGGCGGCCCCCTGGACGAAGACTGACGCTCAGGTGCGAAAGCGTGGGGAGCAAAC</t>
  </si>
  <si>
    <t>TGGGGAATATTGCACAATGGGCGCAAGCCTGATGCAGCCATGCCGCGTGTATGAAGAAGGCCTTCGGGTTGTAAAGTACTTTCAGCGGGGAGGAAGGCGTAAGTCTGAACAGGGCTTACGATTGACGTTACCCGCAGAAGAAGCACCGGCTAACTCCGTGCCAGCAGCCGCGGTAATACGGAGGGTGCAAGCGTTAATCGGAATTACTGGGCGTAAAGGGCGCGTAGGCGGACATTTAAGTCAGAGGTGAAATCCCGGAGCTCAACTTCGGAACTGCCTTTGATACTGGATGTCTTGAGTGTGAGAGAGGTATGTGGAACTCCGAGTGTAGAGGTGAAATTCGTAGATATTCGGAAGAACACCAGTGGCGAAGGCGACATACTGGCTCATTACTGACGCTGAGGCGCGAAAGCGTGGGGAGCAAAC</t>
  </si>
  <si>
    <t>TGGGGAATATTGCACAATGGGCGCAAGCCTGATGCAGCCATGCCGCGTGTATGAAGAAGGCCTTCGGGTTGTAAAGTACTTTCAGCGGGGAGGAAGGCAACAGCGTAAATAGCGCTGTTGATTGACGTTACCCGCAGAAGAAGCACCGGCTAACTCCGTGCCAGCAGCCGCGGTAATACGAAGGGGGCTAGCGTTGTTCGGATTTACTGGGCGTAAAGCGCACGTAGGCGGATTTGTAAGTTAGAGGTGAAAGCCCGGGGCTCAACCCCGGAATTGCCTTTAAGACTGCATCGCTTGAACGTCGGAGAGGTGAGTGGAATTCCGAGTGTAGAGGTGAAATTCGTAGATATTCGGAAGAACACCAGTGGCGAAGGCGGCTCACTGGACGACTGTTGACGCTGAGGTGCGAAAGCGTGGGGAGCAAAC</t>
  </si>
  <si>
    <t>TGGGGAATATTGCACAATGGGCGCAAGCCTGATGCAGCCATGCCGCGTGTATGAAGAAGGCCTTCGGGTTGTAAAGTACTTTCAGCGGGGAGGAAGGCAACAGCGTAAATAGCGCTGTTGATTGACGTTACCCGCAGAAGAAGCCCCGGCTAACTTCGTGCCAGCAGCCGCGGTAATACGAAGGGGGCTAGCGTTGTTCGGATTTACTGGGCGTAAAGCGCACGTAGGCGGATTTGTAAGTTAGAGGTGAAAGCCCGGGGCTCAACCCCGGAATTGCCTTTAAGACTGCATCGCTTGAACGTCGGAGAGGTGAGTGGAATTCCGAGTGTAGAGGTGAAATTCGTAGATATTCGGAAGAACACCAGTGGCGAAGGCGGCTCACTGGACGACTGTTGACGCTGAGGTGCGAAAGCGTGGGGAGCAAAC</t>
  </si>
  <si>
    <t>TGGGGAATTTTGGACAATGGGGGAAACCCTGATCCAGCCATCCCGCGTGTATGATGAAGGCCTTCGGGTTGTAAAGTACTTTTGGCAGAGAAGAAAAGGTACCTCCTAATACGAGGTACTGCTGACGGTATCTGCAGAATAAGCTCCGGCTAACTCCGTGCCAGCAGCCGCGGTAATACGGAGGGAGCTAGCGTTGTTCGGAATTACTGGGCGTAAAGCGCACGTAGGCGGACCGGAAAGTCAGAGGTGAAATCCCAGGGCTCAACCTTGGAACTGCCTTTGAAACTATCGGTCTGGAGTTCGAGAGAGGTGAGTGGAATTCCGAGTGTAGAGGTGAAATTCGTAGATATTCGGAGGAACACCAGTGGCGAAGGCGGCTCACTGGCTCGATACTGACGCTGAGGTGCGAAAGCGTGGGGAGCAAAC</t>
  </si>
  <si>
    <t>TGGGGAATATTGCACAATGGGCGCAAGCCTGATGCAGCCATGCCGCGTGTATGAAGAAGGCCTTCGGGTTGTAAAGTACTTTCAGCGGGGAGGAAGGCGGCAGCCTGAATAAGGTTGGCGTTTGACGTTACCCGCAGAAGAAGCACCGGCTAACTCCGTGCCAGCAGCCGCGGTAATACGGAGGGAGCTAGCGTTGTTCGGAATTACTGGGCGTAAAGCGCACGTAGGCGGATTTTTAAGTCAGGGGTGAAATCCCGGGGCTCAACCCCGGAACTGCCTTTGATACTGGAAGTCTTGAGTATGGTAGAGGTGAGTGGAATTCCGAGTGTAGAGGTGAAATTCGTAGATATTCGGAGGAACACCAGTGGCGAAGGCGGCTCACTGGACCATTACTGACGCTGAGGTGCGAAAGCGTGGGGAGCAAAC</t>
  </si>
  <si>
    <t>TGGGGAATATTGGACAATGGGCGCAAGCCTGATCCAGCCATGCCGCGTGTGTGAAGAAGGCCTTCGGGTTGTAAAGCACTTTTGTTCGGGAAGAAATCGTGCGGGCTAATACCCAGTACGGATGACGGTACCGAAAGAATAAGCACCGGCTAACTCCGTGCCAGCAGCCGCGGTAATACGGAGGGAGCTAGCGTTGTTCGGAATTACTGGGCGTAAAGCGCACGTAGGCGGATTTTTAAGTCAGGGGTGAAATCCCGGGGCTCAACCCCGGAACTGCCTTTGATACTGGAAGTCTTGAGTATGGTAGAGGTGAGTGGAATTCCGAGTGTAGAGGTGAAATTCGTAGATATTCGGAGGAACACCAGTGGCGAAGGCGGCTCACTGGACCATTACTGACGCTGAGGTGCGAAAGCGTGGGGAGCAAAC</t>
  </si>
  <si>
    <t>TGGGGAATTTTGGACAATGGGCGAAAGCCTGATCCAGCAATGCCGCGTGTGTGAAGAAGGCCTTCGGGTTGTAAAGCACTTTTGTCCGGAAAGAAATGGCTCTGGTTAATACCTGGGGTCGATGACGGTACCGGAAGAATAAGGACCGGCTAACTACGTGCCAGCAGCCGCGGTAATACGTAGGGTCCAAGCGTTAATCGGAATTACTGGGCGTAAAGCGTGCGCAGGCGGTTATATAAGACAGATGTGAAATCCCCGGGCTCAACCTGGGAACTGCATCCAAAACTGGCGAGCTAGAGTAGGGCAGAGGGTGGTGGAATTTCCTGTGTAGCGGTGAAATGCGTAGATATAGGAAGGAACACCAGTGGCGAAGGCGACCACCTGGGCTCATACTGACACTGAGGTGCGAAAGCGTGGGGAGCAAAC</t>
  </si>
  <si>
    <t>TGGGGAATTTTGGACAATGGGCGAAAGCCTGATCCAGCCATGCCGCGTGCAGGATGAAGGCCTTCGGGTTGTAAACTGCTTTTGTACGGAACGAAAAGACTCCTTCTAATAAAGGGGGTCCATGACGGTACCGTAAGAATAAGCTCCGGCTAACTC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</si>
  <si>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GACAATGGGCGCAAGCCTGATCCAGCCATACCGCGTGGGTGAAGAAGGCCTTCGGGTTGTAAAGCCCTTTTGTTGGGAAAGAAATCCAGCTGGTTAATACCCGGTTGGGATGACGGTACCCAAAGAATAAGCACCGGCTAACTTCGTGCCAGCAGCCGCGGTAATACGGAGGGAGCTAGCGTTGTTCGGAATTACTGGGCGTAAAGCGCACGTAGGCGGATTTGTAAGTTAGAGGTGAAAGCCTGGAGCTCAACGCCAGAATTGCCTTTAAGACTGCATCGCTTGAATCCAGGAGAGGTGAGTGGAATTCCGAGTGTAGAGGTGAAATTCGTAGATATTAGGAAGAACACCAGTGGCGAAGGCGGCTCACTGGACTGGTATTGACGCTGAGGTGCGAAAGCGTGGGGAGCAAAC</t>
  </si>
  <si>
    <t>TGGGGAATATTGGACAATGGGCGAAAGCCTGATCCAGCAATGCCGCGTGAGTGATGAAGGTTTTCGGATCGTAAAGCTCTGTTGCCAGGGAAGAACGCTTGGGAGAGTAACTGCTCTCAAGGTGACGGTACCTGAGAAGAAAGCCCCGGCTAACTACGTGCCAGCAGCCGCGGTAATACGTAGGGGGCAAGCGTTGTCCGGAATTATTGGGCGTAAAGCGCGCGCAGGCGGTCTCTTAAGTCTGATGTGAAAGCCCACGGCTCAACCGTGGAGGGTCATTGGAAACTGGGAGACTTGAGTGCAGGAGAGAAAAGTGGAATTCCACGTGTAGCGGTGAAATGCGTAGAGATGTGGAGGAACACCAGTGGCGAAGGCGGCTTTTTGGCCTGTAACTGACGCTGAGGCGCGAAAGCGTGGGGAGCAAAC</t>
  </si>
  <si>
    <t>TGGGGAATTTTGGACAATGGGGGAAACCCTGATCCAGCCATCCCGCGTGTATGATGAAGGCCTTCGGGTTGTAAAGTACTTTTGGCAGAGAAGAAAAGGTACCTCCTAATACGAGGTACTGCTGACGGTATCTGCAGAATAAGCACCGGCTAACTACGTGCCAGCAGCCGCGGTAATACGGAGGGAGCTAGCGTTGTTCGGAATTACTGGGCGTAAAGCGCACGTAGGCGGACCAGAAAGTTGGGGGTGAAATCCCGGGGCTCAACCCCGGAACTGCCTTCAAAACTATTGGTCTGGAGTTCGAGAGAGGTGAGTGGAATACCGAGTGTAGAGGTGAAATTCGTAGATATTCGGTGGAACACCAGTGGCGAAGGCGGCTCACTGGCTCGATACTGACGCTGAGGTGCGAAAGCGTGGGGAGCAAAC</t>
  </si>
  <si>
    <t>TGGGGAATTTTGGACAATGGGGGCAACCCTGATCCAGCAATGCCGCGTGAGTGAAGAAGGCCCTCGGGTTGTAAAGCTCTTTTGTCAGGGAAGAAACGGAGTTCTCTAATATAGGATTCTAATGACGGTACCTGAAGAATAAGCTCCGGCTAACTCCGTGCCAGCAGCCGCGGTAATACGGAGGGAGCTAGCGTTGTTCGGAATTACTGGGCGTAAAGCGCACGTAGGCGGACCAGAAAGTTGGGGGTGAAATCCCGGGGCTCAACCCCGGAACTGCCTTCAAAACTATTGGTCTGGAGTTCGAGAGAGGTGAGTGGAATACCGAGTGTAGAGGTGAAATTCGTAGATATTCGGTGGAACACCAGTGGCGAAGGCGGCTCACTGGCTCGATACTGACGCTGAGGTGCGAAAGCGTGGGGAGCAAAC</t>
  </si>
  <si>
    <t>TGGGGAATTTTGGACAATGGGGGCAACCCTGATCCAGCAATGCCGCGTGTGTGAAGAAGGCCTTCGGGTTGTAAAGCACTTTTGTCCGGAAAGAAATCGCACTTACTAATATTAGGTGTGGATGACGGTACCGGAAGAATAAGGACCGGCTAACTACGTGCCAGCAGCCGCGGTAATACGAAGGGGGCTAGCGTTGTTCGGATTTACTGGGCGTAAAGCGCACGTAGGCGGATCGTTAAGTCGGGGGTGAAATCCTGGAGCTCAACTCCAGAACTGCCTTCGATACTGGCGATCTTGAGTCCGGAAGAGGTGAGTGGAACTCCTAGTGTAGAGGTGGAATTCGTAGATATTAGGAAGAACACCAGTGGCGAAGGCGGCTCACTGGTCCGGTACTGACGCTGAGGT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</si>
  <si>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ATGTAAGACAGATGTGAAATCCCCGGGCTCAACCTGGGAACTGCATTTGAAACTGGCAAGCTAGAGTCTCGTAGAGGGGGGTAGAATTCCAGGTGTAGCGGTGAAATGCGTAGAGATCTGGAGGAATACCGGTGGCGAAGGCGGCCCCCTGGACGAAGACTGACGCTCAGGTGCGAAAGCGTGGGGAGCAAAC</t>
  </si>
  <si>
    <t>TGGGGAATATTGGACAATGGGCGAAAGCCTGATCCAGCCATGCCGCGTGTGTGAAGAAGGTCTTCGGATTGTAAAGCACTTTAAGTTGGGAGGAAGGGCAGTTACCTAATACGTGATTGTTTTGACGTTACCGACAGAATAAGCACCGGCTAACTCTGTGCCAGCAGCCGCGGTAATACAGAGGGTGCAAGCGTTAATCGGAATTACTGGGCGTAAAGCGTGCGCAGGCGGTTCGGAAAGAAAGATGTGAAATCCCAGAGCTTAACTTTGGAACTGCATTTTTAACTACCGAGCTAGAGTGTGTCAGAGGGAGGTGGAATTCCGCGTGTAGCAGTGAAATGCGTAGATATGCGGAGGAACACCGATGGCGAAGGCAATCCCCTGGACCTGTACTGACGCTCATGCACGAAAGCGTGGGGAGCAAAC</t>
  </si>
  <si>
    <t>TGGGGAATATTGCACAATGGGCGCAAGCCTGATGCAGCCATGCCGCGTGTGTGAAGAAGGCCTTCGGGTTGTAAAGCACTTTCAGCGAGGAGGAAGGTGGTGAGCTTAATACGCTCATCAATTGACGTTACTCGCAGAAGAAGCACCGGCTAACTTCGTGCCAGCAGCCGCGGTAATACGAAGGGGGCTAGCGTTGTTCGGATTTACTGGGCGTAAAGCGCACGTAGGCGGACTATTAAGTCAGGGGTGAAATCCCGGGGCTCAACCCCGGAACTGCCTTTGATACTGGTAGTCTCGAGTCCGGAAGAGGTGAGTGGAATTCCGAGTGTAGAGGTGAAATTCGTAGATATTCGGAGGAACACCAGTGGCGAAGGCGGCTCACTGGTCCGGTACTGACGCTGAGGTGCGAAAGCGTGGGGAGCAAAC</t>
  </si>
  <si>
    <t>TAAGGAATATTGGTCAATGGGCGGAAGCCTGAACCAGCCATGCCGCGTGCAGGATGACTGCCCTATGGGTTGTAAACTGCTTTTGTCCGGGAATAAACCTCTCTACGTGTAGAGAGCTGAATGTACCGGAAGAATAAGGATCGGCTAACTCCGTGCCAGCAGCCGCGGTAATACGGAGGATCCGAGCGTTATCCGGATTTATTGGGTTTAAAGGGTGCGTAGGCGGACCTGTAAGTCAGTGGTGAAATCTCTCAGCTTAACTGAGAAACTGCCATTGATACTGCAGGTCTAGAGTATAGATGACGTTGGCGGAATATGACATGTAGTGGTGAAATACTTAGATATGTCATAGAACACCGATTGCGAAGGCAGCTAACGAAACTATAACTGACGCTGAGGCACGAAAGTGCGGGGATCAAAC</t>
  </si>
  <si>
    <t>TGGGGAATATTGGACAATGGGCGAAAGCCTGATCCAGCCATGCCGCGTGTGTGAAGAAGGTCTTCGGATTGTAAAGCACTTTAAGTTGGGAGGAAGGGCAGTTACCTAATACGTGATTGTTTTGACGTTACCGACAGAATAAGCACCGGCTAACTCTGTGCCAGCAGCCGCGGTAATACGTAGGGTCCAAGCGTTAATCGGAATTACTGGGCGTAAAGCGTGCGCAGGCGGTTTTGTAAGTCTGATGTGAAATCCCCGGGCTCAACCTGGGAACTGCATCCAAAACTGGCGAGCTAGAGTAGGGCAGAGGGTGGTGGAATTTCCTGTGTAGCGGTGAAATGCGTAGATATAGGAAGGAACACCAGTGGCGAAGGCGACCACCTGGGCTCATACTGACACTGAGGTGCGAAAGCGTGGGGAGCAAAC</t>
  </si>
  <si>
    <t>TGGGGAATATTGCACAATGGGCGCAAGCCTGATGCAGCCATGCCGCGTGTATGAAGAAGGCCTTCGGGTTGTAAAGTACTTTCAGCGGGGAGGAAGGCAACAGCGTAAATAGCGCTGTTGATTGACGTTACCCGCAGAAGAAGCACCGGCTAACTCCGTGCCAGCAGCCGCGGTAATACGAAGGGGGCTAGCGTTGTTCGGAATTACTGGGCGTAAAGCGCACGTAGGCGGATCGATCAGTCAGGGGTGAAATCCCGCAGCTCAACTGCGGAACTGCCTTTGATACTGTCGGTCTAGAGTATGGAAGAGGTGAGTGGAATTCCGAGTGTAGAGGTGAAATTCGTAGATATTCGGAGGAACACCAGTGGCGAAGGCGGCTCACTGGTCCATTACTGACGCTGAGGTGCGAAAGCGTGGGGAGCAAAC</t>
  </si>
  <si>
    <t>TGGGGAATATTGGACAATGGGCGCAAGCCTGATCCAGCCATCCCGCGTGTGTGAAGAAGGCCTTCGGGTTGTAAAGCCCTTTTGTTGGGAAAGAAATCCAGCTGGTTAATACCCGGTTGGGATGACGGTACCCAAAGAATAAGCACCGGCTAACTTCGTGCCAGCAGCCGCGGTAATACGAAGGGTGCAAGCGTTACTCGGAATTACTGGGCGTAAAGCGTGCGTAGGCGGCTATTTAAGTCGGATGTGAAAGCCCTGGGCTTAACCTGGGAACTGCATTCGATACTGGGTAGCTGGAGATCGGTAGAGGGCGGCGGAATTCCGGGTGTAGCGGTGAAATGCGTAGATATCCGGAGGAACACCGATGGCGAAGGCAACCGCCTGGGCCTGATCTGACGCTGAGGCACGAAAGCGTGGGGAGCAAAC</t>
  </si>
  <si>
    <t>TGGGGAATATTGGACAATGGGCGAAAGCCTGATCCAGCCATGCCGCGTGTGTGAAGAAGGTCTTCGGATTGTAAAGCACTTTAAGTTGGGAGGAAGGGTTGTAGATTAATACTCTGCAATTTTGACGTTACCGACAGAATAAGCACCGGCTAACTCTGTGCCAGCAGCCGCGGTAATACAGAGGGTGCAAGCGTTAATCGGAATTACTGGGCGTAAAGCGCGCGTAGGCGGTTTTTTAAGTCAGAGGTGAAAGCCCGGGGCTCAACCCCGGAATTGCCTTTGAAACTGGAAAACTAGAATCTTGGAGAGGTCAGTGGAATTCCGAGTGTAGAGGTGAAATTCGTAGATATTCGGAAGAACACCAGTGGCGAAGGCGACTGACTGGACAAGTATTGACGCTGAGGTGCGAAAGCGTGGGGAGCAAAC</t>
  </si>
  <si>
    <t>TGGGGAATATTGGACAATGGGCGCAAGCCTGATGCAGCCATGCCGCGTGTATGAAGAAGGCCTTCGGGTTGTAAAGTACTTTCAGCGGGGAGGAAGGGTTTAGCCTGAAGAGGGTTAGATTTTGACGTTACCCGCAGAAGAAGCACCGGCTAACTCCGTGCCAGCAGCCGCGGTAATACGGAGGGTGCAAGCGTTAATCGGAATGACTGGGCGTAAAGCGCACGCAGGCGGCTTTGCAAGACAGATGTGAAATCCCCGGGCTCAACCTGGGAACTGCATTTGTGACTGCAAGGCTGGAGTGCGGCAGAGGGGGATGGAATTCCGCGTGTAGCAGTGAAATGCGTAGATATTCGGAGGAACACCAGTGGCGAAGGCGGCTCACTGGACCATTACTGACGCTGAGGTGCGAAAGCGTGGGGAGCAAAC</t>
  </si>
  <si>
    <t>TGGGGAATATTGGACAATGGGCGCAAGCCTGATCCAGCCATGCCGCGTGAGTGATGAAGGCCCTAGGGTTGTAAAGTACTTTCAGCGGGGAGGAAGGGTTTAGCCTGAAGAGGGTTAGATTTTGACGTTACCCGCAGAAGAAGCACCGGCTAACTCCGTGCCAGCAGCCGCGGTAATACGGAGGGTGCAAGCGTTAATCGGAATGACTGGGCGTAAAGCGCACGCAGGCGGCTTTGCAAGACAGATGTGAAATCCCCGGGCTCAACCTGGGAACTGCATTTGTGACTGCAAGGCTGGAGTGCGGCAGAGGGGGATGGAATTCCGCGTGTAGCAGTGAAATGCGTAGATATTCGGAGGAACACCAGTGGCGAAGGCGGCTCACTGGACCATTACTGACGCTGAGGTGCGAAAGCGTGGGGAGCAAAC</t>
  </si>
  <si>
    <t>TGGGGAATATTGCACAATGGGCGCAAGCCTGATGCAGCCATGCCGCGTGTATGAAGAAGGCCTTCGGGTTGTAAAGTACTTTCAGCGGGGAGGAAGGGTTTAGCCTGAAGAGGGCTGGACTTTGACGTTACCCGCAGAAGAAGCACCGGCTAACTCCGTGCCAGCAGCCGCGGTAATACGGAGGGTGCAAGCGTTAATCGGAATGACTGGGCGTAAAGCGCACGCAGGCGGCTTTGCAAGACAGATGTGAAATCCCCGGGCTCAACCTGGGAACTGCATTTGTGACTGCAAGGCTGGAGTGCGGCAGAGGGGGATGGAATTCCGCGTGTAGCAGTGAAATGCGTAGATATTCGGAGGAACACCAGTGGCGAAGGCGGCTCACTGGACCATTACTGACGCTGAGGTGCGAAAGCGTGGGGAGCAAAC</t>
  </si>
  <si>
    <t>TGGGGAATATTGGACAATGGGCGCAAGCCTGATGCAGCCATGCCGCGTGTATGAAGAAGGCCTTCGGGTTGTAAAGTACTTTCAGCGGGGAGGAAGGGTTTAGCCTGAAGAGGGCTGGACTTTGACGTTACCCGCAGAAGAAGCACCGGCTAACTCCGTGCCAGCAGCCGCGGTAATACGGAGGGTGCAAGCGTTAATCGGAATGACTGGGCGTAAAGCGCACGCAGGCGGCTTTGCAAGACAGATGTGAAATCCCCGGGCTCAACCTGGGAACTGCATTTGTGACTGCAAGGCTGGAGTGCGGCAGAGGGGGATGGAATTCCGCGTGTAGCAGTGAAATGCGTAGATATTCGGAGGAACACCAGTGGCGAAGGCGGCTCACTGGACCATTACTGACGCTGAGGTGCGAAAGCGTGGGGAGCAAAC</t>
  </si>
  <si>
    <t>TGGGGAATATTGCACAATGGGCGCAAGCCTGATGCAGCCATGCCGCGTGTATGAAGAAGGCCTTCGGGTTGTAAAGTACTTTCAGCGGGGAGGAAGGGTTTAGCCTGAAGAGGGTTAGATTTTGACGTTACCCGCAGAAGAAGCACCGGCTAACTCCGTGCCAGCAGCCGCGGTAATACGAAGGGGGCTAGCGTTGTTCGGATTTACTGGGCGTAAAGCGCACGTAGGCGGCGATTTAAGTCAGAGGTGAAAGCCCGGGGCTCAACCCCGGAACTGCCTTTGAGACTGGATTGCTAGAATCTTGGAGAGGCGAGTGGAATTCCGAGTGTAGAGGTGAAATTCGTAGATATTCGGAAGAACACCAGTGGCGAAGGCGGCTCGCTGGACAAGTATTGACGCTGAGGTGCGAAAGCGTGGGGAGCAAAC</t>
  </si>
  <si>
    <t>TGGGGAATATTGGACAATGGGCGCAAGCCTGATCCAGCCATGCCGCGTGAGTGATGAAGGCCCTAGGGTTGTAAAGCTCTTTTGTCAGGGAAGAAACGGAGTTCTCTAATATAGGATTCTAATGACGGTACCTGAAGAATAAGCACCGGCTAACTACGTGCCAGCAGCCGCGGTAATACGTAGGGTGCAAGCGTTAATCGGAATTACTGGGCGTAAAGCGTGCGCAGGCGGTTTTGTAAGTCTGAAGCTAAAGGCTGTGGCTTAACCATAGTACGCTTTGGAAACTGTTTAACTTGAGTGCAAGAGGGGAGAGTGGAATTCCATGTGTAGCGGTGAAATGCGTAGATATATGGAGGAACACCGGTGGCGAAAGCGGCTCTCTGGCTTGTAACTGACGCTGAGGCTCGAAAGCGTGGGGAGCAAAC</t>
  </si>
  <si>
    <t>TGGGGAATATTGGACAATGGGCGCAAGCCTGATCCAGCCATACCGCGTGGGTGAAGAAGGCCTTCGGGTTGTAAAGCCCTTTTGTTGGGAAAGAAATCCAGCTGGTTAATACCCGGTTGGGATGACGGTACCCAAAGAATAAGCACCGGCTAACTTCGTGCCAGCAGCCGCGGTAATACGAAGGGTGCAAGCGTTACTCGGAATTACTGGGCGTAAAGCGTGCGTAGGTGGTTGTTTAAGTCTGTTGTGAAAGCCCTGGGCTCAACCTGGGAACTGCATTTGAAACTGGCAAGCTAGAGTCTCGTAGAGGGGGGTAGAATTCCAGGTGTAGCGGTGAAATGCGTAGAGATCTGGAGGAATACCGGTGGCGAAGGCGGCCCCCTGGACCAACACTGACACTGAGGCACGAAAGCGTGGGGAGCAAAC</t>
  </si>
  <si>
    <t>TGGGGAATTTTGGACAATGGGGGCAACCCTGATCCAGCAATGCCGCGTGTGTGAAGAAGGCCTTCGGGTTGTAAAGCACTTTTGTCCGGAAAGAAATCGCACTTACTAATATTAGGTGTGGATGACGGTACCGGAAGAATAAGGACCGGCTAACTTCGTGCCAGCAGCCGCGGTAATACGAAGGGTGCAAGCGTTACTCGGAATTACTGGGCGTAAAGCGTGCGTAGGTGGTTGTTTAAGTCTGTTGTGAAAGCCCTGGGCTCAACCTGGGAACTGCATTTGAAACTGGCAAGCTAGAGTCTCGTAGAGGGGGGTAGAATTCCAGGTGTAGCGGTGAAATGCGTAGAGATCTGGAGGAATACCGGTGGCGAAGGCGGCCCCCTGGACCAACACTGACACTGAGGCACGAAAGCGTGGGGAGCAAAC</t>
  </si>
  <si>
    <t>TGGGGAATTTTGGACAATGGGCGAAAGCCTGATCCAGCAATGCCGCGTGCAGGATGAAGGCCTTCGGGTTGTAAACTGCTTTTGTACGGAACGAAAAAGCTTCTCCTAATACGAGAGGCCCATGACGGTACCGTAAGAATAAGCACCGGCTAACTTCGTGCCAGCAGCCGCGGTAATACGAAGGGGGCTAGCGTTGCTCGGAATTACTGGGCGTAAAGGGCGCGTAGGCGGACTTTTAAGTCGGAGGTGAAAGCCCAGGGCTCAACCCTGGAATTGCCTTCGATACTGGGAGTCTTGAGTTCGGAAGAGGTTGGTGGAACTGCGAGTGTAGAGGTGAAATTCGTAGATATTCGCAAGAACACCGGTGGCGAAGGCGGCCAACTGGTCCGAAACTGACGCTGAGGCGCGAAAGCGTGGGGAGCAAAC</t>
  </si>
  <si>
    <t>TGGGGAATTTTGGACAATGGGCGAAAGCCTGATCCAGCAATGCCGCGTGCAGGATGAAGGCCTTCGGGTTGTAAACTGCTTTTGTACGGAACGAAAAAGCTTCTCCTAATACGAGAGGCCCATGACGGTACCGTAAGAATAAGCACCGGCTAACTACGTGCCAGCAGCCGCGGTAATACGTAGGGTGCAAGCGTTAATCGGAATTACTGGGCGTAAAGGGCGCGTAGGCGGACAGTTTAGTCAGAGGTGAAAGCCCAGGGCTCAACCTTGGAATTGCCTTTGATACTGGCTGTCTTGAGTACGGGAGAGGTGAGTGGAACTCCGAGTGTAGAGGTGAAATTCGTAGATATTCGGAAGAACACCAGTGGCGAAGGCGACTCACTGGCCCGTTACTGACGCTGAGGCGCGAAAGCGTGGGGAGCAAAC</t>
  </si>
  <si>
    <t>TGGGGAATTTTGGACAATGGGGGAAACCCTGATCCAGCCATCCCGCGTGTGCGATGAAGGCCTTCGGGTTGTAAAGCACTTTTGGCAGGAAAGAAACGTCATGGGCTAATACCCCGTGAAACTGACGGTACCTGCAGAATAAGCACCGGCTAACTACGTGCCAGCAGCCGCGGTAATACGTAGGGTGCAAGCGTTAATCGGAATTACTGGGCGTAAAGCGTGCGCAGGCGGTTATGTAAGACAGATGTGAAATCCCCGGGCTCAACCTGGGAACTGCATTTGTGACTGCATGGCTAGAGTACGGTAGAGGGGGATGGAATTCCGCGTGTAGCAGTGAAATGCGTAGATATGCGGAGGAACACCGATGGCGAAGGCAATCCCCTGGACCTGTACTGACGCTCAGGTGCGAAAGCGTGGGGAGCAAAC</t>
  </si>
  <si>
    <t>TAAGGAATATTGGTCAATGGGCGGAAGCCTGAACCAGCCATGCCGCGTGCAGGATGACTGCCCTATGGGTTGTAAACTGCTTTTGTCCAGGAATAAACCTTTCTACGTGTAGAGAGCTGAATGTACTGGAAGAATAAGCACCGGCTAACTACGTGCCAGCAGCCGCGGTAATACGTAGGGTGCGAGCGTTAATCGGAATTACTGGGCGTAAAGCGTGCGCAGGCGGTTCGGAAAGAAAGATGTGAAATCCCAGAGCTTAACTTTGGAACTGCATTTTTAACTACCGAGCTAGAGTGTGTCAGAGGGAGGTGGAATTCCGCGTGTAGCAGTGAAATGCGTAGATATGCGGAGGAACACCGATGGCGAAGGCAATCCCCTGGACCTGTACTGACGCTCATGCACGAAAGCGTGGGGAGCAAAC</t>
  </si>
  <si>
    <t>TAGGGAATCTTCCGCAATGGGCGAAAGCCTGACGGAGCAACGCCGCGTGAGTGATGAAGGCCCTAGGGTTGTAAAGCTCTTTCACCGGTGAAGATAATGACGGTACCGTAAGAATAAGCACCGGCTAACTACGTGCCAGCAGCCGCGGTAATACGTAGGGTGCAAGCGTTAATCGGATTTACTGGGCGTAAAGCGTGCGTAGGCGGCTGATTAAGTCGGATGTGAAATCCCTGAGCTTAACTTAGGAATTGCATTCGATACTGGTCAGCTAGAGTATGGGAGAGGATGGTAGAATTCCAGGTGTAGCGGTGAAATGCGTAGAGATCTGGAGGAATACCGATGGCGAAGGCAGCCATCTGGCCTAATACTGACGCTGAGGTACGAAAGCATGGGGAGCAAAC</t>
  </si>
  <si>
    <t>TGGGGAATTTTGGACAATGGGGGCAACCCTGATCCAGCAATGCCGCGTGAGTGAAGAAGGCCCTCGGGTTGTAAAGCTCTTTTGTCAGGGAAGAAACGGAGTTCTCTAATATAGGATTCTAATGACGGTACCTGAAGAATAAGCACCGGCTAACTACGTGCCAGCAGCCGCGGTAATACGTAGGGTGCAAGCGTTAATCGGAATTACTGGGCGTAAAGCGCACGTAGGTGGTTTGGTAAGTTGGATGTGAAATCCCCGGGCTCAACCTGGGAACTGCATTCAAGACTGCCTGACTAGAGTATGGTAGAGGGAAGCGGAATTCCACATGTAGCGGTGAAATGCGTAGATATGTGGAGGAACATCAATGGCGAAGGCAGCTTCCTGGACTAATACTGACACTGAGGTGCGAAAGCGTGGGTAGCAAAC</t>
  </si>
  <si>
    <t>TGGGGAATATTGGACAATGGGGGCAACCCTGATCCAGCAATGCCGCGTGTGTGAAGAAGGCCTGAGGGTTGTAAAGCACTTTCAGTGGGGAGGAGGGATGACAGGTTAAGAGCTAGTTGTCTGGACGTTACCCACAGAAGAAGCACCGGCTAACTCCGTGCCAGCAGCCGCGGTAATACGGAGGGTGCGAGCGTTAATCGGAATTACTGGGCGTAAAGGGTGCGTAGGTGGTTTGATAAGTTATTTGTGAAATTCCTGGGCTTAACCTGGGGTGGTCAGATAAGACTGTTGGACTAGAGTATAGGAGAGGGTAGTGGAATTTCCGGTGTAGCGGTGAAATGCGTAGAGATCGGAAGGAACACCGGTGGCGAAGGCGGCTACCTGGCCTGATACTGACACTGAGGCACGAAAGCGTGGGGAGCAAAC</t>
  </si>
  <si>
    <r>
      <rPr>
        <b/>
        <sz val="11"/>
        <color theme="1"/>
        <rFont val="Calibri"/>
        <family val="2"/>
        <scheme val="minor"/>
      </rPr>
      <t>Additional File 2C :</t>
    </r>
    <r>
      <rPr>
        <sz val="11"/>
        <color theme="1"/>
        <rFont val="Calibri"/>
        <family val="2"/>
        <scheme val="minor"/>
      </rPr>
      <t xml:space="preserve"> OTU abundance Table after</t>
    </r>
    <r>
      <rPr>
        <i/>
        <sz val="11"/>
        <color theme="1"/>
        <rFont val="Calibri"/>
        <family val="2"/>
        <scheme val="minor"/>
      </rPr>
      <t xml:space="preserve"> 16S rRNA gene</t>
    </r>
    <r>
      <rPr>
        <sz val="11"/>
        <color theme="1"/>
        <rFont val="Calibri"/>
        <family val="2"/>
        <scheme val="minor"/>
      </rPr>
      <t xml:space="preserve"> Illumina-amplicon sequencing samples procedure and FROGS sequence process analyse</t>
    </r>
  </si>
  <si>
    <r>
      <rPr>
        <b/>
        <sz val="11"/>
        <color theme="1"/>
        <rFont val="Calibri"/>
        <family val="2"/>
        <scheme val="minor"/>
      </rPr>
      <t>Additional File 2D :</t>
    </r>
    <r>
      <rPr>
        <sz val="11"/>
        <color theme="1"/>
        <rFont val="Calibri"/>
        <family val="2"/>
        <scheme val="minor"/>
      </rPr>
      <t xml:space="preserve"> OTU abundance Table after</t>
    </r>
    <r>
      <rPr>
        <i/>
        <sz val="11"/>
        <color theme="1"/>
        <rFont val="Calibri"/>
        <family val="2"/>
        <scheme val="minor"/>
      </rPr>
      <t xml:space="preserve"> 16S rRNA gene</t>
    </r>
    <r>
      <rPr>
        <sz val="11"/>
        <color theme="1"/>
        <rFont val="Calibri"/>
        <family val="2"/>
        <scheme val="minor"/>
      </rPr>
      <t xml:space="preserve"> Illumina-amplicon sequencing samples procedure and DADA2 sequence process analyse</t>
    </r>
  </si>
  <si>
    <r>
      <rPr>
        <b/>
        <sz val="11"/>
        <color theme="1"/>
        <rFont val="Calibri"/>
        <family val="2"/>
        <scheme val="minor"/>
      </rPr>
      <t>Additional File 2A:</t>
    </r>
    <r>
      <rPr>
        <sz val="11"/>
        <color theme="1"/>
        <rFont val="Calibri"/>
        <family val="2"/>
        <scheme val="minor"/>
      </rPr>
      <t xml:space="preserve"> OTU abundance after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Illumina-amplicon rpoB sequencing of samples and FROGS sequence analysis pipeline</t>
    </r>
  </si>
  <si>
    <r>
      <rPr>
        <b/>
        <sz val="11"/>
        <rFont val="Calibri"/>
        <family val="2"/>
        <scheme val="minor"/>
      </rPr>
      <t>Additional File 2B :</t>
    </r>
    <r>
      <rPr>
        <sz val="11"/>
        <rFont val="Calibri"/>
        <family val="2"/>
        <scheme val="minor"/>
      </rPr>
      <t xml:space="preserve"> OTU abundance Table after</t>
    </r>
    <r>
      <rPr>
        <i/>
        <sz val="11"/>
        <rFont val="Calibri"/>
        <family val="2"/>
        <scheme val="minor"/>
      </rPr>
      <t xml:space="preserve"> rpoB</t>
    </r>
    <r>
      <rPr>
        <sz val="11"/>
        <rFont val="Calibri"/>
        <family val="2"/>
        <scheme val="minor"/>
      </rPr>
      <t xml:space="preserve"> Illumina-amplicon sequencing samples procedure and DADA2 sequence process analyse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</si>
</sst>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0" fillId="0" borderId="0" xfId="0" applyNumberFormat="1"/>
    <xf numFmtId="0" fontId="2" fillId="0" borderId="0" xfId="0" applyFont="1"/>
    <xf numFmtId="0" fontId="0" fillId="0" borderId="0" xfId="0" applyAlignment="1"/>
    <xf numFmtId="0" fontId="0" fillId="0" borderId="0" xfId="0" applyFill="1"/>
    <xf numFmtId="0" fontId="5" fillId="0" borderId="0" xfId="0" applyFont="1" applyFill="1"/>
    <xf numFmtId="0" fontId="0" fillId="0" borderId="1" xfId="0" applyFill="1" applyBorder="1"/>
    <xf numFmtId="0" fontId="0" fillId="2" borderId="0" xfId="0" applyFill="1"/>
    <xf numFmtId="0" fontId="1" fillId="0" borderId="0" xfId="0" applyFont="1" applyFill="1"/>
    <xf numFmtId="0" fontId="1" fillId="0" borderId="1" xfId="0" applyFont="1" applyFill="1" applyBorder="1"/>
    <xf numFmtId="0" fontId="1" fillId="0" borderId="0" xfId="0" applyFont="1"/>
    <xf numFmtId="0" fontId="5" fillId="0" borderId="0" xfId="0" applyFont="1"/>
    <xf numFmtId="0" fontId="5" fillId="2" borderId="0" xfId="0" applyFont="1" applyFill="1"/>
    <xf numFmtId="0" fontId="1" fillId="2" borderId="0" xfId="0" applyFont="1" applyFill="1"/>
    <xf numFmtId="0" fontId="1" fillId="0" borderId="1" xfId="0" applyFont="1" applyBorder="1"/>
    <xf numFmtId="0" fontId="0" fillId="0" borderId="0" xfId="0" applyFill="1" applyBorder="1"/>
    <xf numFmtId="11" fontId="0" fillId="0" borderId="0" xfId="0" applyNumberFormat="1"/>
    <xf numFmtId="0" fontId="1" fillId="0" borderId="0" xfId="0" applyFont="1" applyFill="1" applyBorder="1"/>
    <xf numFmtId="0" fontId="0" fillId="3" borderId="0" xfId="0" applyFill="1"/>
    <xf numFmtId="0" fontId="0" fillId="4" borderId="0" xfId="0" applyFill="1"/>
    <xf numFmtId="0" fontId="8" fillId="0" borderId="0" xfId="0" applyFont="1" applyFill="1"/>
    <xf numFmtId="0" fontId="0" fillId="0" borderId="0" xfId="0" applyFill="1" applyAlignment="1"/>
    <xf numFmtId="0" fontId="2" fillId="0" borderId="0" xfId="0" applyFont="1" applyFill="1" applyAlignment="1">
      <alignment wrapText="1"/>
    </xf>
    <xf numFmtId="0" fontId="2" fillId="0" borderId="0" xfId="0" applyFont="1" applyFill="1" applyAlignment="1"/>
    <xf numFmtId="0" fontId="2" fillId="0" borderId="0" xfId="0" applyNumberFormat="1" applyFont="1" applyFill="1" applyAlignment="1">
      <alignment wrapText="1"/>
    </xf>
    <xf numFmtId="0" fontId="2" fillId="0" borderId="0" xfId="0" applyNumberFormat="1" applyFont="1" applyFill="1" applyAlignment="1"/>
    <xf numFmtId="0" fontId="8" fillId="0" borderId="0" xfId="0" applyFont="1" applyFill="1" applyAlignment="1">
      <alignment wrapText="1"/>
    </xf>
    <xf numFmtId="0" fontId="8" fillId="0" borderId="0" xfId="0" applyFont="1" applyFill="1" applyAlignment="1"/>
    <xf numFmtId="0" fontId="6" fillId="0" borderId="0" xfId="0" applyFont="1" applyFill="1"/>
    <xf numFmtId="0" fontId="6" fillId="0" borderId="1" xfId="0" applyFont="1" applyFill="1" applyBorder="1"/>
    <xf numFmtId="0" fontId="6" fillId="0" borderId="0" xfId="0" applyFont="1"/>
    <xf numFmtId="0" fontId="4" fillId="0" borderId="0" xfId="0" applyNumberFormat="1" applyFont="1" applyFill="1"/>
    <xf numFmtId="0" fontId="3" fillId="0" borderId="1" xfId="0" applyFont="1" applyFill="1" applyBorder="1"/>
    <xf numFmtId="0" fontId="3" fillId="0" borderId="0" xfId="0" applyFont="1" applyFill="1" applyBorder="1"/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0" fontId="1" fillId="0" borderId="0" xfId="0" applyFont="1" applyBorder="1"/>
    <xf numFmtId="0" fontId="2" fillId="0" borderId="1" xfId="0" applyFont="1" applyFill="1" applyBorder="1"/>
    <xf numFmtId="0" fontId="8" fillId="0" borderId="1" xfId="0" applyNumberFormat="1" applyFont="1" applyFill="1" applyBorder="1"/>
    <xf numFmtId="0" fontId="8" fillId="0" borderId="0" xfId="0" applyNumberFormat="1" applyFont="1" applyFill="1"/>
    <xf numFmtId="0" fontId="2" fillId="0" borderId="1" xfId="0" applyFont="1" applyBorder="1"/>
    <xf numFmtId="0" fontId="5" fillId="0" borderId="0" xfId="0" applyFont="1" applyFill="1" applyBorder="1"/>
    <xf numFmtId="0" fontId="5" fillId="0" borderId="2" xfId="0" applyFont="1" applyFill="1" applyBorder="1"/>
    <xf numFmtId="0" fontId="5" fillId="0" borderId="0" xfId="0" applyFont="1" applyBorder="1"/>
    <xf numFmtId="0" fontId="5" fillId="0" borderId="2" xfId="0" applyFont="1" applyBorder="1"/>
    <xf numFmtId="0" fontId="1" fillId="0" borderId="2" xfId="0" applyFont="1" applyFill="1" applyBorder="1"/>
    <xf numFmtId="0" fontId="1" fillId="0" borderId="2" xfId="0" applyFont="1" applyBorder="1"/>
    <xf numFmtId="0" fontId="4" fillId="0" borderId="0" xfId="0" applyFont="1" applyFill="1" applyBorder="1"/>
    <xf numFmtId="0" fontId="4" fillId="0" borderId="2" xfId="0" applyFont="1" applyFill="1" applyBorder="1"/>
    <xf numFmtId="0" fontId="3" fillId="0" borderId="2" xfId="0" applyFont="1" applyFill="1" applyBorder="1"/>
    <xf numFmtId="0" fontId="6" fillId="0" borderId="0" xfId="0" applyFont="1" applyFill="1" applyBorder="1"/>
  </cellXfs>
  <cellStyles count="1"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9" Type="http://schemas.openxmlformats.org/officeDocument/2006/relationships/customXml" Target="../customXml/item1.xml"/><Relationship Id="rId10" Type="http://schemas.openxmlformats.org/officeDocument/2006/relationships/customXml" Target="../customXml/item2.xml"/><Relationship Id="rId1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27"/>
  <sheetViews>
    <sheetView zoomScale="59" zoomScaleNormal="59" zoomScalePageLayoutView="59" workbookViewId="0">
      <selection activeCell="H4" sqref="H4:AI4"/>
    </sheetView>
  </sheetViews>
  <sheetFormatPr baseColWidth="10" defaultRowHeight="14" x14ac:dyDescent="0"/>
  <cols>
    <col min="8" max="22" width="10.83203125" style="8"/>
    <col min="23" max="26" width="10.83203125" style="11"/>
    <col min="27" max="37" width="10.83203125" style="1"/>
  </cols>
  <sheetData>
    <row r="1" spans="1:35">
      <c r="A1" s="6" t="s">
        <v>6309</v>
      </c>
    </row>
    <row r="3" spans="1: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s="3" t="s">
        <v>11</v>
      </c>
      <c r="I3" s="3" t="s">
        <v>12</v>
      </c>
      <c r="J3" s="3" t="s">
        <v>13</v>
      </c>
      <c r="K3" s="3" t="s">
        <v>14</v>
      </c>
      <c r="L3" s="3" t="s">
        <v>15</v>
      </c>
      <c r="M3" s="3" t="s">
        <v>16</v>
      </c>
      <c r="N3" s="3" t="s">
        <v>17</v>
      </c>
      <c r="O3" s="3" t="s">
        <v>18</v>
      </c>
      <c r="P3" s="3" t="s">
        <v>19</v>
      </c>
      <c r="Q3" s="3" t="s">
        <v>20</v>
      </c>
      <c r="R3" s="3" t="s">
        <v>21</v>
      </c>
      <c r="S3" s="3" t="s">
        <v>22</v>
      </c>
      <c r="T3" s="3" t="s">
        <v>23</v>
      </c>
      <c r="U3" s="3" t="s">
        <v>24</v>
      </c>
      <c r="V3" s="3" t="s">
        <v>25</v>
      </c>
      <c r="W3" s="2" t="s">
        <v>10</v>
      </c>
      <c r="X3" s="2" t="s">
        <v>7</v>
      </c>
      <c r="Y3" s="2" t="s">
        <v>8</v>
      </c>
      <c r="Z3" s="2" t="s">
        <v>9</v>
      </c>
      <c r="AA3" s="23" t="s">
        <v>26</v>
      </c>
      <c r="AB3" s="23" t="s">
        <v>27</v>
      </c>
      <c r="AC3" s="23" t="s">
        <v>28</v>
      </c>
      <c r="AD3" s="23" t="s">
        <v>29</v>
      </c>
      <c r="AE3" s="23" t="s">
        <v>30</v>
      </c>
      <c r="AF3" s="23" t="s">
        <v>31</v>
      </c>
      <c r="AG3" s="23" t="s">
        <v>32</v>
      </c>
      <c r="AH3" s="23" t="s">
        <v>33</v>
      </c>
      <c r="AI3" s="23" t="s">
        <v>34</v>
      </c>
    </row>
    <row r="4" spans="1:35">
      <c r="H4" s="3" t="s">
        <v>39</v>
      </c>
      <c r="I4" s="3" t="s">
        <v>40</v>
      </c>
      <c r="J4" s="3" t="s">
        <v>41</v>
      </c>
      <c r="K4" s="3" t="s">
        <v>42</v>
      </c>
      <c r="L4" s="3" t="s">
        <v>43</v>
      </c>
      <c r="M4" s="3" t="s">
        <v>44</v>
      </c>
      <c r="N4" s="3" t="s">
        <v>45</v>
      </c>
      <c r="O4" s="3" t="s">
        <v>46</v>
      </c>
      <c r="P4" s="3" t="s">
        <v>47</v>
      </c>
      <c r="Q4" s="3" t="s">
        <v>48</v>
      </c>
      <c r="R4" s="3" t="s">
        <v>49</v>
      </c>
      <c r="S4" s="3" t="s">
        <v>50</v>
      </c>
      <c r="T4" s="3" t="s">
        <v>51</v>
      </c>
      <c r="U4" s="3" t="s">
        <v>52</v>
      </c>
      <c r="V4" s="3" t="s">
        <v>53</v>
      </c>
      <c r="W4" s="2" t="s">
        <v>38</v>
      </c>
      <c r="X4" s="2" t="s">
        <v>35</v>
      </c>
      <c r="Y4" s="2" t="s">
        <v>36</v>
      </c>
      <c r="Z4" s="2" t="s">
        <v>37</v>
      </c>
      <c r="AA4" s="23" t="s">
        <v>54</v>
      </c>
      <c r="AB4" s="23" t="s">
        <v>55</v>
      </c>
      <c r="AC4" s="23" t="s">
        <v>56</v>
      </c>
      <c r="AD4" s="23" t="s">
        <v>57</v>
      </c>
      <c r="AE4" s="23" t="s">
        <v>58</v>
      </c>
      <c r="AF4" s="23" t="s">
        <v>59</v>
      </c>
      <c r="AG4" s="23" t="s">
        <v>60</v>
      </c>
      <c r="AH4" s="23" t="s">
        <v>61</v>
      </c>
      <c r="AI4" s="23" t="s">
        <v>62</v>
      </c>
    </row>
    <row r="5" spans="1:35">
      <c r="A5" t="s">
        <v>63</v>
      </c>
      <c r="B5" t="s">
        <v>64</v>
      </c>
      <c r="C5" t="s">
        <v>65</v>
      </c>
      <c r="D5" s="4" t="s">
        <v>66</v>
      </c>
      <c r="E5" t="s">
        <v>64</v>
      </c>
      <c r="F5" t="s">
        <v>67</v>
      </c>
      <c r="G5">
        <f t="shared" ref="G5:G68" si="0">SUM(X5:AI5)</f>
        <v>1473</v>
      </c>
      <c r="H5" s="8">
        <v>523</v>
      </c>
      <c r="I5" s="8">
        <v>569</v>
      </c>
      <c r="J5" s="8">
        <v>515</v>
      </c>
      <c r="K5" s="8">
        <v>187</v>
      </c>
      <c r="L5" s="8">
        <v>143</v>
      </c>
      <c r="M5" s="8">
        <v>186</v>
      </c>
      <c r="N5" s="8">
        <v>1494</v>
      </c>
      <c r="O5" s="8">
        <v>1331</v>
      </c>
      <c r="P5" s="8">
        <v>1233</v>
      </c>
      <c r="Q5" s="8">
        <v>1708</v>
      </c>
      <c r="R5" s="8">
        <v>1434</v>
      </c>
      <c r="S5" s="8">
        <v>1267</v>
      </c>
      <c r="T5" s="8">
        <v>1635</v>
      </c>
      <c r="U5" s="8">
        <v>1824</v>
      </c>
      <c r="V5" s="8">
        <v>1749</v>
      </c>
      <c r="W5" s="11">
        <v>188</v>
      </c>
      <c r="X5" s="11">
        <v>438</v>
      </c>
      <c r="Y5" s="11">
        <v>470</v>
      </c>
      <c r="Z5" s="11">
        <v>552</v>
      </c>
      <c r="AA5" s="1">
        <v>0</v>
      </c>
      <c r="AB5" s="1">
        <v>1</v>
      </c>
      <c r="AC5" s="1">
        <v>4</v>
      </c>
      <c r="AD5" s="1">
        <v>0</v>
      </c>
      <c r="AE5" s="1">
        <v>6</v>
      </c>
      <c r="AF5" s="1">
        <v>0</v>
      </c>
      <c r="AG5" s="1">
        <v>0</v>
      </c>
      <c r="AH5" s="1">
        <v>1</v>
      </c>
      <c r="AI5" s="1">
        <v>1</v>
      </c>
    </row>
    <row r="6" spans="1:35">
      <c r="A6" t="s">
        <v>68</v>
      </c>
      <c r="B6" t="s">
        <v>69</v>
      </c>
      <c r="C6" t="s">
        <v>70</v>
      </c>
      <c r="D6" s="4" t="s">
        <v>71</v>
      </c>
      <c r="E6" t="s">
        <v>69</v>
      </c>
      <c r="F6" t="s">
        <v>72</v>
      </c>
      <c r="G6">
        <f t="shared" si="0"/>
        <v>57</v>
      </c>
      <c r="H6" s="8">
        <v>5546</v>
      </c>
      <c r="I6" s="8">
        <v>5724</v>
      </c>
      <c r="J6" s="8">
        <v>5840</v>
      </c>
      <c r="K6" s="8">
        <v>12014</v>
      </c>
      <c r="L6" s="8">
        <v>12986</v>
      </c>
      <c r="M6" s="8">
        <v>14533</v>
      </c>
      <c r="N6" s="8">
        <v>1219</v>
      </c>
      <c r="O6" s="8">
        <v>1098</v>
      </c>
      <c r="P6" s="8">
        <v>1238</v>
      </c>
      <c r="Q6" s="8">
        <v>161</v>
      </c>
      <c r="R6" s="8">
        <v>152</v>
      </c>
      <c r="S6" s="8">
        <v>119</v>
      </c>
      <c r="T6" s="8">
        <v>16</v>
      </c>
      <c r="U6" s="8">
        <v>21</v>
      </c>
      <c r="V6" s="8">
        <v>13</v>
      </c>
      <c r="W6" s="11">
        <v>0</v>
      </c>
      <c r="X6" s="11">
        <v>4</v>
      </c>
      <c r="Y6" s="11">
        <v>1</v>
      </c>
      <c r="Z6" s="11">
        <v>3</v>
      </c>
      <c r="AA6" s="1">
        <v>2</v>
      </c>
      <c r="AB6" s="1">
        <v>1</v>
      </c>
      <c r="AC6" s="1">
        <v>42</v>
      </c>
      <c r="AD6" s="1">
        <v>1</v>
      </c>
      <c r="AE6" s="1">
        <v>0</v>
      </c>
      <c r="AF6" s="1">
        <v>0</v>
      </c>
      <c r="AG6" s="1">
        <v>0</v>
      </c>
      <c r="AH6" s="1">
        <v>3</v>
      </c>
      <c r="AI6" s="1">
        <v>0</v>
      </c>
    </row>
    <row r="7" spans="1:35">
      <c r="A7" t="s">
        <v>73</v>
      </c>
      <c r="B7" t="s">
        <v>74</v>
      </c>
      <c r="C7" t="s">
        <v>75</v>
      </c>
      <c r="D7" s="4" t="s">
        <v>76</v>
      </c>
      <c r="E7" t="s">
        <v>74</v>
      </c>
      <c r="F7" t="s">
        <v>77</v>
      </c>
      <c r="G7">
        <f t="shared" si="0"/>
        <v>48</v>
      </c>
      <c r="H7" s="8">
        <v>835</v>
      </c>
      <c r="I7" s="8">
        <v>895</v>
      </c>
      <c r="J7" s="8">
        <v>856</v>
      </c>
      <c r="K7" s="8">
        <v>289</v>
      </c>
      <c r="L7" s="8">
        <v>242</v>
      </c>
      <c r="M7" s="8">
        <v>346</v>
      </c>
      <c r="N7" s="8">
        <v>1996</v>
      </c>
      <c r="O7" s="8">
        <v>1806</v>
      </c>
      <c r="P7" s="8">
        <v>1851</v>
      </c>
      <c r="Q7" s="8">
        <v>2329</v>
      </c>
      <c r="R7" s="8">
        <v>2111</v>
      </c>
      <c r="S7" s="8">
        <v>1770</v>
      </c>
      <c r="T7" s="8">
        <v>2239</v>
      </c>
      <c r="U7" s="8">
        <v>2405</v>
      </c>
      <c r="V7" s="8">
        <v>2140</v>
      </c>
      <c r="W7" s="11">
        <v>1</v>
      </c>
      <c r="X7" s="11">
        <v>5</v>
      </c>
      <c r="Y7" s="11">
        <v>7</v>
      </c>
      <c r="Z7" s="11">
        <v>6</v>
      </c>
      <c r="AA7" s="1">
        <v>1</v>
      </c>
      <c r="AB7" s="1">
        <v>2</v>
      </c>
      <c r="AC7" s="1">
        <v>22</v>
      </c>
      <c r="AD7" s="1">
        <v>0</v>
      </c>
      <c r="AE7" s="1">
        <v>0</v>
      </c>
      <c r="AF7" s="1">
        <v>2</v>
      </c>
      <c r="AG7" s="1">
        <v>1</v>
      </c>
      <c r="AH7" s="1">
        <v>1</v>
      </c>
      <c r="AI7" s="1">
        <v>1</v>
      </c>
    </row>
    <row r="8" spans="1:35">
      <c r="A8" t="s">
        <v>78</v>
      </c>
      <c r="B8" t="s">
        <v>79</v>
      </c>
      <c r="C8" t="s">
        <v>80</v>
      </c>
      <c r="D8" s="4" t="s">
        <v>81</v>
      </c>
      <c r="E8" t="s">
        <v>79</v>
      </c>
      <c r="F8" t="s">
        <v>82</v>
      </c>
      <c r="G8">
        <f t="shared" si="0"/>
        <v>4491</v>
      </c>
      <c r="H8" s="8">
        <v>0</v>
      </c>
      <c r="I8" s="8">
        <v>0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1</v>
      </c>
      <c r="T8" s="8">
        <v>1</v>
      </c>
      <c r="U8" s="8">
        <v>1</v>
      </c>
      <c r="V8" s="8">
        <v>0</v>
      </c>
      <c r="W8" s="11">
        <v>430</v>
      </c>
      <c r="X8" s="11">
        <v>2157</v>
      </c>
      <c r="Y8" s="11">
        <v>1132</v>
      </c>
      <c r="Z8" s="11">
        <v>1186</v>
      </c>
      <c r="AA8" s="1">
        <v>0</v>
      </c>
      <c r="AB8" s="1">
        <v>2</v>
      </c>
      <c r="AC8" s="1">
        <v>0</v>
      </c>
      <c r="AD8" s="1">
        <v>0</v>
      </c>
      <c r="AE8" s="1">
        <v>0</v>
      </c>
      <c r="AF8" s="1">
        <v>3</v>
      </c>
      <c r="AG8" s="1">
        <v>0</v>
      </c>
      <c r="AH8" s="1">
        <v>11</v>
      </c>
      <c r="AI8" s="1">
        <v>0</v>
      </c>
    </row>
    <row r="9" spans="1:35">
      <c r="A9" t="s">
        <v>83</v>
      </c>
      <c r="B9" t="s">
        <v>84</v>
      </c>
      <c r="C9" t="s">
        <v>85</v>
      </c>
      <c r="D9" s="4" t="s">
        <v>86</v>
      </c>
      <c r="E9" t="s">
        <v>84</v>
      </c>
      <c r="F9" t="s">
        <v>87</v>
      </c>
      <c r="G9">
        <f t="shared" si="0"/>
        <v>1887</v>
      </c>
      <c r="H9" s="8">
        <v>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11">
        <v>455</v>
      </c>
      <c r="X9" s="11">
        <v>581</v>
      </c>
      <c r="Y9" s="11">
        <v>525</v>
      </c>
      <c r="Z9" s="11">
        <v>781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</row>
    <row r="10" spans="1:35">
      <c r="A10" t="s">
        <v>88</v>
      </c>
      <c r="B10" t="s">
        <v>89</v>
      </c>
      <c r="C10" t="s">
        <v>90</v>
      </c>
      <c r="D10" s="4" t="s">
        <v>91</v>
      </c>
      <c r="E10" t="s">
        <v>89</v>
      </c>
      <c r="F10" t="s">
        <v>92</v>
      </c>
      <c r="G10">
        <f t="shared" si="0"/>
        <v>35</v>
      </c>
      <c r="H10" s="8">
        <v>1970</v>
      </c>
      <c r="I10" s="8">
        <v>1977</v>
      </c>
      <c r="J10" s="8">
        <v>1923</v>
      </c>
      <c r="K10" s="8">
        <v>588</v>
      </c>
      <c r="L10" s="8">
        <v>473</v>
      </c>
      <c r="M10" s="8">
        <v>662</v>
      </c>
      <c r="N10" s="8">
        <v>841</v>
      </c>
      <c r="O10" s="8">
        <v>730</v>
      </c>
      <c r="P10" s="8">
        <v>710</v>
      </c>
      <c r="Q10" s="8">
        <v>69</v>
      </c>
      <c r="R10" s="8">
        <v>54</v>
      </c>
      <c r="S10" s="8">
        <v>73</v>
      </c>
      <c r="T10" s="8">
        <v>7</v>
      </c>
      <c r="U10" s="8">
        <v>14</v>
      </c>
      <c r="V10" s="8">
        <v>21</v>
      </c>
      <c r="W10" s="11">
        <v>0</v>
      </c>
      <c r="X10" s="11">
        <v>0</v>
      </c>
      <c r="Y10" s="11">
        <v>0</v>
      </c>
      <c r="Z10" s="11">
        <v>0</v>
      </c>
      <c r="AA10" s="1">
        <v>1</v>
      </c>
      <c r="AB10" s="1">
        <v>0</v>
      </c>
      <c r="AC10" s="1">
        <v>32</v>
      </c>
      <c r="AD10" s="1">
        <v>0</v>
      </c>
      <c r="AE10" s="1">
        <v>0</v>
      </c>
      <c r="AF10" s="1">
        <v>0</v>
      </c>
      <c r="AG10" s="1">
        <v>0</v>
      </c>
      <c r="AH10" s="1">
        <v>1</v>
      </c>
      <c r="AI10" s="1">
        <v>1</v>
      </c>
    </row>
    <row r="11" spans="1:35">
      <c r="A11" t="s">
        <v>78</v>
      </c>
      <c r="B11" t="s">
        <v>79</v>
      </c>
      <c r="C11" t="s">
        <v>93</v>
      </c>
      <c r="D11" s="4" t="s">
        <v>94</v>
      </c>
      <c r="E11" t="s">
        <v>79</v>
      </c>
      <c r="F11" t="s">
        <v>95</v>
      </c>
      <c r="G11">
        <f t="shared" si="0"/>
        <v>17</v>
      </c>
      <c r="H11" s="8">
        <v>0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1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11">
        <v>23</v>
      </c>
      <c r="X11" s="11">
        <v>6</v>
      </c>
      <c r="Y11" s="11">
        <v>5</v>
      </c>
      <c r="Z11" s="11">
        <v>1</v>
      </c>
      <c r="AA11" s="1">
        <v>0</v>
      </c>
      <c r="AB11" s="1">
        <v>1</v>
      </c>
      <c r="AC11" s="1">
        <v>1</v>
      </c>
      <c r="AD11" s="1">
        <v>0</v>
      </c>
      <c r="AE11" s="1">
        <v>0</v>
      </c>
      <c r="AF11" s="1">
        <v>3</v>
      </c>
      <c r="AG11" s="1">
        <v>0</v>
      </c>
      <c r="AH11" s="1">
        <v>0</v>
      </c>
      <c r="AI11" s="1">
        <v>0</v>
      </c>
    </row>
    <row r="12" spans="1:35">
      <c r="A12" t="s">
        <v>96</v>
      </c>
      <c r="B12" t="s">
        <v>97</v>
      </c>
      <c r="C12" t="s">
        <v>98</v>
      </c>
      <c r="D12" s="4" t="s">
        <v>99</v>
      </c>
      <c r="E12" t="s">
        <v>97</v>
      </c>
      <c r="F12" t="s">
        <v>100</v>
      </c>
      <c r="G12">
        <f t="shared" si="0"/>
        <v>77</v>
      </c>
      <c r="H12" s="8">
        <v>7</v>
      </c>
      <c r="I12" s="8">
        <v>11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11">
        <v>15</v>
      </c>
      <c r="X12" s="11">
        <v>15</v>
      </c>
      <c r="Y12" s="11">
        <v>20</v>
      </c>
      <c r="Z12" s="11">
        <v>39</v>
      </c>
      <c r="AA12" s="1">
        <v>1</v>
      </c>
      <c r="AB12" s="1">
        <v>2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</row>
    <row r="13" spans="1:35">
      <c r="A13" t="s">
        <v>63</v>
      </c>
      <c r="B13" t="s">
        <v>64</v>
      </c>
      <c r="C13" t="s">
        <v>101</v>
      </c>
      <c r="D13" s="4" t="s">
        <v>102</v>
      </c>
      <c r="E13" t="s">
        <v>64</v>
      </c>
      <c r="F13" t="s">
        <v>103</v>
      </c>
      <c r="G13">
        <f t="shared" si="0"/>
        <v>15</v>
      </c>
      <c r="H13" s="8">
        <v>0</v>
      </c>
      <c r="I13" s="8">
        <v>0</v>
      </c>
      <c r="J13" s="8">
        <v>0</v>
      </c>
      <c r="K13" s="8">
        <v>2</v>
      </c>
      <c r="L13" s="8">
        <v>0</v>
      </c>
      <c r="M13" s="8">
        <v>0</v>
      </c>
      <c r="N13" s="8">
        <v>1</v>
      </c>
      <c r="O13" s="8">
        <v>0</v>
      </c>
      <c r="P13" s="8">
        <v>0</v>
      </c>
      <c r="Q13" s="8">
        <v>0</v>
      </c>
      <c r="R13" s="8">
        <v>2</v>
      </c>
      <c r="S13" s="8">
        <v>2</v>
      </c>
      <c r="T13" s="8">
        <v>2</v>
      </c>
      <c r="U13" s="8">
        <v>0</v>
      </c>
      <c r="V13" s="8">
        <v>5</v>
      </c>
      <c r="W13" s="11">
        <v>2</v>
      </c>
      <c r="X13" s="11">
        <v>3</v>
      </c>
      <c r="Y13" s="11">
        <v>6</v>
      </c>
      <c r="Z13" s="11">
        <v>6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</row>
    <row r="14" spans="1:35">
      <c r="A14" t="s">
        <v>104</v>
      </c>
      <c r="B14" t="s">
        <v>105</v>
      </c>
      <c r="C14" t="s">
        <v>106</v>
      </c>
      <c r="D14" s="4" t="s">
        <v>107</v>
      </c>
      <c r="E14" t="s">
        <v>105</v>
      </c>
      <c r="F14" t="s">
        <v>108</v>
      </c>
      <c r="G14">
        <f t="shared" si="0"/>
        <v>5</v>
      </c>
      <c r="H14" s="8">
        <v>1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3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11">
        <v>3</v>
      </c>
      <c r="X14" s="11">
        <v>0</v>
      </c>
      <c r="Y14" s="11">
        <v>0</v>
      </c>
      <c r="Z14" s="11">
        <v>0</v>
      </c>
      <c r="AA14" s="1">
        <v>0</v>
      </c>
      <c r="AB14" s="1">
        <v>4</v>
      </c>
      <c r="AC14" s="1">
        <v>0</v>
      </c>
      <c r="AD14" s="1">
        <v>0</v>
      </c>
      <c r="AE14" s="1">
        <v>0</v>
      </c>
      <c r="AF14" s="1">
        <v>0</v>
      </c>
      <c r="AG14" s="1">
        <v>1</v>
      </c>
      <c r="AH14" s="1">
        <v>0</v>
      </c>
      <c r="AI14" s="1">
        <v>0</v>
      </c>
    </row>
    <row r="15" spans="1:35">
      <c r="A15" t="s">
        <v>109</v>
      </c>
      <c r="B15" t="s">
        <v>110</v>
      </c>
      <c r="C15" t="s">
        <v>111</v>
      </c>
      <c r="D15" s="4" t="s">
        <v>112</v>
      </c>
      <c r="E15" t="s">
        <v>110</v>
      </c>
      <c r="F15" t="s">
        <v>113</v>
      </c>
      <c r="G15">
        <f t="shared" si="0"/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11">
        <v>0</v>
      </c>
      <c r="X15" s="11">
        <v>0</v>
      </c>
      <c r="Y15" s="11">
        <v>0</v>
      </c>
      <c r="Z15" s="1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</row>
    <row r="16" spans="1:35">
      <c r="A16" t="s">
        <v>114</v>
      </c>
      <c r="B16" t="s">
        <v>115</v>
      </c>
      <c r="C16" t="s">
        <v>116</v>
      </c>
      <c r="D16" s="4" t="s">
        <v>117</v>
      </c>
      <c r="E16" t="s">
        <v>115</v>
      </c>
      <c r="F16" t="s">
        <v>118</v>
      </c>
      <c r="G16">
        <f t="shared" si="0"/>
        <v>8</v>
      </c>
      <c r="H16" s="8">
        <v>905</v>
      </c>
      <c r="I16" s="8">
        <v>930</v>
      </c>
      <c r="J16" s="8">
        <v>968</v>
      </c>
      <c r="K16" s="8">
        <v>408</v>
      </c>
      <c r="L16" s="8">
        <v>278</v>
      </c>
      <c r="M16" s="8">
        <v>377</v>
      </c>
      <c r="N16" s="8">
        <v>1980</v>
      </c>
      <c r="O16" s="8">
        <v>1866</v>
      </c>
      <c r="P16" s="8">
        <v>1879</v>
      </c>
      <c r="Q16" s="8">
        <v>2363</v>
      </c>
      <c r="R16" s="8">
        <v>1895</v>
      </c>
      <c r="S16" s="8">
        <v>1891</v>
      </c>
      <c r="T16" s="8">
        <v>2165</v>
      </c>
      <c r="U16" s="8">
        <v>2247</v>
      </c>
      <c r="V16" s="8">
        <v>2089</v>
      </c>
      <c r="W16" s="11">
        <v>0</v>
      </c>
      <c r="X16" s="11">
        <v>1</v>
      </c>
      <c r="Y16" s="11">
        <v>0</v>
      </c>
      <c r="Z16" s="11">
        <v>0</v>
      </c>
      <c r="AA16" s="1">
        <v>0</v>
      </c>
      <c r="AB16" s="1">
        <v>0</v>
      </c>
      <c r="AC16" s="1">
        <v>7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</row>
    <row r="17" spans="1:35">
      <c r="A17" t="s">
        <v>119</v>
      </c>
      <c r="B17" t="s">
        <v>120</v>
      </c>
      <c r="C17" t="s">
        <v>121</v>
      </c>
      <c r="D17" s="4" t="s">
        <v>122</v>
      </c>
      <c r="E17" t="s">
        <v>120</v>
      </c>
      <c r="F17" t="s">
        <v>123</v>
      </c>
      <c r="G17">
        <f t="shared" si="0"/>
        <v>10266</v>
      </c>
      <c r="H17" s="8">
        <v>3</v>
      </c>
      <c r="I17" s="8">
        <v>1</v>
      </c>
      <c r="J17" s="8">
        <v>0</v>
      </c>
      <c r="K17" s="8">
        <v>3</v>
      </c>
      <c r="L17" s="8">
        <v>0</v>
      </c>
      <c r="M17" s="8">
        <v>2</v>
      </c>
      <c r="N17" s="8">
        <v>3</v>
      </c>
      <c r="O17" s="8">
        <v>2</v>
      </c>
      <c r="P17" s="8">
        <v>3</v>
      </c>
      <c r="Q17" s="8">
        <v>0</v>
      </c>
      <c r="R17" s="8">
        <v>0</v>
      </c>
      <c r="S17" s="8">
        <v>2</v>
      </c>
      <c r="T17" s="8">
        <v>5</v>
      </c>
      <c r="U17" s="8">
        <v>3</v>
      </c>
      <c r="V17" s="8">
        <v>3</v>
      </c>
      <c r="W17" s="11">
        <v>13</v>
      </c>
      <c r="X17" s="11">
        <v>13</v>
      </c>
      <c r="Y17" s="11">
        <v>9</v>
      </c>
      <c r="Z17" s="11">
        <v>8</v>
      </c>
      <c r="AA17" s="1">
        <v>911</v>
      </c>
      <c r="AB17" s="1">
        <v>753</v>
      </c>
      <c r="AC17" s="1">
        <v>876</v>
      </c>
      <c r="AD17" s="1">
        <v>1065</v>
      </c>
      <c r="AE17" s="1">
        <v>1441</v>
      </c>
      <c r="AF17" s="1">
        <v>1281</v>
      </c>
      <c r="AG17" s="1">
        <v>1332</v>
      </c>
      <c r="AH17" s="1">
        <v>1309</v>
      </c>
      <c r="AI17" s="1">
        <v>1268</v>
      </c>
    </row>
    <row r="18" spans="1:35">
      <c r="A18" t="s">
        <v>124</v>
      </c>
      <c r="B18" t="s">
        <v>125</v>
      </c>
      <c r="C18" t="s">
        <v>126</v>
      </c>
      <c r="D18" s="4" t="s">
        <v>127</v>
      </c>
      <c r="E18" t="s">
        <v>125</v>
      </c>
      <c r="F18" t="s">
        <v>128</v>
      </c>
      <c r="G18">
        <f t="shared" si="0"/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11">
        <v>0</v>
      </c>
      <c r="X18" s="11">
        <v>0</v>
      </c>
      <c r="Y18" s="11">
        <v>0</v>
      </c>
      <c r="Z18" s="1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</row>
    <row r="19" spans="1:35">
      <c r="A19" t="s">
        <v>129</v>
      </c>
      <c r="B19" t="s">
        <v>130</v>
      </c>
      <c r="C19" t="s">
        <v>131</v>
      </c>
      <c r="D19" s="4" t="s">
        <v>132</v>
      </c>
      <c r="E19" t="s">
        <v>130</v>
      </c>
      <c r="F19" t="s">
        <v>133</v>
      </c>
      <c r="G19">
        <f t="shared" si="0"/>
        <v>1</v>
      </c>
      <c r="H19" s="8">
        <v>701</v>
      </c>
      <c r="I19" s="8">
        <v>760</v>
      </c>
      <c r="J19" s="8">
        <v>719</v>
      </c>
      <c r="K19" s="8">
        <v>255</v>
      </c>
      <c r="L19" s="8">
        <v>194</v>
      </c>
      <c r="M19" s="8">
        <v>268</v>
      </c>
      <c r="N19" s="8">
        <v>1715</v>
      </c>
      <c r="O19" s="8">
        <v>1536</v>
      </c>
      <c r="P19" s="8">
        <v>1622</v>
      </c>
      <c r="Q19" s="8">
        <v>2045</v>
      </c>
      <c r="R19" s="8">
        <v>1787</v>
      </c>
      <c r="S19" s="8">
        <v>1555</v>
      </c>
      <c r="T19" s="8">
        <v>1981</v>
      </c>
      <c r="U19" s="8">
        <v>2098</v>
      </c>
      <c r="V19" s="8">
        <v>1810</v>
      </c>
      <c r="W19" s="11">
        <v>0</v>
      </c>
      <c r="X19" s="11">
        <v>0</v>
      </c>
      <c r="Y19" s="11">
        <v>0</v>
      </c>
      <c r="Z19" s="11">
        <v>0</v>
      </c>
      <c r="AA19" s="1">
        <v>0</v>
      </c>
      <c r="AB19" s="1">
        <v>0</v>
      </c>
      <c r="AC19" s="1">
        <v>1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</row>
    <row r="20" spans="1:35">
      <c r="A20" t="s">
        <v>134</v>
      </c>
      <c r="B20" t="s">
        <v>135</v>
      </c>
      <c r="C20" t="s">
        <v>136</v>
      </c>
      <c r="D20" s="4" t="s">
        <v>137</v>
      </c>
      <c r="E20" t="s">
        <v>135</v>
      </c>
      <c r="F20" t="s">
        <v>138</v>
      </c>
      <c r="G20">
        <f t="shared" si="0"/>
        <v>4460</v>
      </c>
      <c r="H20" s="8">
        <v>5</v>
      </c>
      <c r="I20" s="8">
        <v>3</v>
      </c>
      <c r="J20" s="8">
        <v>3</v>
      </c>
      <c r="K20" s="8">
        <v>1</v>
      </c>
      <c r="L20" s="8">
        <v>1</v>
      </c>
      <c r="M20" s="8">
        <v>1</v>
      </c>
      <c r="N20" s="8">
        <v>15</v>
      </c>
      <c r="O20" s="8">
        <v>10</v>
      </c>
      <c r="P20" s="8">
        <v>11</v>
      </c>
      <c r="Q20" s="8">
        <v>17</v>
      </c>
      <c r="R20" s="8">
        <v>15</v>
      </c>
      <c r="S20" s="8">
        <v>18</v>
      </c>
      <c r="T20" s="8">
        <v>8</v>
      </c>
      <c r="U20" s="8">
        <v>16</v>
      </c>
      <c r="V20" s="8">
        <v>21</v>
      </c>
      <c r="W20" s="11">
        <v>671</v>
      </c>
      <c r="X20" s="11">
        <v>928</v>
      </c>
      <c r="Y20" s="11">
        <v>1141</v>
      </c>
      <c r="Z20" s="11">
        <v>2390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1</v>
      </c>
      <c r="AI20" s="1">
        <v>0</v>
      </c>
    </row>
    <row r="21" spans="1:35">
      <c r="A21" t="s">
        <v>139</v>
      </c>
      <c r="B21" t="s">
        <v>140</v>
      </c>
      <c r="C21" t="s">
        <v>141</v>
      </c>
      <c r="D21" s="4" t="s">
        <v>142</v>
      </c>
      <c r="E21" t="s">
        <v>140</v>
      </c>
      <c r="F21" t="s">
        <v>143</v>
      </c>
      <c r="G21">
        <f t="shared" si="0"/>
        <v>1</v>
      </c>
      <c r="H21" s="8">
        <v>96</v>
      </c>
      <c r="I21" s="8">
        <v>74</v>
      </c>
      <c r="J21" s="8">
        <v>87</v>
      </c>
      <c r="K21" s="8">
        <v>29</v>
      </c>
      <c r="L21" s="8">
        <v>23</v>
      </c>
      <c r="M21" s="8">
        <v>37</v>
      </c>
      <c r="N21" s="8">
        <v>288</v>
      </c>
      <c r="O21" s="8">
        <v>246</v>
      </c>
      <c r="P21" s="8">
        <v>275</v>
      </c>
      <c r="Q21" s="8">
        <v>358</v>
      </c>
      <c r="R21" s="8">
        <v>273</v>
      </c>
      <c r="S21" s="8">
        <v>266</v>
      </c>
      <c r="T21" s="8">
        <v>363</v>
      </c>
      <c r="U21" s="8">
        <v>377</v>
      </c>
      <c r="V21" s="8">
        <v>347</v>
      </c>
      <c r="W21" s="11">
        <v>0</v>
      </c>
      <c r="X21" s="11">
        <v>0</v>
      </c>
      <c r="Y21" s="11">
        <v>0</v>
      </c>
      <c r="Z21" s="11">
        <v>1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</row>
    <row r="22" spans="1:35">
      <c r="A22" t="s">
        <v>144</v>
      </c>
      <c r="B22" t="s">
        <v>145</v>
      </c>
      <c r="C22" t="s">
        <v>146</v>
      </c>
      <c r="D22" s="4" t="s">
        <v>147</v>
      </c>
      <c r="E22" t="s">
        <v>145</v>
      </c>
      <c r="F22" t="s">
        <v>148</v>
      </c>
      <c r="G22">
        <f t="shared" si="0"/>
        <v>1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11">
        <v>0</v>
      </c>
      <c r="X22" s="11">
        <v>0</v>
      </c>
      <c r="Y22" s="11">
        <v>0</v>
      </c>
      <c r="Z22" s="1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</row>
    <row r="23" spans="1:35">
      <c r="A23" t="s">
        <v>149</v>
      </c>
      <c r="B23" t="s">
        <v>84</v>
      </c>
      <c r="C23" t="s">
        <v>150</v>
      </c>
      <c r="D23" s="4" t="s">
        <v>151</v>
      </c>
      <c r="E23" t="s">
        <v>84</v>
      </c>
      <c r="F23" t="s">
        <v>152</v>
      </c>
      <c r="G23">
        <f t="shared" si="0"/>
        <v>8</v>
      </c>
      <c r="H23" s="8">
        <v>803</v>
      </c>
      <c r="I23" s="8">
        <v>823</v>
      </c>
      <c r="J23" s="8">
        <v>791</v>
      </c>
      <c r="K23" s="8">
        <v>191</v>
      </c>
      <c r="L23" s="8">
        <v>157</v>
      </c>
      <c r="M23" s="8">
        <v>231</v>
      </c>
      <c r="N23" s="8">
        <v>1309</v>
      </c>
      <c r="O23" s="8">
        <v>1076</v>
      </c>
      <c r="P23" s="8">
        <v>1210</v>
      </c>
      <c r="Q23" s="8">
        <v>1434</v>
      </c>
      <c r="R23" s="8">
        <v>1304</v>
      </c>
      <c r="S23" s="8">
        <v>1096</v>
      </c>
      <c r="T23" s="8">
        <v>1450</v>
      </c>
      <c r="U23" s="8">
        <v>1580</v>
      </c>
      <c r="V23" s="8">
        <v>1431</v>
      </c>
      <c r="W23" s="11">
        <v>1</v>
      </c>
      <c r="X23" s="11">
        <v>0</v>
      </c>
      <c r="Y23" s="11">
        <v>2</v>
      </c>
      <c r="Z23" s="11">
        <v>3</v>
      </c>
      <c r="AA23" s="1">
        <v>0</v>
      </c>
      <c r="AB23" s="1">
        <v>0</v>
      </c>
      <c r="AC23" s="1">
        <v>2</v>
      </c>
      <c r="AD23" s="1">
        <v>1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</row>
    <row r="24" spans="1:35">
      <c r="A24" t="s">
        <v>153</v>
      </c>
      <c r="B24" t="s">
        <v>154</v>
      </c>
      <c r="C24" t="s">
        <v>155</v>
      </c>
      <c r="D24" s="4" t="s">
        <v>156</v>
      </c>
      <c r="E24" t="s">
        <v>154</v>
      </c>
      <c r="F24" t="s">
        <v>157</v>
      </c>
      <c r="G24">
        <f t="shared" si="0"/>
        <v>4</v>
      </c>
      <c r="H24" s="8">
        <v>508</v>
      </c>
      <c r="I24" s="8">
        <v>508</v>
      </c>
      <c r="J24" s="8">
        <v>562</v>
      </c>
      <c r="K24" s="8">
        <v>199</v>
      </c>
      <c r="L24" s="8">
        <v>172</v>
      </c>
      <c r="M24" s="8">
        <v>229</v>
      </c>
      <c r="N24" s="8">
        <v>1444</v>
      </c>
      <c r="O24" s="8">
        <v>1234</v>
      </c>
      <c r="P24" s="8">
        <v>1192</v>
      </c>
      <c r="Q24" s="8">
        <v>1542</v>
      </c>
      <c r="R24" s="8">
        <v>1419</v>
      </c>
      <c r="S24" s="8">
        <v>1147</v>
      </c>
      <c r="T24" s="8">
        <v>1591</v>
      </c>
      <c r="U24" s="8">
        <v>1501</v>
      </c>
      <c r="V24" s="8">
        <v>1509</v>
      </c>
      <c r="W24" s="11">
        <v>0</v>
      </c>
      <c r="X24" s="11">
        <v>0</v>
      </c>
      <c r="Y24" s="11">
        <v>1</v>
      </c>
      <c r="Z24" s="11">
        <v>0</v>
      </c>
      <c r="AA24" s="1">
        <v>0</v>
      </c>
      <c r="AB24" s="1">
        <v>0</v>
      </c>
      <c r="AC24" s="1">
        <v>3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</row>
    <row r="25" spans="1:35">
      <c r="A25" t="s">
        <v>158</v>
      </c>
      <c r="B25" t="s">
        <v>105</v>
      </c>
      <c r="C25" t="s">
        <v>159</v>
      </c>
      <c r="D25" s="4" t="s">
        <v>160</v>
      </c>
      <c r="E25" t="s">
        <v>105</v>
      </c>
      <c r="F25" t="s">
        <v>161</v>
      </c>
      <c r="G25">
        <f t="shared" si="0"/>
        <v>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11">
        <v>0</v>
      </c>
      <c r="X25" s="11">
        <v>0</v>
      </c>
      <c r="Y25" s="11">
        <v>0</v>
      </c>
      <c r="Z25" s="1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1</v>
      </c>
      <c r="AG25" s="1">
        <v>0</v>
      </c>
      <c r="AH25" s="1">
        <v>0</v>
      </c>
      <c r="AI25" s="1">
        <v>0</v>
      </c>
    </row>
    <row r="26" spans="1:35">
      <c r="A26" t="s">
        <v>162</v>
      </c>
      <c r="B26" t="s">
        <v>163</v>
      </c>
      <c r="C26" t="s">
        <v>164</v>
      </c>
      <c r="D26" s="4" t="s">
        <v>165</v>
      </c>
      <c r="E26" t="s">
        <v>163</v>
      </c>
      <c r="F26" t="s">
        <v>166</v>
      </c>
      <c r="G26">
        <f t="shared" si="0"/>
        <v>0</v>
      </c>
      <c r="H26" s="8">
        <v>0</v>
      </c>
      <c r="I26" s="8">
        <v>1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11">
        <v>1</v>
      </c>
      <c r="X26" s="11">
        <v>0</v>
      </c>
      <c r="Y26" s="11">
        <v>0</v>
      </c>
      <c r="Z26" s="1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</row>
    <row r="27" spans="1:35">
      <c r="A27" t="s">
        <v>167</v>
      </c>
      <c r="B27" t="s">
        <v>168</v>
      </c>
      <c r="C27" t="s">
        <v>169</v>
      </c>
      <c r="D27" s="4" t="s">
        <v>170</v>
      </c>
      <c r="E27" t="s">
        <v>168</v>
      </c>
      <c r="F27" t="s">
        <v>171</v>
      </c>
      <c r="G27">
        <f t="shared" si="0"/>
        <v>4736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11">
        <v>736</v>
      </c>
      <c r="X27" s="11">
        <v>1614</v>
      </c>
      <c r="Y27" s="11">
        <v>1557</v>
      </c>
      <c r="Z27" s="11">
        <v>1565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</row>
    <row r="28" spans="1:35">
      <c r="A28" t="s">
        <v>172</v>
      </c>
      <c r="B28" t="s">
        <v>173</v>
      </c>
      <c r="C28" t="s">
        <v>174</v>
      </c>
      <c r="D28" s="4" t="s">
        <v>175</v>
      </c>
      <c r="E28" t="s">
        <v>173</v>
      </c>
      <c r="F28" t="s">
        <v>176</v>
      </c>
      <c r="G28">
        <f t="shared" si="0"/>
        <v>1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11">
        <v>0</v>
      </c>
      <c r="X28" s="11">
        <v>0</v>
      </c>
      <c r="Y28" s="11">
        <v>0</v>
      </c>
      <c r="Z28" s="11">
        <v>0</v>
      </c>
      <c r="AA28" s="1">
        <v>1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</row>
    <row r="29" spans="1:35">
      <c r="A29" t="s">
        <v>96</v>
      </c>
      <c r="B29" t="s">
        <v>97</v>
      </c>
      <c r="C29" t="s">
        <v>177</v>
      </c>
      <c r="D29" s="4" t="s">
        <v>178</v>
      </c>
      <c r="E29" t="s">
        <v>97</v>
      </c>
      <c r="F29" t="s">
        <v>179</v>
      </c>
      <c r="G29">
        <f t="shared" si="0"/>
        <v>6679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11">
        <v>1025</v>
      </c>
      <c r="X29" s="11">
        <v>1821</v>
      </c>
      <c r="Y29" s="11">
        <v>2047</v>
      </c>
      <c r="Z29" s="11">
        <v>2810</v>
      </c>
      <c r="AA29" s="1">
        <v>1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</row>
    <row r="30" spans="1:35">
      <c r="A30" t="s">
        <v>180</v>
      </c>
      <c r="B30" t="s">
        <v>181</v>
      </c>
      <c r="C30" t="s">
        <v>182</v>
      </c>
      <c r="D30" s="4" t="s">
        <v>183</v>
      </c>
      <c r="E30" t="s">
        <v>181</v>
      </c>
      <c r="F30" t="s">
        <v>184</v>
      </c>
      <c r="G30">
        <f t="shared" si="0"/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11">
        <v>0</v>
      </c>
      <c r="X30" s="11">
        <v>0</v>
      </c>
      <c r="Y30" s="11">
        <v>0</v>
      </c>
      <c r="Z30" s="1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</row>
    <row r="31" spans="1:35">
      <c r="A31" t="s">
        <v>185</v>
      </c>
      <c r="B31" t="s">
        <v>186</v>
      </c>
      <c r="C31" t="s">
        <v>187</v>
      </c>
      <c r="D31" s="4" t="s">
        <v>188</v>
      </c>
      <c r="E31" t="s">
        <v>186</v>
      </c>
      <c r="F31" t="s">
        <v>189</v>
      </c>
      <c r="G31">
        <f t="shared" si="0"/>
        <v>6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11">
        <v>0</v>
      </c>
      <c r="X31" s="11">
        <v>5</v>
      </c>
      <c r="Y31" s="11">
        <v>0</v>
      </c>
      <c r="Z31" s="11">
        <v>1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</row>
    <row r="32" spans="1:35">
      <c r="A32" t="s">
        <v>78</v>
      </c>
      <c r="B32" t="s">
        <v>79</v>
      </c>
      <c r="C32" t="s">
        <v>190</v>
      </c>
      <c r="D32" s="4" t="s">
        <v>191</v>
      </c>
      <c r="E32" t="s">
        <v>79</v>
      </c>
      <c r="F32" t="s">
        <v>192</v>
      </c>
      <c r="G32">
        <f t="shared" si="0"/>
        <v>1</v>
      </c>
      <c r="H32" s="8">
        <v>158</v>
      </c>
      <c r="I32" s="8">
        <v>195</v>
      </c>
      <c r="J32" s="8">
        <v>153</v>
      </c>
      <c r="K32" s="8">
        <v>69</v>
      </c>
      <c r="L32" s="8">
        <v>57</v>
      </c>
      <c r="M32" s="8">
        <v>54</v>
      </c>
      <c r="N32" s="8">
        <v>496</v>
      </c>
      <c r="O32" s="8">
        <v>401</v>
      </c>
      <c r="P32" s="8">
        <v>449</v>
      </c>
      <c r="Q32" s="8">
        <v>576</v>
      </c>
      <c r="R32" s="8">
        <v>495</v>
      </c>
      <c r="S32" s="8">
        <v>432</v>
      </c>
      <c r="T32" s="8">
        <v>459</v>
      </c>
      <c r="U32" s="8">
        <v>469</v>
      </c>
      <c r="V32" s="8">
        <v>425</v>
      </c>
      <c r="W32" s="11">
        <v>0</v>
      </c>
      <c r="X32" s="11">
        <v>0</v>
      </c>
      <c r="Y32" s="11">
        <v>0</v>
      </c>
      <c r="Z32" s="11">
        <v>0</v>
      </c>
      <c r="AA32" s="1">
        <v>0</v>
      </c>
      <c r="AB32" s="1">
        <v>0</v>
      </c>
      <c r="AC32" s="1">
        <v>1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</row>
    <row r="33" spans="1:35">
      <c r="A33" t="s">
        <v>193</v>
      </c>
      <c r="B33" t="s">
        <v>194</v>
      </c>
      <c r="C33" t="s">
        <v>195</v>
      </c>
      <c r="D33" s="4" t="s">
        <v>196</v>
      </c>
      <c r="E33" t="s">
        <v>194</v>
      </c>
      <c r="F33" t="s">
        <v>197</v>
      </c>
      <c r="G33">
        <f t="shared" si="0"/>
        <v>531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11">
        <v>56</v>
      </c>
      <c r="X33" s="11">
        <v>120</v>
      </c>
      <c r="Y33" s="11">
        <v>207</v>
      </c>
      <c r="Z33" s="11">
        <v>204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</row>
    <row r="34" spans="1:35">
      <c r="A34" t="s">
        <v>198</v>
      </c>
      <c r="B34" t="s">
        <v>199</v>
      </c>
      <c r="C34" t="s">
        <v>200</v>
      </c>
      <c r="D34" s="4" t="s">
        <v>201</v>
      </c>
      <c r="E34" t="s">
        <v>199</v>
      </c>
      <c r="F34" t="s">
        <v>202</v>
      </c>
      <c r="G34">
        <f t="shared" si="0"/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1</v>
      </c>
      <c r="V34" s="8">
        <v>0</v>
      </c>
      <c r="W34" s="11">
        <v>0</v>
      </c>
      <c r="X34" s="11">
        <v>0</v>
      </c>
      <c r="Y34" s="11">
        <v>0</v>
      </c>
      <c r="Z34" s="1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</row>
    <row r="35" spans="1:35">
      <c r="A35" t="s">
        <v>203</v>
      </c>
      <c r="B35" t="s">
        <v>204</v>
      </c>
      <c r="C35" t="s">
        <v>205</v>
      </c>
      <c r="D35" s="4" t="s">
        <v>206</v>
      </c>
      <c r="E35" t="s">
        <v>204</v>
      </c>
      <c r="F35" t="s">
        <v>207</v>
      </c>
      <c r="G35">
        <f t="shared" si="0"/>
        <v>515</v>
      </c>
      <c r="H35" s="8">
        <v>216</v>
      </c>
      <c r="I35" s="8">
        <v>263</v>
      </c>
      <c r="J35" s="8">
        <v>267</v>
      </c>
      <c r="K35" s="8">
        <v>100</v>
      </c>
      <c r="L35" s="8">
        <v>73</v>
      </c>
      <c r="M35" s="8">
        <v>101</v>
      </c>
      <c r="N35" s="8">
        <v>614</v>
      </c>
      <c r="O35" s="8">
        <v>554</v>
      </c>
      <c r="P35" s="8">
        <v>770</v>
      </c>
      <c r="Q35" s="8">
        <v>725</v>
      </c>
      <c r="R35" s="8">
        <v>651</v>
      </c>
      <c r="S35" s="8">
        <v>548</v>
      </c>
      <c r="T35" s="8">
        <v>729</v>
      </c>
      <c r="U35" s="8">
        <v>751</v>
      </c>
      <c r="V35" s="8">
        <v>700</v>
      </c>
      <c r="W35" s="11">
        <v>56</v>
      </c>
      <c r="X35" s="11">
        <v>119</v>
      </c>
      <c r="Y35" s="11">
        <v>202</v>
      </c>
      <c r="Z35" s="11">
        <v>194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</row>
    <row r="36" spans="1:35">
      <c r="A36" t="s">
        <v>208</v>
      </c>
      <c r="B36" t="s">
        <v>209</v>
      </c>
      <c r="C36" t="s">
        <v>210</v>
      </c>
      <c r="D36" s="4" t="s">
        <v>211</v>
      </c>
      <c r="E36" t="s">
        <v>209</v>
      </c>
      <c r="F36" t="s">
        <v>212</v>
      </c>
      <c r="G36">
        <f t="shared" si="0"/>
        <v>5949</v>
      </c>
      <c r="H36" s="8">
        <v>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11">
        <v>1439</v>
      </c>
      <c r="X36" s="11">
        <v>1740</v>
      </c>
      <c r="Y36" s="11">
        <v>2518</v>
      </c>
      <c r="Z36" s="11">
        <v>1691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</row>
    <row r="37" spans="1:35">
      <c r="A37" t="s">
        <v>213</v>
      </c>
      <c r="B37" t="s">
        <v>214</v>
      </c>
      <c r="C37" t="s">
        <v>215</v>
      </c>
      <c r="D37" s="4" t="s">
        <v>216</v>
      </c>
      <c r="E37" t="s">
        <v>214</v>
      </c>
      <c r="F37" t="s">
        <v>217</v>
      </c>
      <c r="G37">
        <f t="shared" si="0"/>
        <v>5</v>
      </c>
      <c r="H37" s="8">
        <v>262</v>
      </c>
      <c r="I37" s="8">
        <v>260</v>
      </c>
      <c r="J37" s="8">
        <v>276</v>
      </c>
      <c r="K37" s="8">
        <v>81</v>
      </c>
      <c r="L37" s="8">
        <v>60</v>
      </c>
      <c r="M37" s="8">
        <v>104</v>
      </c>
      <c r="N37" s="8">
        <v>786</v>
      </c>
      <c r="O37" s="8">
        <v>619</v>
      </c>
      <c r="P37" s="8">
        <v>710</v>
      </c>
      <c r="Q37" s="8">
        <v>949</v>
      </c>
      <c r="R37" s="8">
        <v>852</v>
      </c>
      <c r="S37" s="8">
        <v>809</v>
      </c>
      <c r="T37" s="8">
        <v>1028</v>
      </c>
      <c r="U37" s="8">
        <v>1062</v>
      </c>
      <c r="V37" s="8">
        <v>930</v>
      </c>
      <c r="W37" s="11">
        <v>2</v>
      </c>
      <c r="X37" s="11">
        <v>0</v>
      </c>
      <c r="Y37" s="11">
        <v>3</v>
      </c>
      <c r="Z37" s="11">
        <v>0</v>
      </c>
      <c r="AA37" s="1">
        <v>1</v>
      </c>
      <c r="AB37" s="1">
        <v>0</v>
      </c>
      <c r="AC37" s="1">
        <v>1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</row>
    <row r="38" spans="1:35">
      <c r="A38" t="s">
        <v>218</v>
      </c>
      <c r="B38" t="s">
        <v>219</v>
      </c>
      <c r="C38" t="s">
        <v>220</v>
      </c>
      <c r="D38" s="4" t="s">
        <v>221</v>
      </c>
      <c r="E38" t="s">
        <v>219</v>
      </c>
      <c r="F38" t="s">
        <v>222</v>
      </c>
      <c r="G38">
        <f t="shared" si="0"/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11">
        <v>0</v>
      </c>
      <c r="X38" s="11">
        <v>0</v>
      </c>
      <c r="Y38" s="11">
        <v>0</v>
      </c>
      <c r="Z38" s="1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</row>
    <row r="39" spans="1:35">
      <c r="A39" t="s">
        <v>223</v>
      </c>
      <c r="B39" t="s">
        <v>224</v>
      </c>
      <c r="C39" t="s">
        <v>225</v>
      </c>
      <c r="D39" s="4" t="s">
        <v>226</v>
      </c>
      <c r="E39" t="s">
        <v>224</v>
      </c>
      <c r="F39" t="s">
        <v>227</v>
      </c>
      <c r="G39">
        <f t="shared" si="0"/>
        <v>2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11">
        <v>0</v>
      </c>
      <c r="X39" s="11">
        <v>0</v>
      </c>
      <c r="Y39" s="11">
        <v>0</v>
      </c>
      <c r="Z39" s="11">
        <v>0</v>
      </c>
      <c r="AA39" s="1">
        <v>0</v>
      </c>
      <c r="AB39" s="1">
        <v>2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</row>
    <row r="40" spans="1:35">
      <c r="A40" t="s">
        <v>78</v>
      </c>
      <c r="B40" t="s">
        <v>79</v>
      </c>
      <c r="C40" t="s">
        <v>228</v>
      </c>
      <c r="D40" s="4" t="s">
        <v>229</v>
      </c>
      <c r="E40" t="s">
        <v>79</v>
      </c>
      <c r="F40" t="s">
        <v>230</v>
      </c>
      <c r="G40">
        <f t="shared" si="0"/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11">
        <v>0</v>
      </c>
      <c r="X40" s="11">
        <v>0</v>
      </c>
      <c r="Y40" s="11">
        <v>0</v>
      </c>
      <c r="Z40" s="1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</row>
    <row r="41" spans="1:35">
      <c r="A41" t="s">
        <v>96</v>
      </c>
      <c r="B41" t="s">
        <v>97</v>
      </c>
      <c r="C41" t="s">
        <v>231</v>
      </c>
      <c r="D41" s="4" t="s">
        <v>232</v>
      </c>
      <c r="E41" t="s">
        <v>97</v>
      </c>
      <c r="F41" t="s">
        <v>233</v>
      </c>
      <c r="G41">
        <f t="shared" si="0"/>
        <v>11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11">
        <v>1</v>
      </c>
      <c r="X41" s="11">
        <v>6</v>
      </c>
      <c r="Y41" s="11">
        <v>1</v>
      </c>
      <c r="Z41" s="11">
        <v>3</v>
      </c>
      <c r="AA41" s="1">
        <v>1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</row>
    <row r="42" spans="1:35">
      <c r="A42" t="s">
        <v>234</v>
      </c>
      <c r="B42" t="s">
        <v>125</v>
      </c>
      <c r="C42" t="s">
        <v>235</v>
      </c>
      <c r="D42" s="4" t="s">
        <v>236</v>
      </c>
      <c r="E42" t="s">
        <v>125</v>
      </c>
      <c r="F42" t="s">
        <v>237</v>
      </c>
      <c r="G42">
        <f t="shared" si="0"/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11">
        <v>0</v>
      </c>
      <c r="X42" s="11">
        <v>0</v>
      </c>
      <c r="Y42" s="11">
        <v>0</v>
      </c>
      <c r="Z42" s="1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</row>
    <row r="43" spans="1:35">
      <c r="A43" t="s">
        <v>238</v>
      </c>
      <c r="B43" t="s">
        <v>239</v>
      </c>
      <c r="C43" t="s">
        <v>240</v>
      </c>
      <c r="D43" s="4" t="s">
        <v>241</v>
      </c>
      <c r="E43" t="s">
        <v>239</v>
      </c>
      <c r="F43" t="s">
        <v>242</v>
      </c>
      <c r="G43">
        <f t="shared" si="0"/>
        <v>6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0</v>
      </c>
      <c r="V43" s="8">
        <v>0</v>
      </c>
      <c r="W43" s="11">
        <v>0</v>
      </c>
      <c r="X43" s="11">
        <v>1</v>
      </c>
      <c r="Y43" s="11">
        <v>0</v>
      </c>
      <c r="Z43" s="11">
        <v>5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</row>
    <row r="44" spans="1:35">
      <c r="A44" t="s">
        <v>243</v>
      </c>
      <c r="B44" t="s">
        <v>244</v>
      </c>
      <c r="C44" t="s">
        <v>245</v>
      </c>
      <c r="D44" s="4" t="s">
        <v>246</v>
      </c>
      <c r="E44" t="s">
        <v>244</v>
      </c>
      <c r="F44" t="s">
        <v>247</v>
      </c>
      <c r="G44">
        <f t="shared" si="0"/>
        <v>4052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11">
        <v>954</v>
      </c>
      <c r="X44" s="11">
        <v>1289</v>
      </c>
      <c r="Y44" s="11">
        <v>1344</v>
      </c>
      <c r="Z44" s="11">
        <v>1419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</row>
    <row r="45" spans="1:35">
      <c r="A45" t="s">
        <v>248</v>
      </c>
      <c r="B45" t="s">
        <v>249</v>
      </c>
      <c r="C45" t="s">
        <v>250</v>
      </c>
      <c r="D45" s="4" t="s">
        <v>251</v>
      </c>
      <c r="E45" t="s">
        <v>249</v>
      </c>
      <c r="F45" t="s">
        <v>252</v>
      </c>
      <c r="G45">
        <f t="shared" si="0"/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11">
        <v>0</v>
      </c>
      <c r="X45" s="11">
        <v>0</v>
      </c>
      <c r="Y45" s="11">
        <v>0</v>
      </c>
      <c r="Z45" s="1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</row>
    <row r="46" spans="1:35">
      <c r="A46" t="s">
        <v>253</v>
      </c>
      <c r="B46" t="s">
        <v>254</v>
      </c>
      <c r="C46" t="s">
        <v>255</v>
      </c>
      <c r="D46" s="4" t="s">
        <v>256</v>
      </c>
      <c r="E46" t="s">
        <v>254</v>
      </c>
      <c r="F46" t="s">
        <v>257</v>
      </c>
      <c r="G46">
        <f t="shared" si="0"/>
        <v>1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11">
        <v>0</v>
      </c>
      <c r="X46" s="11">
        <v>0</v>
      </c>
      <c r="Y46" s="11">
        <v>0</v>
      </c>
      <c r="Z46" s="11">
        <v>0</v>
      </c>
      <c r="AA46" s="1">
        <v>1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</row>
    <row r="47" spans="1:35">
      <c r="A47" t="s">
        <v>63</v>
      </c>
      <c r="B47" t="s">
        <v>64</v>
      </c>
      <c r="C47" t="s">
        <v>258</v>
      </c>
      <c r="D47" s="4" t="s">
        <v>259</v>
      </c>
      <c r="E47" t="s">
        <v>64</v>
      </c>
      <c r="F47" t="s">
        <v>260</v>
      </c>
      <c r="G47">
        <f t="shared" si="0"/>
        <v>3367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11">
        <v>530</v>
      </c>
      <c r="X47" s="11">
        <v>874</v>
      </c>
      <c r="Y47" s="11">
        <v>1155</v>
      </c>
      <c r="Z47" s="11">
        <v>1337</v>
      </c>
      <c r="AA47" s="1">
        <v>1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</row>
    <row r="48" spans="1:35">
      <c r="A48" t="s">
        <v>261</v>
      </c>
      <c r="B48" t="s">
        <v>262</v>
      </c>
      <c r="C48" t="s">
        <v>263</v>
      </c>
      <c r="D48" s="4" t="s">
        <v>264</v>
      </c>
      <c r="E48" t="s">
        <v>262</v>
      </c>
      <c r="F48" t="s">
        <v>265</v>
      </c>
      <c r="G48">
        <f t="shared" si="0"/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11">
        <v>0</v>
      </c>
      <c r="X48" s="11">
        <v>0</v>
      </c>
      <c r="Y48" s="11">
        <v>0</v>
      </c>
      <c r="Z48" s="1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</row>
    <row r="49" spans="1:35">
      <c r="A49" t="s">
        <v>266</v>
      </c>
      <c r="B49" t="s">
        <v>267</v>
      </c>
      <c r="C49" t="s">
        <v>268</v>
      </c>
      <c r="D49" s="4" t="s">
        <v>269</v>
      </c>
      <c r="E49" t="s">
        <v>267</v>
      </c>
      <c r="F49" t="s">
        <v>270</v>
      </c>
      <c r="G49">
        <f t="shared" si="0"/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11">
        <v>0</v>
      </c>
      <c r="X49" s="11">
        <v>0</v>
      </c>
      <c r="Y49" s="11">
        <v>0</v>
      </c>
      <c r="Z49" s="1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</row>
    <row r="50" spans="1:35">
      <c r="A50" t="s">
        <v>271</v>
      </c>
      <c r="B50" t="s">
        <v>272</v>
      </c>
      <c r="C50" t="s">
        <v>273</v>
      </c>
      <c r="D50" s="4" t="s">
        <v>274</v>
      </c>
      <c r="E50" t="s">
        <v>272</v>
      </c>
      <c r="F50" t="s">
        <v>275</v>
      </c>
      <c r="G50">
        <f t="shared" si="0"/>
        <v>4</v>
      </c>
      <c r="H50" s="8">
        <v>89</v>
      </c>
      <c r="I50" s="8">
        <v>103</v>
      </c>
      <c r="J50" s="8">
        <v>77</v>
      </c>
      <c r="K50" s="8">
        <v>23</v>
      </c>
      <c r="L50" s="8">
        <v>36</v>
      </c>
      <c r="M50" s="8">
        <v>41</v>
      </c>
      <c r="N50" s="8">
        <v>262</v>
      </c>
      <c r="O50" s="8">
        <v>228</v>
      </c>
      <c r="P50" s="8">
        <v>248</v>
      </c>
      <c r="Q50" s="8">
        <v>300</v>
      </c>
      <c r="R50" s="8">
        <v>294</v>
      </c>
      <c r="S50" s="8">
        <v>251</v>
      </c>
      <c r="T50" s="8">
        <v>333</v>
      </c>
      <c r="U50" s="8">
        <v>328</v>
      </c>
      <c r="V50" s="8">
        <v>346</v>
      </c>
      <c r="W50" s="11">
        <v>9</v>
      </c>
      <c r="X50" s="11">
        <v>1</v>
      </c>
      <c r="Y50" s="11">
        <v>1</v>
      </c>
      <c r="Z50" s="11">
        <v>0</v>
      </c>
      <c r="AA50" s="1">
        <v>0</v>
      </c>
      <c r="AB50" s="1">
        <v>0</v>
      </c>
      <c r="AC50" s="1">
        <v>2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</row>
    <row r="51" spans="1:35">
      <c r="A51" t="s">
        <v>276</v>
      </c>
      <c r="B51" t="s">
        <v>277</v>
      </c>
      <c r="C51" t="s">
        <v>278</v>
      </c>
      <c r="D51" s="4" t="s">
        <v>279</v>
      </c>
      <c r="E51" t="s">
        <v>277</v>
      </c>
      <c r="F51" t="s">
        <v>280</v>
      </c>
      <c r="G51">
        <f t="shared" si="0"/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11">
        <v>0</v>
      </c>
      <c r="X51" s="11">
        <v>0</v>
      </c>
      <c r="Y51" s="11">
        <v>0</v>
      </c>
      <c r="Z51" s="1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</row>
    <row r="52" spans="1:35">
      <c r="A52" t="s">
        <v>281</v>
      </c>
      <c r="B52" t="s">
        <v>282</v>
      </c>
      <c r="C52" t="s">
        <v>283</v>
      </c>
      <c r="D52" s="4" t="s">
        <v>284</v>
      </c>
      <c r="E52" t="s">
        <v>282</v>
      </c>
      <c r="F52" t="s">
        <v>285</v>
      </c>
      <c r="G52">
        <f t="shared" si="0"/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11">
        <v>0</v>
      </c>
      <c r="X52" s="11">
        <v>0</v>
      </c>
      <c r="Y52" s="11">
        <v>0</v>
      </c>
      <c r="Z52" s="1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</row>
    <row r="53" spans="1:35">
      <c r="A53" t="s">
        <v>286</v>
      </c>
      <c r="B53" t="s">
        <v>287</v>
      </c>
      <c r="C53" t="s">
        <v>288</v>
      </c>
      <c r="D53" s="4" t="s">
        <v>289</v>
      </c>
      <c r="E53" t="s">
        <v>287</v>
      </c>
      <c r="F53" t="s">
        <v>290</v>
      </c>
      <c r="G53">
        <f t="shared" si="0"/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11">
        <v>0</v>
      </c>
      <c r="X53" s="11">
        <v>0</v>
      </c>
      <c r="Y53" s="11">
        <v>0</v>
      </c>
      <c r="Z53" s="1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</row>
    <row r="54" spans="1:35">
      <c r="A54" t="s">
        <v>291</v>
      </c>
      <c r="B54" t="s">
        <v>292</v>
      </c>
      <c r="C54" t="s">
        <v>293</v>
      </c>
      <c r="D54" s="4" t="s">
        <v>294</v>
      </c>
      <c r="E54" t="s">
        <v>292</v>
      </c>
      <c r="F54" t="s">
        <v>295</v>
      </c>
      <c r="G54">
        <f t="shared" si="0"/>
        <v>3</v>
      </c>
      <c r="H54" s="8">
        <v>157</v>
      </c>
      <c r="I54" s="8">
        <v>190</v>
      </c>
      <c r="J54" s="8">
        <v>206</v>
      </c>
      <c r="K54" s="8">
        <v>62</v>
      </c>
      <c r="L54" s="8">
        <v>41</v>
      </c>
      <c r="M54" s="8">
        <v>59</v>
      </c>
      <c r="N54" s="8">
        <v>513</v>
      </c>
      <c r="O54" s="8">
        <v>502</v>
      </c>
      <c r="P54" s="8">
        <v>478</v>
      </c>
      <c r="Q54" s="8">
        <v>595</v>
      </c>
      <c r="R54" s="8">
        <v>478</v>
      </c>
      <c r="S54" s="8">
        <v>451</v>
      </c>
      <c r="T54" s="8">
        <v>559</v>
      </c>
      <c r="U54" s="8">
        <v>611</v>
      </c>
      <c r="V54" s="8">
        <v>591</v>
      </c>
      <c r="W54" s="11">
        <v>0</v>
      </c>
      <c r="X54" s="11">
        <v>0</v>
      </c>
      <c r="Y54" s="11">
        <v>0</v>
      </c>
      <c r="Z54" s="11">
        <v>0</v>
      </c>
      <c r="AA54" s="1">
        <v>0</v>
      </c>
      <c r="AB54" s="1">
        <v>0</v>
      </c>
      <c r="AC54" s="1">
        <v>3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</row>
    <row r="55" spans="1:35">
      <c r="A55" t="s">
        <v>296</v>
      </c>
      <c r="B55" t="s">
        <v>249</v>
      </c>
      <c r="C55" t="s">
        <v>297</v>
      </c>
      <c r="D55" s="4" t="s">
        <v>298</v>
      </c>
      <c r="E55" t="s">
        <v>249</v>
      </c>
      <c r="F55" t="s">
        <v>299</v>
      </c>
      <c r="G55">
        <f t="shared" si="0"/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11">
        <v>3</v>
      </c>
      <c r="X55" s="11">
        <v>0</v>
      </c>
      <c r="Y55" s="11">
        <v>0</v>
      </c>
      <c r="Z55" s="1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</row>
    <row r="56" spans="1:35">
      <c r="A56" t="s">
        <v>300</v>
      </c>
      <c r="B56" t="s">
        <v>301</v>
      </c>
      <c r="C56" t="s">
        <v>302</v>
      </c>
      <c r="D56" s="4" t="s">
        <v>303</v>
      </c>
      <c r="E56" t="s">
        <v>301</v>
      </c>
      <c r="F56" t="s">
        <v>304</v>
      </c>
      <c r="G56">
        <f t="shared" si="0"/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11">
        <v>0</v>
      </c>
      <c r="X56" s="11">
        <v>0</v>
      </c>
      <c r="Y56" s="11">
        <v>0</v>
      </c>
      <c r="Z56" s="1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</row>
    <row r="57" spans="1:35">
      <c r="A57" t="s">
        <v>305</v>
      </c>
      <c r="B57" t="s">
        <v>306</v>
      </c>
      <c r="C57" t="s">
        <v>307</v>
      </c>
      <c r="D57" s="4" t="s">
        <v>308</v>
      </c>
      <c r="E57" t="s">
        <v>306</v>
      </c>
      <c r="F57" t="s">
        <v>309</v>
      </c>
      <c r="G57">
        <f t="shared" si="0"/>
        <v>0</v>
      </c>
      <c r="H57" s="8">
        <v>0</v>
      </c>
      <c r="I57" s="8">
        <v>1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11">
        <v>0</v>
      </c>
      <c r="X57" s="11">
        <v>0</v>
      </c>
      <c r="Y57" s="11">
        <v>0</v>
      </c>
      <c r="Z57" s="1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</row>
    <row r="58" spans="1:35">
      <c r="A58" t="s">
        <v>310</v>
      </c>
      <c r="B58" t="s">
        <v>311</v>
      </c>
      <c r="C58" t="s">
        <v>312</v>
      </c>
      <c r="D58" s="4" t="s">
        <v>313</v>
      </c>
      <c r="E58" t="s">
        <v>311</v>
      </c>
      <c r="F58" t="s">
        <v>314</v>
      </c>
      <c r="G58">
        <f t="shared" si="0"/>
        <v>14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11">
        <v>0</v>
      </c>
      <c r="X58" s="11">
        <v>0</v>
      </c>
      <c r="Y58" s="11">
        <v>0</v>
      </c>
      <c r="Z58" s="11">
        <v>0</v>
      </c>
      <c r="AA58" s="1">
        <v>0</v>
      </c>
      <c r="AB58" s="1">
        <v>0</v>
      </c>
      <c r="AC58" s="1">
        <v>1</v>
      </c>
      <c r="AD58" s="1">
        <v>0</v>
      </c>
      <c r="AE58" s="1">
        <v>0</v>
      </c>
      <c r="AF58" s="1">
        <v>0</v>
      </c>
      <c r="AG58" s="1">
        <v>13</v>
      </c>
      <c r="AH58" s="1">
        <v>0</v>
      </c>
      <c r="AI58" s="1">
        <v>0</v>
      </c>
    </row>
    <row r="59" spans="1:35">
      <c r="A59" t="s">
        <v>315</v>
      </c>
      <c r="B59" t="s">
        <v>316</v>
      </c>
      <c r="C59" t="s">
        <v>317</v>
      </c>
      <c r="D59" s="4" t="s">
        <v>318</v>
      </c>
      <c r="E59" t="s">
        <v>316</v>
      </c>
      <c r="F59" t="s">
        <v>319</v>
      </c>
      <c r="G59">
        <f t="shared" si="0"/>
        <v>0</v>
      </c>
      <c r="H59" s="8">
        <v>0</v>
      </c>
      <c r="I59" s="8">
        <v>0</v>
      </c>
      <c r="J59" s="8">
        <v>3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11">
        <v>0</v>
      </c>
      <c r="X59" s="11">
        <v>0</v>
      </c>
      <c r="Y59" s="11">
        <v>0</v>
      </c>
      <c r="Z59" s="1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</row>
    <row r="60" spans="1:35">
      <c r="A60" t="s">
        <v>320</v>
      </c>
      <c r="B60" t="s">
        <v>79</v>
      </c>
      <c r="C60" t="s">
        <v>321</v>
      </c>
      <c r="D60" s="4" t="s">
        <v>322</v>
      </c>
      <c r="E60" t="s">
        <v>79</v>
      </c>
      <c r="F60" t="s">
        <v>323</v>
      </c>
      <c r="G60">
        <f t="shared" si="0"/>
        <v>1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11">
        <v>0</v>
      </c>
      <c r="X60" s="11">
        <v>0</v>
      </c>
      <c r="Y60" s="11">
        <v>0</v>
      </c>
      <c r="Z60" s="11">
        <v>0</v>
      </c>
      <c r="AA60" s="1">
        <v>1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</row>
    <row r="61" spans="1:35">
      <c r="A61" t="s">
        <v>324</v>
      </c>
      <c r="B61" t="s">
        <v>325</v>
      </c>
      <c r="C61" t="s">
        <v>326</v>
      </c>
      <c r="D61" s="4" t="s">
        <v>327</v>
      </c>
      <c r="E61" t="s">
        <v>325</v>
      </c>
      <c r="F61" t="s">
        <v>328</v>
      </c>
      <c r="G61">
        <f t="shared" si="0"/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11">
        <v>0</v>
      </c>
      <c r="X61" s="11">
        <v>0</v>
      </c>
      <c r="Y61" s="11">
        <v>0</v>
      </c>
      <c r="Z61" s="1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</row>
    <row r="62" spans="1:35">
      <c r="A62" t="s">
        <v>329</v>
      </c>
      <c r="B62" t="s">
        <v>204</v>
      </c>
      <c r="C62" t="s">
        <v>330</v>
      </c>
      <c r="D62" s="4" t="s">
        <v>331</v>
      </c>
      <c r="E62" t="s">
        <v>204</v>
      </c>
      <c r="F62" t="s">
        <v>332</v>
      </c>
      <c r="G62">
        <f t="shared" si="0"/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11">
        <v>0</v>
      </c>
      <c r="X62" s="11">
        <v>0</v>
      </c>
      <c r="Y62" s="11">
        <v>0</v>
      </c>
      <c r="Z62" s="1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</row>
    <row r="63" spans="1:35">
      <c r="A63" t="s">
        <v>333</v>
      </c>
      <c r="B63" t="s">
        <v>272</v>
      </c>
      <c r="C63" t="s">
        <v>334</v>
      </c>
      <c r="D63" s="4" t="s">
        <v>335</v>
      </c>
      <c r="E63" t="s">
        <v>272</v>
      </c>
      <c r="F63" t="s">
        <v>336</v>
      </c>
      <c r="G63">
        <f t="shared" si="0"/>
        <v>77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1</v>
      </c>
      <c r="V63" s="8">
        <v>0</v>
      </c>
      <c r="W63" s="11">
        <v>6</v>
      </c>
      <c r="X63" s="11">
        <v>24</v>
      </c>
      <c r="Y63" s="11">
        <v>23</v>
      </c>
      <c r="Z63" s="11">
        <v>30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</row>
    <row r="64" spans="1:35">
      <c r="A64" t="s">
        <v>337</v>
      </c>
      <c r="B64" t="s">
        <v>338</v>
      </c>
      <c r="C64" t="s">
        <v>339</v>
      </c>
      <c r="D64" s="4" t="s">
        <v>340</v>
      </c>
      <c r="E64" t="s">
        <v>338</v>
      </c>
      <c r="F64" t="s">
        <v>341</v>
      </c>
      <c r="G64">
        <f t="shared" si="0"/>
        <v>1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11">
        <v>0</v>
      </c>
      <c r="X64" s="11">
        <v>0</v>
      </c>
      <c r="Y64" s="11">
        <v>0</v>
      </c>
      <c r="Z64" s="11">
        <v>0</v>
      </c>
      <c r="AA64" s="1">
        <v>0</v>
      </c>
      <c r="AB64" s="1">
        <v>0</v>
      </c>
      <c r="AC64" s="1">
        <v>1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</row>
    <row r="65" spans="1:35">
      <c r="A65" t="s">
        <v>96</v>
      </c>
      <c r="B65" t="s">
        <v>97</v>
      </c>
      <c r="C65" t="s">
        <v>342</v>
      </c>
      <c r="D65" s="4" t="s">
        <v>343</v>
      </c>
      <c r="E65" t="s">
        <v>97</v>
      </c>
      <c r="F65" t="s">
        <v>344</v>
      </c>
      <c r="G65">
        <f t="shared" si="0"/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11">
        <v>0</v>
      </c>
      <c r="X65" s="11">
        <v>0</v>
      </c>
      <c r="Y65" s="11">
        <v>0</v>
      </c>
      <c r="Z65" s="1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</row>
    <row r="66" spans="1:35">
      <c r="A66" t="s">
        <v>345</v>
      </c>
      <c r="B66" t="s">
        <v>346</v>
      </c>
      <c r="C66" t="s">
        <v>347</v>
      </c>
      <c r="D66" s="4" t="s">
        <v>348</v>
      </c>
      <c r="E66" t="s">
        <v>346</v>
      </c>
      <c r="F66" t="s">
        <v>349</v>
      </c>
      <c r="G66">
        <f t="shared" si="0"/>
        <v>0</v>
      </c>
      <c r="H66" s="8">
        <v>64</v>
      </c>
      <c r="I66" s="8">
        <v>56</v>
      </c>
      <c r="J66" s="8">
        <v>83</v>
      </c>
      <c r="K66" s="8">
        <v>19</v>
      </c>
      <c r="L66" s="8">
        <v>9</v>
      </c>
      <c r="M66" s="8">
        <v>15</v>
      </c>
      <c r="N66" s="8">
        <v>207</v>
      </c>
      <c r="O66" s="8">
        <v>181</v>
      </c>
      <c r="P66" s="8">
        <v>236</v>
      </c>
      <c r="Q66" s="8">
        <v>344</v>
      </c>
      <c r="R66" s="8">
        <v>258</v>
      </c>
      <c r="S66" s="8">
        <v>245</v>
      </c>
      <c r="T66" s="8">
        <v>324</v>
      </c>
      <c r="U66" s="8">
        <v>316</v>
      </c>
      <c r="V66" s="8">
        <v>264</v>
      </c>
      <c r="W66" s="11">
        <v>0</v>
      </c>
      <c r="X66" s="11">
        <v>0</v>
      </c>
      <c r="Y66" s="11">
        <v>0</v>
      </c>
      <c r="Z66" s="1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</row>
    <row r="67" spans="1:35">
      <c r="A67" t="s">
        <v>350</v>
      </c>
      <c r="B67" t="s">
        <v>351</v>
      </c>
      <c r="C67" t="s">
        <v>352</v>
      </c>
      <c r="D67" s="4" t="s">
        <v>353</v>
      </c>
      <c r="E67" t="s">
        <v>351</v>
      </c>
      <c r="F67" t="s">
        <v>354</v>
      </c>
      <c r="G67">
        <f t="shared" si="0"/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11">
        <v>0</v>
      </c>
      <c r="X67" s="11">
        <v>0</v>
      </c>
      <c r="Y67" s="11">
        <v>0</v>
      </c>
      <c r="Z67" s="1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</row>
    <row r="68" spans="1:35">
      <c r="A68" t="s">
        <v>355</v>
      </c>
      <c r="B68" t="s">
        <v>356</v>
      </c>
      <c r="C68" t="s">
        <v>357</v>
      </c>
      <c r="D68" s="4" t="s">
        <v>358</v>
      </c>
      <c r="E68" t="s">
        <v>356</v>
      </c>
      <c r="F68" t="s">
        <v>359</v>
      </c>
      <c r="G68">
        <f t="shared" si="0"/>
        <v>90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11">
        <v>9</v>
      </c>
      <c r="X68" s="11">
        <v>30</v>
      </c>
      <c r="Y68" s="11">
        <v>16</v>
      </c>
      <c r="Z68" s="11">
        <v>41</v>
      </c>
      <c r="AA68" s="1">
        <v>0</v>
      </c>
      <c r="AB68" s="1">
        <v>0</v>
      </c>
      <c r="AC68" s="1">
        <v>0</v>
      </c>
      <c r="AD68" s="1">
        <v>1</v>
      </c>
      <c r="AE68" s="1">
        <v>0</v>
      </c>
      <c r="AF68" s="1">
        <v>0</v>
      </c>
      <c r="AG68" s="1">
        <v>2</v>
      </c>
      <c r="AH68" s="1">
        <v>0</v>
      </c>
      <c r="AI68" s="1">
        <v>0</v>
      </c>
    </row>
    <row r="69" spans="1:35">
      <c r="A69" t="s">
        <v>360</v>
      </c>
      <c r="B69" t="s">
        <v>115</v>
      </c>
      <c r="C69" t="s">
        <v>361</v>
      </c>
      <c r="D69" s="4" t="s">
        <v>362</v>
      </c>
      <c r="E69" t="s">
        <v>115</v>
      </c>
      <c r="F69" t="s">
        <v>363</v>
      </c>
      <c r="G69">
        <f t="shared" ref="G69:G132" si="1">SUM(X69:AI69)</f>
        <v>1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11">
        <v>3</v>
      </c>
      <c r="X69" s="11">
        <v>0</v>
      </c>
      <c r="Y69" s="11">
        <v>0</v>
      </c>
      <c r="Z69" s="11">
        <v>0</v>
      </c>
      <c r="AA69" s="1">
        <v>1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</row>
    <row r="70" spans="1:35">
      <c r="A70" t="s">
        <v>364</v>
      </c>
      <c r="B70" t="s">
        <v>97</v>
      </c>
      <c r="C70" t="s">
        <v>365</v>
      </c>
      <c r="D70" s="4" t="s">
        <v>366</v>
      </c>
      <c r="E70" t="s">
        <v>97</v>
      </c>
      <c r="F70" t="s">
        <v>367</v>
      </c>
      <c r="G70">
        <f t="shared" si="1"/>
        <v>1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11">
        <v>0</v>
      </c>
      <c r="X70" s="11">
        <v>0</v>
      </c>
      <c r="Y70" s="11">
        <v>0</v>
      </c>
      <c r="Z70" s="1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1</v>
      </c>
      <c r="AG70" s="1">
        <v>0</v>
      </c>
      <c r="AH70" s="1">
        <v>0</v>
      </c>
      <c r="AI70" s="1">
        <v>0</v>
      </c>
    </row>
    <row r="71" spans="1:35">
      <c r="A71" t="s">
        <v>368</v>
      </c>
      <c r="B71" t="s">
        <v>369</v>
      </c>
      <c r="C71" t="s">
        <v>370</v>
      </c>
      <c r="D71" s="4" t="s">
        <v>371</v>
      </c>
      <c r="E71" t="s">
        <v>369</v>
      </c>
      <c r="F71" t="s">
        <v>372</v>
      </c>
      <c r="G71">
        <f t="shared" si="1"/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11">
        <v>0</v>
      </c>
      <c r="X71" s="11">
        <v>0</v>
      </c>
      <c r="Y71" s="11">
        <v>0</v>
      </c>
      <c r="Z71" s="1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</row>
    <row r="72" spans="1:35">
      <c r="A72" t="s">
        <v>373</v>
      </c>
      <c r="B72" t="s">
        <v>374</v>
      </c>
      <c r="C72" t="s">
        <v>375</v>
      </c>
      <c r="D72" s="4" t="s">
        <v>376</v>
      </c>
      <c r="E72" t="s">
        <v>374</v>
      </c>
      <c r="F72" t="s">
        <v>377</v>
      </c>
      <c r="G72">
        <f t="shared" si="1"/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11">
        <v>0</v>
      </c>
      <c r="X72" s="11">
        <v>0</v>
      </c>
      <c r="Y72" s="11">
        <v>0</v>
      </c>
      <c r="Z72" s="1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</row>
    <row r="73" spans="1:35">
      <c r="A73" t="s">
        <v>378</v>
      </c>
      <c r="B73" t="s">
        <v>379</v>
      </c>
      <c r="C73" t="s">
        <v>380</v>
      </c>
      <c r="D73" s="4" t="s">
        <v>381</v>
      </c>
      <c r="E73" t="s">
        <v>379</v>
      </c>
      <c r="F73" t="s">
        <v>382</v>
      </c>
      <c r="G73">
        <f t="shared" si="1"/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11">
        <v>0</v>
      </c>
      <c r="X73" s="11">
        <v>0</v>
      </c>
      <c r="Y73" s="11">
        <v>0</v>
      </c>
      <c r="Z73" s="1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</row>
    <row r="74" spans="1:35">
      <c r="A74" t="s">
        <v>383</v>
      </c>
      <c r="B74" t="s">
        <v>287</v>
      </c>
      <c r="C74" t="s">
        <v>384</v>
      </c>
      <c r="D74" s="4" t="s">
        <v>385</v>
      </c>
      <c r="E74" t="s">
        <v>287</v>
      </c>
      <c r="F74" t="s">
        <v>386</v>
      </c>
      <c r="G74">
        <f t="shared" si="1"/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11">
        <v>0</v>
      </c>
      <c r="X74" s="11">
        <v>0</v>
      </c>
      <c r="Y74" s="11">
        <v>0</v>
      </c>
      <c r="Z74" s="1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</row>
    <row r="75" spans="1:35">
      <c r="A75" t="s">
        <v>387</v>
      </c>
      <c r="B75" t="s">
        <v>388</v>
      </c>
      <c r="C75" t="s">
        <v>389</v>
      </c>
      <c r="D75" s="4" t="s">
        <v>390</v>
      </c>
      <c r="E75" t="s">
        <v>388</v>
      </c>
      <c r="F75" t="s">
        <v>391</v>
      </c>
      <c r="G75">
        <f t="shared" si="1"/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11">
        <v>0</v>
      </c>
      <c r="X75" s="11">
        <v>0</v>
      </c>
      <c r="Y75" s="11">
        <v>0</v>
      </c>
      <c r="Z75" s="1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</row>
    <row r="76" spans="1:35">
      <c r="A76" t="s">
        <v>392</v>
      </c>
      <c r="B76" t="s">
        <v>306</v>
      </c>
      <c r="C76" t="s">
        <v>393</v>
      </c>
      <c r="D76" s="4" t="s">
        <v>394</v>
      </c>
      <c r="E76" t="s">
        <v>306</v>
      </c>
      <c r="F76" t="s">
        <v>395</v>
      </c>
      <c r="G76">
        <f t="shared" si="1"/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11">
        <v>0</v>
      </c>
      <c r="X76" s="11">
        <v>0</v>
      </c>
      <c r="Y76" s="11">
        <v>0</v>
      </c>
      <c r="Z76" s="1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</row>
    <row r="77" spans="1:35">
      <c r="A77" t="s">
        <v>134</v>
      </c>
      <c r="B77" t="s">
        <v>135</v>
      </c>
      <c r="C77" t="s">
        <v>396</v>
      </c>
      <c r="D77" s="4" t="s">
        <v>397</v>
      </c>
      <c r="E77" t="s">
        <v>135</v>
      </c>
      <c r="F77" t="s">
        <v>398</v>
      </c>
      <c r="G77">
        <f t="shared" si="1"/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11">
        <v>0</v>
      </c>
      <c r="X77" s="11">
        <v>0</v>
      </c>
      <c r="Y77" s="11">
        <v>0</v>
      </c>
      <c r="Z77" s="1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</row>
    <row r="78" spans="1:35">
      <c r="A78" t="s">
        <v>399</v>
      </c>
      <c r="B78" t="s">
        <v>400</v>
      </c>
      <c r="C78" t="s">
        <v>401</v>
      </c>
      <c r="D78" s="4" t="s">
        <v>402</v>
      </c>
      <c r="E78" t="s">
        <v>400</v>
      </c>
      <c r="F78" t="s">
        <v>403</v>
      </c>
      <c r="G78">
        <f t="shared" si="1"/>
        <v>683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11">
        <v>65</v>
      </c>
      <c r="X78" s="11">
        <v>373</v>
      </c>
      <c r="Y78" s="11">
        <v>141</v>
      </c>
      <c r="Z78" s="11">
        <v>169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</row>
    <row r="79" spans="1:35">
      <c r="A79" t="s">
        <v>404</v>
      </c>
      <c r="B79" t="s">
        <v>400</v>
      </c>
      <c r="C79" t="s">
        <v>405</v>
      </c>
      <c r="D79" s="4" t="s">
        <v>406</v>
      </c>
      <c r="E79" t="s">
        <v>400</v>
      </c>
      <c r="F79" t="s">
        <v>407</v>
      </c>
      <c r="G79">
        <f t="shared" si="1"/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11">
        <v>0</v>
      </c>
      <c r="X79" s="11">
        <v>0</v>
      </c>
      <c r="Y79" s="11">
        <v>0</v>
      </c>
      <c r="Z79" s="1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</row>
    <row r="80" spans="1:35">
      <c r="A80" t="s">
        <v>408</v>
      </c>
      <c r="B80" t="s">
        <v>409</v>
      </c>
      <c r="C80" t="s">
        <v>410</v>
      </c>
      <c r="D80" s="4" t="s">
        <v>411</v>
      </c>
      <c r="E80" t="s">
        <v>409</v>
      </c>
      <c r="F80" t="s">
        <v>412</v>
      </c>
      <c r="G80">
        <f t="shared" si="1"/>
        <v>183</v>
      </c>
      <c r="H80" s="8">
        <v>1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11">
        <v>28</v>
      </c>
      <c r="X80" s="11">
        <v>51</v>
      </c>
      <c r="Y80" s="11">
        <v>39</v>
      </c>
      <c r="Z80" s="11">
        <v>93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</row>
    <row r="81" spans="1:35">
      <c r="A81" t="s">
        <v>413</v>
      </c>
      <c r="B81" t="s">
        <v>414</v>
      </c>
      <c r="C81" t="s">
        <v>415</v>
      </c>
      <c r="D81" s="4" t="s">
        <v>416</v>
      </c>
      <c r="E81" t="s">
        <v>417</v>
      </c>
      <c r="F81" t="s">
        <v>418</v>
      </c>
      <c r="G81">
        <f t="shared" si="1"/>
        <v>1538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11">
        <v>0</v>
      </c>
      <c r="X81" s="11">
        <v>0</v>
      </c>
      <c r="Y81" s="11">
        <v>0</v>
      </c>
      <c r="Z81" s="1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1</v>
      </c>
      <c r="AF81" s="1">
        <v>0</v>
      </c>
      <c r="AG81" s="1">
        <v>1152</v>
      </c>
      <c r="AH81" s="1">
        <v>171</v>
      </c>
      <c r="AI81" s="1">
        <v>214</v>
      </c>
    </row>
    <row r="82" spans="1:35">
      <c r="A82" t="s">
        <v>419</v>
      </c>
      <c r="B82" t="s">
        <v>420</v>
      </c>
      <c r="C82" t="s">
        <v>421</v>
      </c>
      <c r="D82" s="4" t="s">
        <v>422</v>
      </c>
      <c r="E82" t="s">
        <v>420</v>
      </c>
      <c r="F82" t="s">
        <v>423</v>
      </c>
      <c r="G82">
        <f t="shared" si="1"/>
        <v>54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11">
        <v>11</v>
      </c>
      <c r="X82" s="11">
        <v>17</v>
      </c>
      <c r="Y82" s="11">
        <v>13</v>
      </c>
      <c r="Z82" s="11">
        <v>24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</row>
    <row r="83" spans="1:35">
      <c r="A83" t="s">
        <v>424</v>
      </c>
      <c r="B83" t="s">
        <v>425</v>
      </c>
      <c r="C83" t="s">
        <v>426</v>
      </c>
      <c r="D83" s="4" t="s">
        <v>427</v>
      </c>
      <c r="E83" t="s">
        <v>425</v>
      </c>
      <c r="F83" t="s">
        <v>428</v>
      </c>
      <c r="G83">
        <f t="shared" si="1"/>
        <v>2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11">
        <v>0</v>
      </c>
      <c r="X83" s="11">
        <v>0</v>
      </c>
      <c r="Y83" s="11">
        <v>2</v>
      </c>
      <c r="Z83" s="1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</row>
    <row r="84" spans="1:35">
      <c r="A84" t="s">
        <v>429</v>
      </c>
      <c r="B84" t="s">
        <v>79</v>
      </c>
      <c r="C84" t="s">
        <v>430</v>
      </c>
      <c r="D84" s="4" t="s">
        <v>431</v>
      </c>
      <c r="E84" t="s">
        <v>79</v>
      </c>
      <c r="F84" t="s">
        <v>432</v>
      </c>
      <c r="G84">
        <f t="shared" si="1"/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11">
        <v>0</v>
      </c>
      <c r="X84" s="11">
        <v>0</v>
      </c>
      <c r="Y84" s="11">
        <v>0</v>
      </c>
      <c r="Z84" s="1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</row>
    <row r="85" spans="1:35">
      <c r="A85" t="s">
        <v>433</v>
      </c>
      <c r="B85" t="s">
        <v>434</v>
      </c>
      <c r="C85" t="s">
        <v>435</v>
      </c>
      <c r="D85" s="4" t="s">
        <v>436</v>
      </c>
      <c r="E85" t="s">
        <v>434</v>
      </c>
      <c r="F85" t="s">
        <v>437</v>
      </c>
      <c r="G85">
        <f t="shared" si="1"/>
        <v>12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11">
        <v>1</v>
      </c>
      <c r="X85" s="11">
        <v>5</v>
      </c>
      <c r="Y85" s="11">
        <v>2</v>
      </c>
      <c r="Z85" s="11">
        <v>5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</row>
    <row r="86" spans="1:35">
      <c r="A86" t="s">
        <v>438</v>
      </c>
      <c r="B86" t="s">
        <v>135</v>
      </c>
      <c r="C86" t="s">
        <v>439</v>
      </c>
      <c r="D86" s="4" t="s">
        <v>440</v>
      </c>
      <c r="E86" t="s">
        <v>135</v>
      </c>
      <c r="F86" t="s">
        <v>441</v>
      </c>
      <c r="G86">
        <f t="shared" si="1"/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11">
        <v>0</v>
      </c>
      <c r="X86" s="11">
        <v>0</v>
      </c>
      <c r="Y86" s="11">
        <v>0</v>
      </c>
      <c r="Z86" s="1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</row>
    <row r="87" spans="1:35">
      <c r="A87" t="s">
        <v>442</v>
      </c>
      <c r="B87" t="s">
        <v>443</v>
      </c>
      <c r="C87" t="s">
        <v>444</v>
      </c>
      <c r="D87" s="4" t="s">
        <v>445</v>
      </c>
      <c r="E87" t="s">
        <v>443</v>
      </c>
      <c r="F87" t="s">
        <v>446</v>
      </c>
      <c r="G87">
        <f t="shared" si="1"/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11">
        <v>0</v>
      </c>
      <c r="X87" s="11">
        <v>0</v>
      </c>
      <c r="Y87" s="11">
        <v>0</v>
      </c>
      <c r="Z87" s="1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</row>
    <row r="88" spans="1:35">
      <c r="A88" t="s">
        <v>447</v>
      </c>
      <c r="B88" t="s">
        <v>448</v>
      </c>
      <c r="C88" t="s">
        <v>449</v>
      </c>
      <c r="D88" s="4" t="s">
        <v>450</v>
      </c>
      <c r="E88" t="s">
        <v>448</v>
      </c>
      <c r="F88" t="s">
        <v>451</v>
      </c>
      <c r="G88">
        <f t="shared" si="1"/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11">
        <v>0</v>
      </c>
      <c r="X88" s="11">
        <v>0</v>
      </c>
      <c r="Y88" s="11">
        <v>0</v>
      </c>
      <c r="Z88" s="1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</row>
    <row r="89" spans="1:35">
      <c r="A89" t="s">
        <v>452</v>
      </c>
      <c r="B89" t="s">
        <v>453</v>
      </c>
      <c r="C89" t="s">
        <v>454</v>
      </c>
      <c r="D89" s="4" t="s">
        <v>455</v>
      </c>
      <c r="E89" t="s">
        <v>453</v>
      </c>
      <c r="F89" t="s">
        <v>456</v>
      </c>
      <c r="G89">
        <f t="shared" si="1"/>
        <v>80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11">
        <v>5</v>
      </c>
      <c r="X89" s="11">
        <v>35</v>
      </c>
      <c r="Y89" s="11">
        <v>20</v>
      </c>
      <c r="Z89" s="11">
        <v>25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</row>
    <row r="90" spans="1:35">
      <c r="A90" t="s">
        <v>457</v>
      </c>
      <c r="B90" t="s">
        <v>458</v>
      </c>
      <c r="C90" t="s">
        <v>459</v>
      </c>
      <c r="D90" s="4" t="s">
        <v>460</v>
      </c>
      <c r="E90" t="s">
        <v>458</v>
      </c>
      <c r="F90" t="s">
        <v>461</v>
      </c>
      <c r="G90">
        <f t="shared" si="1"/>
        <v>0</v>
      </c>
      <c r="H90" s="8">
        <v>35</v>
      </c>
      <c r="I90" s="8">
        <v>37</v>
      </c>
      <c r="J90" s="8">
        <v>39</v>
      </c>
      <c r="K90" s="8">
        <v>12</v>
      </c>
      <c r="L90" s="8">
        <v>11</v>
      </c>
      <c r="M90" s="8">
        <v>3</v>
      </c>
      <c r="N90" s="8">
        <v>47</v>
      </c>
      <c r="O90" s="8">
        <v>75</v>
      </c>
      <c r="P90" s="8">
        <v>87</v>
      </c>
      <c r="Q90" s="8">
        <v>124</v>
      </c>
      <c r="R90" s="8">
        <v>80</v>
      </c>
      <c r="S90" s="8">
        <v>59</v>
      </c>
      <c r="T90" s="8">
        <v>60</v>
      </c>
      <c r="U90" s="8">
        <v>34</v>
      </c>
      <c r="V90" s="8">
        <v>53</v>
      </c>
      <c r="W90" s="11">
        <v>0</v>
      </c>
      <c r="X90" s="11">
        <v>0</v>
      </c>
      <c r="Y90" s="11">
        <v>0</v>
      </c>
      <c r="Z90" s="1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</row>
    <row r="91" spans="1:35">
      <c r="A91" t="s">
        <v>462</v>
      </c>
      <c r="B91" t="s">
        <v>306</v>
      </c>
      <c r="C91" t="s">
        <v>463</v>
      </c>
      <c r="D91" s="4" t="s">
        <v>464</v>
      </c>
      <c r="E91" t="s">
        <v>306</v>
      </c>
      <c r="F91" t="s">
        <v>465</v>
      </c>
      <c r="G91">
        <f t="shared" si="1"/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11">
        <v>0</v>
      </c>
      <c r="X91" s="11">
        <v>0</v>
      </c>
      <c r="Y91" s="11">
        <v>0</v>
      </c>
      <c r="Z91" s="1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</row>
    <row r="92" spans="1:35">
      <c r="A92" t="s">
        <v>466</v>
      </c>
      <c r="B92" t="s">
        <v>467</v>
      </c>
      <c r="C92" t="s">
        <v>468</v>
      </c>
      <c r="D92" s="4" t="s">
        <v>469</v>
      </c>
      <c r="E92" t="s">
        <v>467</v>
      </c>
      <c r="F92" t="s">
        <v>470</v>
      </c>
      <c r="G92">
        <f t="shared" si="1"/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11">
        <v>1</v>
      </c>
      <c r="X92" s="11">
        <v>0</v>
      </c>
      <c r="Y92" s="11">
        <v>0</v>
      </c>
      <c r="Z92" s="1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</row>
    <row r="93" spans="1:35">
      <c r="A93" t="s">
        <v>471</v>
      </c>
      <c r="B93" t="s">
        <v>472</v>
      </c>
      <c r="C93" t="s">
        <v>473</v>
      </c>
      <c r="D93" s="4" t="s">
        <v>474</v>
      </c>
      <c r="E93" t="s">
        <v>472</v>
      </c>
      <c r="F93" t="s">
        <v>475</v>
      </c>
      <c r="G93">
        <f t="shared" si="1"/>
        <v>40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11">
        <v>6</v>
      </c>
      <c r="X93" s="11">
        <v>25</v>
      </c>
      <c r="Y93" s="11">
        <v>10</v>
      </c>
      <c r="Z93" s="11">
        <v>5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</row>
    <row r="94" spans="1:35">
      <c r="A94" t="s">
        <v>476</v>
      </c>
      <c r="B94" t="s">
        <v>477</v>
      </c>
      <c r="C94" t="s">
        <v>478</v>
      </c>
      <c r="D94" s="4" t="s">
        <v>479</v>
      </c>
      <c r="E94" t="s">
        <v>477</v>
      </c>
      <c r="F94" t="s">
        <v>480</v>
      </c>
      <c r="G94">
        <f t="shared" si="1"/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11">
        <v>0</v>
      </c>
      <c r="X94" s="11">
        <v>0</v>
      </c>
      <c r="Y94" s="11">
        <v>0</v>
      </c>
      <c r="Z94" s="1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</row>
    <row r="95" spans="1:35">
      <c r="A95" t="s">
        <v>481</v>
      </c>
      <c r="B95" t="s">
        <v>482</v>
      </c>
      <c r="C95" t="s">
        <v>483</v>
      </c>
      <c r="D95" s="4" t="s">
        <v>484</v>
      </c>
      <c r="E95" t="s">
        <v>482</v>
      </c>
      <c r="F95" t="s">
        <v>485</v>
      </c>
      <c r="G95">
        <f t="shared" si="1"/>
        <v>403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11">
        <v>28</v>
      </c>
      <c r="X95" s="11">
        <v>196</v>
      </c>
      <c r="Y95" s="11">
        <v>98</v>
      </c>
      <c r="Z95" s="11">
        <v>109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</row>
    <row r="96" spans="1:35">
      <c r="A96" t="s">
        <v>486</v>
      </c>
      <c r="B96" t="s">
        <v>487</v>
      </c>
      <c r="C96" t="s">
        <v>488</v>
      </c>
      <c r="D96" s="4" t="s">
        <v>489</v>
      </c>
      <c r="E96" t="s">
        <v>487</v>
      </c>
      <c r="F96" t="s">
        <v>490</v>
      </c>
      <c r="G96">
        <f t="shared" si="1"/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11">
        <v>0</v>
      </c>
      <c r="X96" s="11">
        <v>0</v>
      </c>
      <c r="Y96" s="11">
        <v>0</v>
      </c>
      <c r="Z96" s="1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</row>
    <row r="97" spans="1:35">
      <c r="A97" t="s">
        <v>491</v>
      </c>
      <c r="B97" t="s">
        <v>346</v>
      </c>
      <c r="C97" t="s">
        <v>492</v>
      </c>
      <c r="D97" s="4" t="s">
        <v>493</v>
      </c>
      <c r="E97" t="s">
        <v>346</v>
      </c>
      <c r="F97" t="s">
        <v>494</v>
      </c>
      <c r="G97">
        <f t="shared" si="1"/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11">
        <v>0</v>
      </c>
      <c r="X97" s="11">
        <v>0</v>
      </c>
      <c r="Y97" s="11">
        <v>0</v>
      </c>
      <c r="Z97" s="1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</row>
    <row r="98" spans="1:35">
      <c r="A98" t="s">
        <v>495</v>
      </c>
      <c r="B98" t="s">
        <v>496</v>
      </c>
      <c r="C98" t="s">
        <v>497</v>
      </c>
      <c r="D98" s="4" t="s">
        <v>498</v>
      </c>
      <c r="E98" t="s">
        <v>496</v>
      </c>
      <c r="F98" t="s">
        <v>499</v>
      </c>
      <c r="G98">
        <f t="shared" si="1"/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11">
        <v>0</v>
      </c>
      <c r="X98" s="11">
        <v>0</v>
      </c>
      <c r="Y98" s="11">
        <v>0</v>
      </c>
      <c r="Z98" s="1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</row>
    <row r="99" spans="1:35">
      <c r="A99" t="s">
        <v>500</v>
      </c>
      <c r="B99" t="s">
        <v>194</v>
      </c>
      <c r="C99" t="s">
        <v>501</v>
      </c>
      <c r="D99" s="4" t="s">
        <v>502</v>
      </c>
      <c r="E99" t="s">
        <v>194</v>
      </c>
      <c r="F99" t="s">
        <v>503</v>
      </c>
      <c r="G99">
        <f t="shared" si="1"/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11">
        <v>0</v>
      </c>
      <c r="X99" s="11">
        <v>0</v>
      </c>
      <c r="Y99" s="11">
        <v>0</v>
      </c>
      <c r="Z99" s="1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</row>
    <row r="100" spans="1:35">
      <c r="A100" t="s">
        <v>78</v>
      </c>
      <c r="B100" t="s">
        <v>504</v>
      </c>
      <c r="C100" t="s">
        <v>505</v>
      </c>
      <c r="D100" s="4" t="s">
        <v>506</v>
      </c>
      <c r="E100" t="s">
        <v>504</v>
      </c>
      <c r="F100" t="s">
        <v>507</v>
      </c>
      <c r="G100">
        <f t="shared" si="1"/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11">
        <v>0</v>
      </c>
      <c r="X100" s="11">
        <v>0</v>
      </c>
      <c r="Y100" s="11">
        <v>0</v>
      </c>
      <c r="Z100" s="1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</row>
    <row r="101" spans="1:35">
      <c r="A101" t="s">
        <v>96</v>
      </c>
      <c r="B101" t="s">
        <v>97</v>
      </c>
      <c r="C101" t="s">
        <v>508</v>
      </c>
      <c r="D101" s="4" t="s">
        <v>509</v>
      </c>
      <c r="E101" t="s">
        <v>97</v>
      </c>
      <c r="F101" t="s">
        <v>510</v>
      </c>
      <c r="G101">
        <f t="shared" si="1"/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11">
        <v>0</v>
      </c>
      <c r="X101" s="11">
        <v>0</v>
      </c>
      <c r="Y101" s="11">
        <v>0</v>
      </c>
      <c r="Z101" s="1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</row>
    <row r="102" spans="1:35">
      <c r="A102" t="s">
        <v>172</v>
      </c>
      <c r="B102" t="s">
        <v>173</v>
      </c>
      <c r="C102" t="s">
        <v>511</v>
      </c>
      <c r="D102" s="4" t="s">
        <v>512</v>
      </c>
      <c r="E102" t="s">
        <v>173</v>
      </c>
      <c r="F102" t="s">
        <v>513</v>
      </c>
      <c r="G102">
        <f t="shared" si="1"/>
        <v>91</v>
      </c>
      <c r="H102" s="8">
        <v>24</v>
      </c>
      <c r="I102" s="8">
        <v>19</v>
      </c>
      <c r="J102" s="8">
        <v>43</v>
      </c>
      <c r="K102" s="8">
        <v>11</v>
      </c>
      <c r="L102" s="8">
        <v>14</v>
      </c>
      <c r="M102" s="8">
        <v>12</v>
      </c>
      <c r="N102" s="8">
        <v>92</v>
      </c>
      <c r="O102" s="8">
        <v>82</v>
      </c>
      <c r="P102" s="8">
        <v>80</v>
      </c>
      <c r="Q102" s="8">
        <v>97</v>
      </c>
      <c r="R102" s="8">
        <v>90</v>
      </c>
      <c r="S102" s="8">
        <v>79</v>
      </c>
      <c r="T102" s="8">
        <v>103</v>
      </c>
      <c r="U102" s="8">
        <v>132</v>
      </c>
      <c r="V102" s="8">
        <v>106</v>
      </c>
      <c r="W102" s="11">
        <v>17</v>
      </c>
      <c r="X102" s="11">
        <v>24</v>
      </c>
      <c r="Y102" s="11">
        <v>34</v>
      </c>
      <c r="Z102" s="11">
        <v>33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</row>
    <row r="103" spans="1:35">
      <c r="A103" t="s">
        <v>514</v>
      </c>
      <c r="B103" t="s">
        <v>515</v>
      </c>
      <c r="C103" t="s">
        <v>516</v>
      </c>
      <c r="D103" s="4" t="s">
        <v>517</v>
      </c>
      <c r="E103" t="s">
        <v>515</v>
      </c>
      <c r="F103" t="s">
        <v>518</v>
      </c>
      <c r="G103">
        <f t="shared" si="1"/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11">
        <v>0</v>
      </c>
      <c r="X103" s="11">
        <v>0</v>
      </c>
      <c r="Y103" s="11">
        <v>0</v>
      </c>
      <c r="Z103" s="1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</row>
    <row r="104" spans="1:35">
      <c r="A104" t="s">
        <v>519</v>
      </c>
      <c r="B104" t="s">
        <v>520</v>
      </c>
      <c r="C104" t="s">
        <v>521</v>
      </c>
      <c r="D104" s="4" t="s">
        <v>522</v>
      </c>
      <c r="E104" t="s">
        <v>520</v>
      </c>
      <c r="F104" t="s">
        <v>523</v>
      </c>
      <c r="G104">
        <f t="shared" si="1"/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11">
        <v>0</v>
      </c>
      <c r="X104" s="11">
        <v>0</v>
      </c>
      <c r="Y104" s="11">
        <v>0</v>
      </c>
      <c r="Z104" s="1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</row>
    <row r="105" spans="1:35">
      <c r="A105" t="s">
        <v>524</v>
      </c>
      <c r="B105" t="s">
        <v>409</v>
      </c>
      <c r="C105" t="s">
        <v>525</v>
      </c>
      <c r="D105" s="4" t="s">
        <v>526</v>
      </c>
      <c r="E105" t="s">
        <v>409</v>
      </c>
      <c r="F105" t="s">
        <v>527</v>
      </c>
      <c r="G105">
        <f t="shared" si="1"/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11">
        <v>0</v>
      </c>
      <c r="X105" s="11">
        <v>0</v>
      </c>
      <c r="Y105" s="11">
        <v>0</v>
      </c>
      <c r="Z105" s="1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</row>
    <row r="106" spans="1:35">
      <c r="A106" t="s">
        <v>528</v>
      </c>
      <c r="B106" t="s">
        <v>529</v>
      </c>
      <c r="C106" t="s">
        <v>530</v>
      </c>
      <c r="D106" s="4" t="s">
        <v>531</v>
      </c>
      <c r="E106" t="s">
        <v>529</v>
      </c>
      <c r="F106" t="s">
        <v>532</v>
      </c>
      <c r="G106">
        <f t="shared" si="1"/>
        <v>3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11">
        <v>0</v>
      </c>
      <c r="X106" s="11">
        <v>0</v>
      </c>
      <c r="Y106" s="11">
        <v>1</v>
      </c>
      <c r="Z106" s="11">
        <v>2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</row>
    <row r="107" spans="1:35">
      <c r="A107" t="s">
        <v>533</v>
      </c>
      <c r="B107" t="s">
        <v>534</v>
      </c>
      <c r="C107" t="s">
        <v>535</v>
      </c>
      <c r="D107" s="4" t="s">
        <v>536</v>
      </c>
      <c r="E107" t="s">
        <v>534</v>
      </c>
      <c r="F107" t="s">
        <v>537</v>
      </c>
      <c r="G107">
        <f t="shared" si="1"/>
        <v>69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11">
        <v>9</v>
      </c>
      <c r="X107" s="11">
        <v>17</v>
      </c>
      <c r="Y107" s="11">
        <v>18</v>
      </c>
      <c r="Z107" s="11">
        <v>34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</row>
    <row r="108" spans="1:35">
      <c r="A108" t="s">
        <v>538</v>
      </c>
      <c r="B108" t="s">
        <v>539</v>
      </c>
      <c r="C108" t="s">
        <v>540</v>
      </c>
      <c r="D108" s="4" t="s">
        <v>541</v>
      </c>
      <c r="E108" t="s">
        <v>539</v>
      </c>
      <c r="F108" t="s">
        <v>542</v>
      </c>
      <c r="G108">
        <f t="shared" si="1"/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11">
        <v>0</v>
      </c>
      <c r="X108" s="11">
        <v>0</v>
      </c>
      <c r="Y108" s="11">
        <v>0</v>
      </c>
      <c r="Z108" s="1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</row>
    <row r="109" spans="1:35">
      <c r="A109" t="s">
        <v>543</v>
      </c>
      <c r="B109" t="s">
        <v>544</v>
      </c>
      <c r="C109" t="s">
        <v>545</v>
      </c>
      <c r="D109" s="4" t="s">
        <v>546</v>
      </c>
      <c r="E109" t="s">
        <v>544</v>
      </c>
      <c r="F109" t="s">
        <v>547</v>
      </c>
      <c r="G109">
        <f t="shared" si="1"/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11">
        <v>1</v>
      </c>
      <c r="X109" s="11">
        <v>0</v>
      </c>
      <c r="Y109" s="11">
        <v>0</v>
      </c>
      <c r="Z109" s="1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</row>
    <row r="110" spans="1:35">
      <c r="A110" t="s">
        <v>548</v>
      </c>
      <c r="B110" t="s">
        <v>135</v>
      </c>
      <c r="C110" t="s">
        <v>549</v>
      </c>
      <c r="D110" s="4" t="s">
        <v>550</v>
      </c>
      <c r="E110" t="s">
        <v>135</v>
      </c>
      <c r="F110" t="s">
        <v>551</v>
      </c>
      <c r="G110">
        <f t="shared" si="1"/>
        <v>192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11">
        <v>6</v>
      </c>
      <c r="X110" s="11">
        <v>25</v>
      </c>
      <c r="Y110" s="11">
        <v>136</v>
      </c>
      <c r="Z110" s="11">
        <v>31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</row>
    <row r="111" spans="1:35">
      <c r="A111" t="s">
        <v>149</v>
      </c>
      <c r="B111" t="s">
        <v>84</v>
      </c>
      <c r="C111" t="s">
        <v>552</v>
      </c>
      <c r="D111" s="4" t="s">
        <v>553</v>
      </c>
      <c r="E111" t="s">
        <v>84</v>
      </c>
      <c r="F111" t="s">
        <v>554</v>
      </c>
      <c r="G111">
        <f t="shared" si="1"/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11">
        <v>0</v>
      </c>
      <c r="X111" s="11">
        <v>0</v>
      </c>
      <c r="Y111" s="11">
        <v>0</v>
      </c>
      <c r="Z111" s="1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</row>
    <row r="112" spans="1:35">
      <c r="A112" t="s">
        <v>555</v>
      </c>
      <c r="B112" t="s">
        <v>409</v>
      </c>
      <c r="C112" t="s">
        <v>556</v>
      </c>
      <c r="D112" s="4" t="s">
        <v>557</v>
      </c>
      <c r="E112" t="s">
        <v>409</v>
      </c>
      <c r="F112" t="s">
        <v>558</v>
      </c>
      <c r="G112">
        <f t="shared" si="1"/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11">
        <v>0</v>
      </c>
      <c r="X112" s="11">
        <v>0</v>
      </c>
      <c r="Y112" s="11">
        <v>0</v>
      </c>
      <c r="Z112" s="1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</row>
    <row r="113" spans="1:35">
      <c r="A113" t="s">
        <v>559</v>
      </c>
      <c r="B113" t="s">
        <v>560</v>
      </c>
      <c r="C113" t="s">
        <v>561</v>
      </c>
      <c r="D113" s="4" t="s">
        <v>562</v>
      </c>
      <c r="E113" t="s">
        <v>560</v>
      </c>
      <c r="F113" t="s">
        <v>563</v>
      </c>
      <c r="G113">
        <f t="shared" si="1"/>
        <v>0</v>
      </c>
      <c r="H113" s="8">
        <v>19</v>
      </c>
      <c r="I113" s="8">
        <v>19</v>
      </c>
      <c r="J113" s="8">
        <v>22</v>
      </c>
      <c r="K113" s="8">
        <v>10</v>
      </c>
      <c r="L113" s="8">
        <v>3</v>
      </c>
      <c r="M113" s="8">
        <v>14</v>
      </c>
      <c r="N113" s="8">
        <v>66</v>
      </c>
      <c r="O113" s="8">
        <v>76</v>
      </c>
      <c r="P113" s="8">
        <v>66</v>
      </c>
      <c r="Q113" s="8">
        <v>101</v>
      </c>
      <c r="R113" s="8">
        <v>74</v>
      </c>
      <c r="S113" s="8">
        <v>66</v>
      </c>
      <c r="T113" s="8">
        <v>109</v>
      </c>
      <c r="U113" s="8">
        <v>121</v>
      </c>
      <c r="V113" s="8">
        <v>87</v>
      </c>
      <c r="W113" s="11">
        <v>0</v>
      </c>
      <c r="X113" s="11">
        <v>0</v>
      </c>
      <c r="Y113" s="11">
        <v>0</v>
      </c>
      <c r="Z113" s="1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</row>
    <row r="114" spans="1:35">
      <c r="A114" t="s">
        <v>564</v>
      </c>
      <c r="B114" t="s">
        <v>565</v>
      </c>
      <c r="C114" t="s">
        <v>566</v>
      </c>
      <c r="D114" s="4" t="s">
        <v>567</v>
      </c>
      <c r="E114" t="s">
        <v>565</v>
      </c>
      <c r="F114" t="s">
        <v>568</v>
      </c>
      <c r="G114">
        <f t="shared" si="1"/>
        <v>4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11">
        <v>0</v>
      </c>
      <c r="X114" s="11">
        <v>1</v>
      </c>
      <c r="Y114" s="11">
        <v>1</v>
      </c>
      <c r="Z114" s="11">
        <v>2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</row>
    <row r="115" spans="1:35">
      <c r="A115" t="s">
        <v>569</v>
      </c>
      <c r="B115" t="s">
        <v>570</v>
      </c>
      <c r="C115" t="s">
        <v>571</v>
      </c>
      <c r="D115" s="4" t="s">
        <v>572</v>
      </c>
      <c r="E115" t="s">
        <v>570</v>
      </c>
      <c r="F115" t="s">
        <v>573</v>
      </c>
      <c r="G115">
        <f t="shared" si="1"/>
        <v>739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11">
        <v>0</v>
      </c>
      <c r="X115" s="11">
        <v>0</v>
      </c>
      <c r="Y115" s="11">
        <v>0</v>
      </c>
      <c r="Z115" s="11">
        <v>0</v>
      </c>
      <c r="AA115" s="1">
        <v>0</v>
      </c>
      <c r="AB115" s="1">
        <v>0</v>
      </c>
      <c r="AC115" s="1">
        <v>0</v>
      </c>
      <c r="AD115" s="1">
        <v>1</v>
      </c>
      <c r="AE115" s="1">
        <v>3</v>
      </c>
      <c r="AF115" s="1">
        <v>0</v>
      </c>
      <c r="AG115" s="1">
        <v>607</v>
      </c>
      <c r="AH115" s="1">
        <v>34</v>
      </c>
      <c r="AI115" s="1">
        <v>94</v>
      </c>
    </row>
    <row r="116" spans="1:35">
      <c r="A116" t="s">
        <v>574</v>
      </c>
      <c r="B116" t="s">
        <v>97</v>
      </c>
      <c r="C116" t="s">
        <v>575</v>
      </c>
      <c r="D116" s="4" t="s">
        <v>576</v>
      </c>
      <c r="E116" t="s">
        <v>97</v>
      </c>
      <c r="F116" t="s">
        <v>577</v>
      </c>
      <c r="G116">
        <f t="shared" si="1"/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11">
        <v>0</v>
      </c>
      <c r="X116" s="11">
        <v>0</v>
      </c>
      <c r="Y116" s="11">
        <v>0</v>
      </c>
      <c r="Z116" s="1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</row>
    <row r="117" spans="1:35">
      <c r="A117" t="s">
        <v>578</v>
      </c>
      <c r="B117" t="s">
        <v>400</v>
      </c>
      <c r="C117" t="s">
        <v>579</v>
      </c>
      <c r="D117" s="4" t="s">
        <v>580</v>
      </c>
      <c r="E117" t="s">
        <v>400</v>
      </c>
      <c r="F117" t="s">
        <v>581</v>
      </c>
      <c r="G117">
        <f t="shared" si="1"/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11">
        <v>0</v>
      </c>
      <c r="X117" s="11">
        <v>0</v>
      </c>
      <c r="Y117" s="11">
        <v>0</v>
      </c>
      <c r="Z117" s="1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</row>
    <row r="118" spans="1:35">
      <c r="A118" t="s">
        <v>300</v>
      </c>
      <c r="B118" t="s">
        <v>482</v>
      </c>
      <c r="C118" t="s">
        <v>582</v>
      </c>
      <c r="D118" s="4" t="s">
        <v>583</v>
      </c>
      <c r="E118" t="s">
        <v>482</v>
      </c>
      <c r="F118" t="s">
        <v>584</v>
      </c>
      <c r="G118">
        <f t="shared" si="1"/>
        <v>15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11">
        <v>5</v>
      </c>
      <c r="X118" s="11">
        <v>6</v>
      </c>
      <c r="Y118" s="11">
        <v>6</v>
      </c>
      <c r="Z118" s="11">
        <v>3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</row>
    <row r="119" spans="1:35">
      <c r="A119" t="s">
        <v>585</v>
      </c>
      <c r="B119" t="s">
        <v>586</v>
      </c>
      <c r="C119" t="s">
        <v>587</v>
      </c>
      <c r="D119" s="4" t="s">
        <v>588</v>
      </c>
      <c r="E119" t="s">
        <v>586</v>
      </c>
      <c r="F119" t="s">
        <v>589</v>
      </c>
      <c r="G119">
        <f t="shared" si="1"/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11">
        <v>0</v>
      </c>
      <c r="X119" s="11">
        <v>0</v>
      </c>
      <c r="Y119" s="11">
        <v>0</v>
      </c>
      <c r="Z119" s="1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</row>
    <row r="120" spans="1:35">
      <c r="A120" t="s">
        <v>590</v>
      </c>
      <c r="B120" t="s">
        <v>356</v>
      </c>
      <c r="C120" t="s">
        <v>591</v>
      </c>
      <c r="D120" s="4" t="s">
        <v>592</v>
      </c>
      <c r="E120" t="s">
        <v>356</v>
      </c>
      <c r="F120" t="s">
        <v>593</v>
      </c>
      <c r="G120">
        <f t="shared" si="1"/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11">
        <v>0</v>
      </c>
      <c r="X120" s="11">
        <v>0</v>
      </c>
      <c r="Y120" s="11">
        <v>0</v>
      </c>
      <c r="Z120" s="1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</row>
    <row r="121" spans="1:35">
      <c r="A121" t="s">
        <v>594</v>
      </c>
      <c r="B121" t="s">
        <v>595</v>
      </c>
      <c r="C121" t="s">
        <v>596</v>
      </c>
      <c r="D121" s="4" t="s">
        <v>597</v>
      </c>
      <c r="E121" t="s">
        <v>595</v>
      </c>
      <c r="F121" t="s">
        <v>598</v>
      </c>
      <c r="G121">
        <f t="shared" si="1"/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11">
        <v>0</v>
      </c>
      <c r="X121" s="11">
        <v>0</v>
      </c>
      <c r="Y121" s="11">
        <v>0</v>
      </c>
      <c r="Z121" s="1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</row>
    <row r="122" spans="1:35">
      <c r="A122" t="s">
        <v>599</v>
      </c>
      <c r="B122" t="s">
        <v>600</v>
      </c>
      <c r="C122" t="s">
        <v>601</v>
      </c>
      <c r="D122" s="4" t="s">
        <v>602</v>
      </c>
      <c r="E122" t="s">
        <v>600</v>
      </c>
      <c r="F122" t="s">
        <v>603</v>
      </c>
      <c r="G122">
        <f t="shared" si="1"/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11">
        <v>0</v>
      </c>
      <c r="X122" s="11">
        <v>0</v>
      </c>
      <c r="Y122" s="11">
        <v>0</v>
      </c>
      <c r="Z122" s="1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</row>
    <row r="123" spans="1:35">
      <c r="A123" t="s">
        <v>604</v>
      </c>
      <c r="B123" t="s">
        <v>194</v>
      </c>
      <c r="C123" t="s">
        <v>605</v>
      </c>
      <c r="D123" s="4" t="s">
        <v>606</v>
      </c>
      <c r="E123" t="s">
        <v>194</v>
      </c>
      <c r="F123" t="s">
        <v>607</v>
      </c>
      <c r="G123">
        <f t="shared" si="1"/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11">
        <v>0</v>
      </c>
      <c r="X123" s="11">
        <v>0</v>
      </c>
      <c r="Y123" s="11">
        <v>0</v>
      </c>
      <c r="Z123" s="1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</row>
    <row r="124" spans="1:35">
      <c r="A124" t="s">
        <v>608</v>
      </c>
      <c r="B124" t="s">
        <v>204</v>
      </c>
      <c r="C124" t="s">
        <v>609</v>
      </c>
      <c r="D124" s="4" t="s">
        <v>610</v>
      </c>
      <c r="E124" t="s">
        <v>204</v>
      </c>
      <c r="F124" t="s">
        <v>611</v>
      </c>
      <c r="G124">
        <f t="shared" si="1"/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11">
        <v>0</v>
      </c>
      <c r="X124" s="11">
        <v>0</v>
      </c>
      <c r="Y124" s="11">
        <v>0</v>
      </c>
      <c r="Z124" s="1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</row>
    <row r="125" spans="1:35">
      <c r="A125" t="s">
        <v>612</v>
      </c>
      <c r="B125" t="s">
        <v>613</v>
      </c>
      <c r="C125" t="s">
        <v>614</v>
      </c>
      <c r="D125" s="4" t="s">
        <v>615</v>
      </c>
      <c r="E125" t="s">
        <v>613</v>
      </c>
      <c r="F125" t="s">
        <v>616</v>
      </c>
      <c r="G125">
        <f t="shared" si="1"/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11">
        <v>0</v>
      </c>
      <c r="X125" s="11">
        <v>0</v>
      </c>
      <c r="Y125" s="11">
        <v>0</v>
      </c>
      <c r="Z125" s="1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</row>
    <row r="126" spans="1:35">
      <c r="A126" t="s">
        <v>617</v>
      </c>
      <c r="B126" t="s">
        <v>618</v>
      </c>
      <c r="C126" t="s">
        <v>619</v>
      </c>
      <c r="D126" s="4" t="s">
        <v>620</v>
      </c>
      <c r="E126" t="s">
        <v>618</v>
      </c>
      <c r="F126" t="s">
        <v>621</v>
      </c>
      <c r="G126">
        <f t="shared" si="1"/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11">
        <v>0</v>
      </c>
      <c r="X126" s="11">
        <v>0</v>
      </c>
      <c r="Y126" s="11">
        <v>0</v>
      </c>
      <c r="Z126" s="1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</row>
    <row r="127" spans="1:35">
      <c r="A127" t="s">
        <v>622</v>
      </c>
      <c r="B127" t="s">
        <v>414</v>
      </c>
      <c r="C127" t="s">
        <v>623</v>
      </c>
      <c r="D127" s="4" t="s">
        <v>624</v>
      </c>
      <c r="E127" t="s">
        <v>417</v>
      </c>
      <c r="F127" t="s">
        <v>625</v>
      </c>
      <c r="G127">
        <f t="shared" si="1"/>
        <v>637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11">
        <v>0</v>
      </c>
      <c r="X127" s="11">
        <v>0</v>
      </c>
      <c r="Y127" s="11">
        <v>0</v>
      </c>
      <c r="Z127" s="1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1</v>
      </c>
      <c r="AF127" s="1">
        <v>0</v>
      </c>
      <c r="AG127" s="1">
        <v>474</v>
      </c>
      <c r="AH127" s="1">
        <v>14</v>
      </c>
      <c r="AI127" s="1">
        <v>148</v>
      </c>
    </row>
    <row r="128" spans="1:35">
      <c r="A128" t="s">
        <v>626</v>
      </c>
      <c r="B128" t="s">
        <v>627</v>
      </c>
      <c r="C128" t="s">
        <v>628</v>
      </c>
      <c r="D128" s="4" t="s">
        <v>629</v>
      </c>
      <c r="E128" t="s">
        <v>627</v>
      </c>
      <c r="F128" t="s">
        <v>630</v>
      </c>
      <c r="G128">
        <f t="shared" si="1"/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11">
        <v>0</v>
      </c>
      <c r="X128" s="11">
        <v>0</v>
      </c>
      <c r="Y128" s="11">
        <v>0</v>
      </c>
      <c r="Z128" s="1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</row>
    <row r="129" spans="1:35">
      <c r="A129" t="s">
        <v>631</v>
      </c>
      <c r="B129" t="s">
        <v>414</v>
      </c>
      <c r="C129" t="s">
        <v>632</v>
      </c>
      <c r="D129" s="4" t="s">
        <v>633</v>
      </c>
      <c r="E129" t="s">
        <v>417</v>
      </c>
      <c r="F129" t="s">
        <v>634</v>
      </c>
      <c r="G129">
        <f t="shared" si="1"/>
        <v>0</v>
      </c>
      <c r="H129" s="8">
        <v>17</v>
      </c>
      <c r="I129" s="8">
        <v>17</v>
      </c>
      <c r="J129" s="8">
        <v>17</v>
      </c>
      <c r="K129" s="8">
        <v>5</v>
      </c>
      <c r="L129" s="8">
        <v>4</v>
      </c>
      <c r="M129" s="8">
        <v>6</v>
      </c>
      <c r="N129" s="8">
        <v>60</v>
      </c>
      <c r="O129" s="8">
        <v>43</v>
      </c>
      <c r="P129" s="8">
        <v>64</v>
      </c>
      <c r="Q129" s="8">
        <v>78</v>
      </c>
      <c r="R129" s="8">
        <v>78</v>
      </c>
      <c r="S129" s="8">
        <v>79</v>
      </c>
      <c r="T129" s="8">
        <v>76</v>
      </c>
      <c r="U129" s="8">
        <v>95</v>
      </c>
      <c r="V129" s="8">
        <v>68</v>
      </c>
      <c r="W129" s="11">
        <v>0</v>
      </c>
      <c r="X129" s="11">
        <v>0</v>
      </c>
      <c r="Y129" s="11">
        <v>0</v>
      </c>
      <c r="Z129" s="1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</row>
    <row r="130" spans="1:35">
      <c r="A130" t="s">
        <v>635</v>
      </c>
      <c r="B130" t="s">
        <v>120</v>
      </c>
      <c r="C130" t="s">
        <v>636</v>
      </c>
      <c r="D130" s="4" t="s">
        <v>637</v>
      </c>
      <c r="E130" t="s">
        <v>120</v>
      </c>
      <c r="F130" t="s">
        <v>638</v>
      </c>
      <c r="G130">
        <f t="shared" si="1"/>
        <v>0</v>
      </c>
      <c r="H130" s="8">
        <v>23</v>
      </c>
      <c r="I130" s="8">
        <v>39</v>
      </c>
      <c r="J130" s="8">
        <v>29</v>
      </c>
      <c r="K130" s="8">
        <v>3</v>
      </c>
      <c r="L130" s="8">
        <v>5</v>
      </c>
      <c r="M130" s="8">
        <v>9</v>
      </c>
      <c r="N130" s="8">
        <v>88</v>
      </c>
      <c r="O130" s="8">
        <v>57</v>
      </c>
      <c r="P130" s="8">
        <v>76</v>
      </c>
      <c r="Q130" s="8">
        <v>95</v>
      </c>
      <c r="R130" s="8">
        <v>65</v>
      </c>
      <c r="S130" s="8">
        <v>62</v>
      </c>
      <c r="T130" s="8">
        <v>72</v>
      </c>
      <c r="U130" s="8">
        <v>82</v>
      </c>
      <c r="V130" s="8">
        <v>66</v>
      </c>
      <c r="W130" s="11">
        <v>0</v>
      </c>
      <c r="X130" s="11">
        <v>0</v>
      </c>
      <c r="Y130" s="11">
        <v>0</v>
      </c>
      <c r="Z130" s="1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</row>
    <row r="131" spans="1:35">
      <c r="A131" t="s">
        <v>639</v>
      </c>
      <c r="B131" t="s">
        <v>640</v>
      </c>
      <c r="C131" t="s">
        <v>641</v>
      </c>
      <c r="D131" s="4" t="s">
        <v>642</v>
      </c>
      <c r="E131" t="s">
        <v>640</v>
      </c>
      <c r="F131" t="s">
        <v>643</v>
      </c>
      <c r="G131">
        <f t="shared" si="1"/>
        <v>328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11">
        <v>55</v>
      </c>
      <c r="X131" s="11">
        <v>97</v>
      </c>
      <c r="Y131" s="11">
        <v>125</v>
      </c>
      <c r="Z131" s="11">
        <v>106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</row>
    <row r="132" spans="1:35">
      <c r="A132" t="s">
        <v>644</v>
      </c>
      <c r="B132" t="s">
        <v>627</v>
      </c>
      <c r="C132" t="s">
        <v>645</v>
      </c>
      <c r="D132" s="4" t="s">
        <v>646</v>
      </c>
      <c r="E132" t="s">
        <v>627</v>
      </c>
      <c r="F132" t="s">
        <v>647</v>
      </c>
      <c r="G132">
        <f t="shared" si="1"/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11">
        <v>0</v>
      </c>
      <c r="X132" s="11">
        <v>0</v>
      </c>
      <c r="Y132" s="11">
        <v>0</v>
      </c>
      <c r="Z132" s="1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</row>
    <row r="133" spans="1:35">
      <c r="A133" t="s">
        <v>88</v>
      </c>
      <c r="B133" t="s">
        <v>89</v>
      </c>
      <c r="C133" t="s">
        <v>648</v>
      </c>
      <c r="D133" s="4" t="s">
        <v>649</v>
      </c>
      <c r="E133" t="s">
        <v>89</v>
      </c>
      <c r="F133" t="s">
        <v>650</v>
      </c>
      <c r="G133">
        <f t="shared" ref="G133:G196" si="2">SUM(X133:AI133)</f>
        <v>2</v>
      </c>
      <c r="H133" s="8">
        <v>192</v>
      </c>
      <c r="I133" s="8">
        <v>211</v>
      </c>
      <c r="J133" s="8">
        <v>198</v>
      </c>
      <c r="K133" s="8">
        <v>136</v>
      </c>
      <c r="L133" s="8">
        <v>111</v>
      </c>
      <c r="M133" s="8">
        <v>169</v>
      </c>
      <c r="N133" s="8">
        <v>30</v>
      </c>
      <c r="O133" s="8">
        <v>23</v>
      </c>
      <c r="P133" s="8">
        <v>18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11">
        <v>0</v>
      </c>
      <c r="X133" s="11">
        <v>0</v>
      </c>
      <c r="Y133" s="11">
        <v>0</v>
      </c>
      <c r="Z133" s="11">
        <v>0</v>
      </c>
      <c r="AA133" s="1">
        <v>0</v>
      </c>
      <c r="AB133" s="1">
        <v>0</v>
      </c>
      <c r="AC133" s="1">
        <v>2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</row>
    <row r="134" spans="1:35">
      <c r="A134" t="s">
        <v>651</v>
      </c>
      <c r="B134" t="s">
        <v>84</v>
      </c>
      <c r="C134" t="s">
        <v>652</v>
      </c>
      <c r="D134" s="4" t="s">
        <v>653</v>
      </c>
      <c r="E134" t="s">
        <v>84</v>
      </c>
      <c r="F134" t="s">
        <v>654</v>
      </c>
      <c r="G134">
        <f t="shared" si="2"/>
        <v>1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11">
        <v>0</v>
      </c>
      <c r="X134" s="11">
        <v>0</v>
      </c>
      <c r="Y134" s="11">
        <v>0</v>
      </c>
      <c r="Z134" s="11">
        <v>0</v>
      </c>
      <c r="AA134" s="1">
        <v>0</v>
      </c>
      <c r="AB134" s="1">
        <v>0</v>
      </c>
      <c r="AC134" s="1">
        <v>1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</row>
    <row r="135" spans="1:35">
      <c r="A135" t="s">
        <v>655</v>
      </c>
      <c r="B135" t="s">
        <v>249</v>
      </c>
      <c r="C135" t="s">
        <v>656</v>
      </c>
      <c r="D135" s="4" t="s">
        <v>657</v>
      </c>
      <c r="E135" t="s">
        <v>249</v>
      </c>
      <c r="F135" t="s">
        <v>658</v>
      </c>
      <c r="G135">
        <f t="shared" si="2"/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11">
        <v>0</v>
      </c>
      <c r="X135" s="11">
        <v>0</v>
      </c>
      <c r="Y135" s="11">
        <v>0</v>
      </c>
      <c r="Z135" s="1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</row>
    <row r="136" spans="1:35">
      <c r="A136" t="s">
        <v>659</v>
      </c>
      <c r="B136" t="s">
        <v>209</v>
      </c>
      <c r="C136" t="s">
        <v>660</v>
      </c>
      <c r="D136" s="4" t="s">
        <v>661</v>
      </c>
      <c r="E136" t="s">
        <v>209</v>
      </c>
      <c r="F136" t="s">
        <v>662</v>
      </c>
      <c r="G136">
        <f t="shared" si="2"/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11">
        <v>0</v>
      </c>
      <c r="X136" s="11">
        <v>0</v>
      </c>
      <c r="Y136" s="11">
        <v>0</v>
      </c>
      <c r="Z136" s="1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</row>
    <row r="137" spans="1:35">
      <c r="A137" t="s">
        <v>663</v>
      </c>
      <c r="B137" t="s">
        <v>482</v>
      </c>
      <c r="C137" t="s">
        <v>664</v>
      </c>
      <c r="D137" s="4" t="s">
        <v>665</v>
      </c>
      <c r="E137" t="s">
        <v>482</v>
      </c>
      <c r="F137" t="s">
        <v>666</v>
      </c>
      <c r="G137">
        <f t="shared" si="2"/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11">
        <v>0</v>
      </c>
      <c r="X137" s="11">
        <v>0</v>
      </c>
      <c r="Y137" s="11">
        <v>0</v>
      </c>
      <c r="Z137" s="1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</row>
    <row r="138" spans="1:35">
      <c r="A138" t="s">
        <v>667</v>
      </c>
      <c r="B138" t="s">
        <v>627</v>
      </c>
      <c r="C138" t="s">
        <v>668</v>
      </c>
      <c r="D138" s="4" t="s">
        <v>669</v>
      </c>
      <c r="E138" t="s">
        <v>627</v>
      </c>
      <c r="F138" t="s">
        <v>670</v>
      </c>
      <c r="G138">
        <f t="shared" si="2"/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11">
        <v>0</v>
      </c>
      <c r="X138" s="11">
        <v>0</v>
      </c>
      <c r="Y138" s="11">
        <v>0</v>
      </c>
      <c r="Z138" s="1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</row>
    <row r="139" spans="1:35">
      <c r="A139" t="s">
        <v>671</v>
      </c>
      <c r="B139" t="s">
        <v>672</v>
      </c>
      <c r="C139" t="s">
        <v>673</v>
      </c>
      <c r="D139" s="4" t="s">
        <v>674</v>
      </c>
      <c r="E139" t="s">
        <v>672</v>
      </c>
      <c r="F139" t="s">
        <v>675</v>
      </c>
      <c r="G139">
        <f t="shared" si="2"/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11">
        <v>0</v>
      </c>
      <c r="X139" s="11">
        <v>0</v>
      </c>
      <c r="Y139" s="11">
        <v>0</v>
      </c>
      <c r="Z139" s="1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</row>
    <row r="140" spans="1:35">
      <c r="A140" t="s">
        <v>676</v>
      </c>
      <c r="B140" t="s">
        <v>287</v>
      </c>
      <c r="C140" t="s">
        <v>677</v>
      </c>
      <c r="D140" s="4" t="s">
        <v>678</v>
      </c>
      <c r="E140" t="s">
        <v>287</v>
      </c>
      <c r="F140" t="s">
        <v>679</v>
      </c>
      <c r="G140">
        <f t="shared" si="2"/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11">
        <v>0</v>
      </c>
      <c r="X140" s="11">
        <v>0</v>
      </c>
      <c r="Y140" s="11">
        <v>0</v>
      </c>
      <c r="Z140" s="1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</row>
    <row r="141" spans="1:35">
      <c r="A141" t="s">
        <v>680</v>
      </c>
      <c r="B141" t="s">
        <v>181</v>
      </c>
      <c r="C141" t="s">
        <v>681</v>
      </c>
      <c r="D141" s="4" t="s">
        <v>682</v>
      </c>
      <c r="E141" t="s">
        <v>181</v>
      </c>
      <c r="F141" t="s">
        <v>683</v>
      </c>
      <c r="G141">
        <f t="shared" si="2"/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11">
        <v>0</v>
      </c>
      <c r="X141" s="11">
        <v>0</v>
      </c>
      <c r="Y141" s="11">
        <v>0</v>
      </c>
      <c r="Z141" s="1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</row>
    <row r="142" spans="1:35">
      <c r="A142" t="s">
        <v>684</v>
      </c>
      <c r="B142" t="s">
        <v>204</v>
      </c>
      <c r="C142" t="s">
        <v>685</v>
      </c>
      <c r="D142" s="4" t="s">
        <v>686</v>
      </c>
      <c r="E142" t="s">
        <v>204</v>
      </c>
      <c r="F142" t="s">
        <v>687</v>
      </c>
      <c r="G142">
        <f t="shared" si="2"/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11">
        <v>0</v>
      </c>
      <c r="X142" s="11">
        <v>0</v>
      </c>
      <c r="Y142" s="11">
        <v>0</v>
      </c>
      <c r="Z142" s="1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</row>
    <row r="143" spans="1:35">
      <c r="A143" t="s">
        <v>688</v>
      </c>
      <c r="B143" t="s">
        <v>374</v>
      </c>
      <c r="C143" t="s">
        <v>689</v>
      </c>
      <c r="D143" s="4" t="s">
        <v>690</v>
      </c>
      <c r="E143" t="s">
        <v>374</v>
      </c>
      <c r="F143" t="s">
        <v>691</v>
      </c>
      <c r="G143">
        <f t="shared" si="2"/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11">
        <v>0</v>
      </c>
      <c r="X143" s="11">
        <v>0</v>
      </c>
      <c r="Y143" s="11">
        <v>0</v>
      </c>
      <c r="Z143" s="1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</row>
    <row r="144" spans="1:35">
      <c r="A144" t="s">
        <v>692</v>
      </c>
      <c r="B144" t="s">
        <v>693</v>
      </c>
      <c r="C144" t="s">
        <v>694</v>
      </c>
      <c r="D144" s="4" t="s">
        <v>695</v>
      </c>
      <c r="E144" t="s">
        <v>693</v>
      </c>
      <c r="F144" t="s">
        <v>696</v>
      </c>
      <c r="G144">
        <f t="shared" si="2"/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11">
        <v>0</v>
      </c>
      <c r="X144" s="11">
        <v>0</v>
      </c>
      <c r="Y144" s="11">
        <v>0</v>
      </c>
      <c r="Z144" s="1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</row>
    <row r="145" spans="1:35">
      <c r="A145" t="s">
        <v>697</v>
      </c>
      <c r="B145" t="s">
        <v>482</v>
      </c>
      <c r="C145" t="s">
        <v>698</v>
      </c>
      <c r="D145" s="4" t="s">
        <v>699</v>
      </c>
      <c r="E145" t="s">
        <v>482</v>
      </c>
      <c r="F145" t="s">
        <v>700</v>
      </c>
      <c r="G145">
        <f t="shared" si="2"/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11">
        <v>0</v>
      </c>
      <c r="X145" s="11">
        <v>0</v>
      </c>
      <c r="Y145" s="11">
        <v>0</v>
      </c>
      <c r="Z145" s="1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</row>
    <row r="146" spans="1:35">
      <c r="A146" t="s">
        <v>701</v>
      </c>
      <c r="B146" t="s">
        <v>414</v>
      </c>
      <c r="C146" t="s">
        <v>702</v>
      </c>
      <c r="D146" s="4" t="s">
        <v>703</v>
      </c>
      <c r="E146" t="s">
        <v>417</v>
      </c>
      <c r="F146" t="s">
        <v>704</v>
      </c>
      <c r="G146">
        <f t="shared" si="2"/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11">
        <v>0</v>
      </c>
      <c r="X146" s="11">
        <v>0</v>
      </c>
      <c r="Y146" s="11">
        <v>0</v>
      </c>
      <c r="Z146" s="1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</row>
    <row r="147" spans="1:35">
      <c r="A147" t="s">
        <v>705</v>
      </c>
      <c r="B147" t="s">
        <v>504</v>
      </c>
      <c r="C147" t="s">
        <v>706</v>
      </c>
      <c r="D147" s="4" t="s">
        <v>707</v>
      </c>
      <c r="E147" t="s">
        <v>504</v>
      </c>
      <c r="F147" t="s">
        <v>708</v>
      </c>
      <c r="G147">
        <f t="shared" si="2"/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11">
        <v>0</v>
      </c>
      <c r="X147" s="11">
        <v>0</v>
      </c>
      <c r="Y147" s="11">
        <v>0</v>
      </c>
      <c r="Z147" s="1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</row>
    <row r="148" spans="1:35">
      <c r="A148" t="s">
        <v>709</v>
      </c>
      <c r="B148" t="s">
        <v>710</v>
      </c>
      <c r="C148" t="s">
        <v>711</v>
      </c>
      <c r="D148" s="4" t="s">
        <v>712</v>
      </c>
      <c r="E148" t="s">
        <v>710</v>
      </c>
      <c r="F148" t="s">
        <v>713</v>
      </c>
      <c r="G148">
        <f t="shared" si="2"/>
        <v>0</v>
      </c>
      <c r="H148" s="8">
        <v>0</v>
      </c>
      <c r="I148" s="8">
        <v>0</v>
      </c>
      <c r="J148" s="8">
        <v>0</v>
      </c>
      <c r="K148" s="8">
        <v>0</v>
      </c>
      <c r="L148" s="8">
        <v>1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11">
        <v>0</v>
      </c>
      <c r="X148" s="11">
        <v>0</v>
      </c>
      <c r="Y148" s="11">
        <v>0</v>
      </c>
      <c r="Z148" s="1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</row>
    <row r="149" spans="1:35">
      <c r="A149" t="s">
        <v>714</v>
      </c>
      <c r="B149" t="s">
        <v>715</v>
      </c>
      <c r="C149" t="s">
        <v>716</v>
      </c>
      <c r="D149" s="4" t="s">
        <v>717</v>
      </c>
      <c r="E149" t="s">
        <v>715</v>
      </c>
      <c r="F149" t="s">
        <v>718</v>
      </c>
      <c r="G149">
        <f t="shared" si="2"/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11">
        <v>0</v>
      </c>
      <c r="X149" s="11">
        <v>0</v>
      </c>
      <c r="Y149" s="11">
        <v>0</v>
      </c>
      <c r="Z149" s="1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</row>
    <row r="150" spans="1:35">
      <c r="A150" t="s">
        <v>719</v>
      </c>
      <c r="B150" t="s">
        <v>720</v>
      </c>
      <c r="C150" t="s">
        <v>721</v>
      </c>
      <c r="D150" s="4" t="s">
        <v>722</v>
      </c>
      <c r="E150" t="s">
        <v>720</v>
      </c>
      <c r="F150" t="s">
        <v>723</v>
      </c>
      <c r="G150">
        <f t="shared" si="2"/>
        <v>6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11">
        <v>0</v>
      </c>
      <c r="X150" s="11">
        <v>0</v>
      </c>
      <c r="Y150" s="11">
        <v>0</v>
      </c>
      <c r="Z150" s="1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6</v>
      </c>
      <c r="AH150" s="1">
        <v>0</v>
      </c>
      <c r="AI150" s="1">
        <v>0</v>
      </c>
    </row>
    <row r="151" spans="1:35">
      <c r="A151" t="s">
        <v>724</v>
      </c>
      <c r="B151" t="s">
        <v>725</v>
      </c>
      <c r="C151" t="s">
        <v>726</v>
      </c>
      <c r="D151" s="4" t="s">
        <v>727</v>
      </c>
      <c r="E151" t="s">
        <v>725</v>
      </c>
      <c r="F151" t="s">
        <v>728</v>
      </c>
      <c r="G151">
        <f t="shared" si="2"/>
        <v>3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11">
        <v>0</v>
      </c>
      <c r="X151" s="11">
        <v>3</v>
      </c>
      <c r="Y151" s="11">
        <v>0</v>
      </c>
      <c r="Z151" s="1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</row>
    <row r="152" spans="1:35">
      <c r="A152" t="s">
        <v>729</v>
      </c>
      <c r="B152" t="s">
        <v>730</v>
      </c>
      <c r="C152" t="s">
        <v>731</v>
      </c>
      <c r="D152" s="4" t="s">
        <v>732</v>
      </c>
      <c r="E152" t="s">
        <v>730</v>
      </c>
      <c r="F152" t="s">
        <v>733</v>
      </c>
      <c r="G152">
        <f t="shared" si="2"/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11">
        <v>0</v>
      </c>
      <c r="X152" s="11">
        <v>0</v>
      </c>
      <c r="Y152" s="11">
        <v>0</v>
      </c>
      <c r="Z152" s="1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</row>
    <row r="153" spans="1:35">
      <c r="A153" t="s">
        <v>734</v>
      </c>
      <c r="B153" t="s">
        <v>735</v>
      </c>
      <c r="C153" t="s">
        <v>736</v>
      </c>
      <c r="D153" s="4" t="s">
        <v>737</v>
      </c>
      <c r="E153" t="s">
        <v>735</v>
      </c>
      <c r="F153" t="s">
        <v>738</v>
      </c>
      <c r="G153">
        <f t="shared" si="2"/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11">
        <v>0</v>
      </c>
      <c r="X153" s="11">
        <v>0</v>
      </c>
      <c r="Y153" s="11">
        <v>0</v>
      </c>
      <c r="Z153" s="1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</row>
    <row r="154" spans="1:35">
      <c r="A154" t="s">
        <v>739</v>
      </c>
      <c r="B154" t="s">
        <v>496</v>
      </c>
      <c r="C154" t="s">
        <v>740</v>
      </c>
      <c r="D154" s="4" t="s">
        <v>741</v>
      </c>
      <c r="E154" t="s">
        <v>496</v>
      </c>
      <c r="F154" t="s">
        <v>742</v>
      </c>
      <c r="G154">
        <f t="shared" si="2"/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11">
        <v>0</v>
      </c>
      <c r="X154" s="11">
        <v>0</v>
      </c>
      <c r="Y154" s="11">
        <v>0</v>
      </c>
      <c r="Z154" s="1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</row>
    <row r="155" spans="1:35">
      <c r="A155" t="s">
        <v>743</v>
      </c>
      <c r="B155" t="s">
        <v>520</v>
      </c>
      <c r="C155" t="s">
        <v>744</v>
      </c>
      <c r="D155" s="4" t="s">
        <v>745</v>
      </c>
      <c r="E155" t="s">
        <v>520</v>
      </c>
      <c r="F155" t="s">
        <v>746</v>
      </c>
      <c r="G155">
        <f t="shared" si="2"/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11">
        <v>0</v>
      </c>
      <c r="X155" s="11">
        <v>0</v>
      </c>
      <c r="Y155" s="11">
        <v>0</v>
      </c>
      <c r="Z155" s="1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</row>
    <row r="156" spans="1:35">
      <c r="A156" t="s">
        <v>747</v>
      </c>
      <c r="B156" t="s">
        <v>204</v>
      </c>
      <c r="C156" t="s">
        <v>748</v>
      </c>
      <c r="D156" s="4" t="s">
        <v>749</v>
      </c>
      <c r="E156" t="s">
        <v>204</v>
      </c>
      <c r="F156" t="s">
        <v>750</v>
      </c>
      <c r="G156">
        <f t="shared" si="2"/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11">
        <v>0</v>
      </c>
      <c r="X156" s="11">
        <v>0</v>
      </c>
      <c r="Y156" s="11">
        <v>0</v>
      </c>
      <c r="Z156" s="1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</row>
    <row r="157" spans="1:35">
      <c r="A157" t="s">
        <v>751</v>
      </c>
      <c r="B157" t="s">
        <v>120</v>
      </c>
      <c r="C157" t="s">
        <v>752</v>
      </c>
      <c r="D157" s="4" t="s">
        <v>753</v>
      </c>
      <c r="E157" t="s">
        <v>120</v>
      </c>
      <c r="F157" t="s">
        <v>754</v>
      </c>
      <c r="G157">
        <f t="shared" si="2"/>
        <v>44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11">
        <v>2</v>
      </c>
      <c r="X157" s="11">
        <v>14</v>
      </c>
      <c r="Y157" s="11">
        <v>15</v>
      </c>
      <c r="Z157" s="11">
        <v>15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</row>
    <row r="158" spans="1:35">
      <c r="A158" t="s">
        <v>755</v>
      </c>
      <c r="B158" t="s">
        <v>756</v>
      </c>
      <c r="C158" t="s">
        <v>757</v>
      </c>
      <c r="D158" s="4" t="s">
        <v>758</v>
      </c>
      <c r="E158" t="s">
        <v>756</v>
      </c>
      <c r="F158" t="s">
        <v>759</v>
      </c>
      <c r="G158">
        <f t="shared" si="2"/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11">
        <v>0</v>
      </c>
      <c r="X158" s="11">
        <v>0</v>
      </c>
      <c r="Y158" s="11">
        <v>0</v>
      </c>
      <c r="Z158" s="1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</row>
    <row r="159" spans="1:35">
      <c r="A159" t="s">
        <v>760</v>
      </c>
      <c r="B159" t="s">
        <v>761</v>
      </c>
      <c r="C159" t="s">
        <v>762</v>
      </c>
      <c r="D159" s="4" t="s">
        <v>763</v>
      </c>
      <c r="E159" t="s">
        <v>761</v>
      </c>
      <c r="F159" t="s">
        <v>764</v>
      </c>
      <c r="G159">
        <f t="shared" si="2"/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11">
        <v>0</v>
      </c>
      <c r="X159" s="11">
        <v>0</v>
      </c>
      <c r="Y159" s="11">
        <v>0</v>
      </c>
      <c r="Z159" s="1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</row>
    <row r="160" spans="1:35">
      <c r="A160" t="s">
        <v>765</v>
      </c>
      <c r="B160" t="s">
        <v>477</v>
      </c>
      <c r="C160" t="s">
        <v>766</v>
      </c>
      <c r="D160" s="4" t="s">
        <v>767</v>
      </c>
      <c r="E160" t="s">
        <v>477</v>
      </c>
      <c r="F160" t="s">
        <v>768</v>
      </c>
      <c r="G160">
        <f t="shared" si="2"/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11">
        <v>1</v>
      </c>
      <c r="X160" s="11">
        <v>0</v>
      </c>
      <c r="Y160" s="11">
        <v>0</v>
      </c>
      <c r="Z160" s="1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</row>
    <row r="161" spans="1:35">
      <c r="A161" t="s">
        <v>769</v>
      </c>
      <c r="B161" t="s">
        <v>770</v>
      </c>
      <c r="C161" t="s">
        <v>771</v>
      </c>
      <c r="D161" s="4" t="s">
        <v>772</v>
      </c>
      <c r="E161" t="s">
        <v>770</v>
      </c>
      <c r="F161" t="s">
        <v>773</v>
      </c>
      <c r="G161">
        <f t="shared" si="2"/>
        <v>5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11">
        <v>1</v>
      </c>
      <c r="X161" s="11">
        <v>0</v>
      </c>
      <c r="Y161" s="11">
        <v>1</v>
      </c>
      <c r="Z161" s="11">
        <v>4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</row>
    <row r="162" spans="1:35">
      <c r="A162" t="s">
        <v>774</v>
      </c>
      <c r="B162" t="s">
        <v>249</v>
      </c>
      <c r="C162" t="s">
        <v>775</v>
      </c>
      <c r="D162" s="4" t="s">
        <v>776</v>
      </c>
      <c r="E162" t="s">
        <v>249</v>
      </c>
      <c r="F162" t="s">
        <v>777</v>
      </c>
      <c r="G162">
        <f t="shared" si="2"/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11">
        <v>0</v>
      </c>
      <c r="X162" s="11">
        <v>0</v>
      </c>
      <c r="Y162" s="11">
        <v>0</v>
      </c>
      <c r="Z162" s="1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</row>
    <row r="163" spans="1:35">
      <c r="A163" t="s">
        <v>778</v>
      </c>
      <c r="B163" t="s">
        <v>779</v>
      </c>
      <c r="C163" t="s">
        <v>780</v>
      </c>
      <c r="D163" s="4" t="s">
        <v>781</v>
      </c>
      <c r="E163" t="s">
        <v>779</v>
      </c>
      <c r="F163" t="s">
        <v>782</v>
      </c>
      <c r="G163">
        <f t="shared" si="2"/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11">
        <v>0</v>
      </c>
      <c r="X163" s="11">
        <v>0</v>
      </c>
      <c r="Y163" s="11">
        <v>0</v>
      </c>
      <c r="Z163" s="1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</row>
    <row r="164" spans="1:35">
      <c r="A164" t="s">
        <v>783</v>
      </c>
      <c r="B164" t="s">
        <v>784</v>
      </c>
      <c r="C164" t="s">
        <v>785</v>
      </c>
      <c r="D164" s="4" t="s">
        <v>786</v>
      </c>
      <c r="E164" t="s">
        <v>784</v>
      </c>
      <c r="F164" t="s">
        <v>787</v>
      </c>
      <c r="G164">
        <f t="shared" si="2"/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11">
        <v>0</v>
      </c>
      <c r="X164" s="11">
        <v>0</v>
      </c>
      <c r="Y164" s="11">
        <v>0</v>
      </c>
      <c r="Z164" s="1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</row>
    <row r="165" spans="1:35">
      <c r="A165" t="s">
        <v>788</v>
      </c>
      <c r="B165" t="s">
        <v>186</v>
      </c>
      <c r="C165" t="s">
        <v>789</v>
      </c>
      <c r="D165" s="4" t="s">
        <v>790</v>
      </c>
      <c r="E165" t="s">
        <v>186</v>
      </c>
      <c r="F165" t="s">
        <v>791</v>
      </c>
      <c r="G165">
        <f t="shared" si="2"/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11">
        <v>0</v>
      </c>
      <c r="X165" s="11">
        <v>0</v>
      </c>
      <c r="Y165" s="11">
        <v>0</v>
      </c>
      <c r="Z165" s="1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</row>
    <row r="166" spans="1:35">
      <c r="A166" t="s">
        <v>792</v>
      </c>
      <c r="B166" t="s">
        <v>793</v>
      </c>
      <c r="C166" t="s">
        <v>794</v>
      </c>
      <c r="D166" s="4" t="s">
        <v>795</v>
      </c>
      <c r="E166" t="s">
        <v>793</v>
      </c>
      <c r="F166" t="s">
        <v>796</v>
      </c>
      <c r="G166">
        <f t="shared" si="2"/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11">
        <v>0</v>
      </c>
      <c r="X166" s="11">
        <v>0</v>
      </c>
      <c r="Y166" s="11">
        <v>0</v>
      </c>
      <c r="Z166" s="1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</row>
    <row r="167" spans="1:35">
      <c r="A167" t="s">
        <v>797</v>
      </c>
      <c r="B167" t="s">
        <v>798</v>
      </c>
      <c r="C167" t="s">
        <v>799</v>
      </c>
      <c r="D167" s="4" t="s">
        <v>800</v>
      </c>
      <c r="E167" t="s">
        <v>798</v>
      </c>
      <c r="F167" t="s">
        <v>801</v>
      </c>
      <c r="G167">
        <f t="shared" si="2"/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11">
        <v>0</v>
      </c>
      <c r="X167" s="11">
        <v>0</v>
      </c>
      <c r="Y167" s="11">
        <v>0</v>
      </c>
      <c r="Z167" s="1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</row>
    <row r="168" spans="1:35">
      <c r="A168" t="s">
        <v>802</v>
      </c>
      <c r="B168" t="s">
        <v>803</v>
      </c>
      <c r="C168" t="s">
        <v>804</v>
      </c>
      <c r="D168" s="4" t="s">
        <v>805</v>
      </c>
      <c r="E168" t="s">
        <v>803</v>
      </c>
      <c r="F168" t="s">
        <v>806</v>
      </c>
      <c r="G168">
        <f t="shared" si="2"/>
        <v>341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11">
        <v>0</v>
      </c>
      <c r="X168" s="11">
        <v>0</v>
      </c>
      <c r="Y168" s="11">
        <v>0</v>
      </c>
      <c r="Z168" s="1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290</v>
      </c>
      <c r="AH168" s="1">
        <v>30</v>
      </c>
      <c r="AI168" s="1">
        <v>21</v>
      </c>
    </row>
    <row r="169" spans="1:35">
      <c r="A169" t="s">
        <v>807</v>
      </c>
      <c r="B169" t="s">
        <v>808</v>
      </c>
      <c r="C169" t="s">
        <v>809</v>
      </c>
      <c r="D169" s="4" t="s">
        <v>810</v>
      </c>
      <c r="E169" t="s">
        <v>808</v>
      </c>
      <c r="F169" t="s">
        <v>811</v>
      </c>
      <c r="G169">
        <f t="shared" si="2"/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11">
        <v>0</v>
      </c>
      <c r="X169" s="11">
        <v>0</v>
      </c>
      <c r="Y169" s="11">
        <v>0</v>
      </c>
      <c r="Z169" s="1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</row>
    <row r="170" spans="1:35">
      <c r="A170" t="s">
        <v>68</v>
      </c>
      <c r="B170" t="s">
        <v>69</v>
      </c>
      <c r="C170" t="s">
        <v>812</v>
      </c>
      <c r="D170" s="4" t="s">
        <v>813</v>
      </c>
      <c r="E170" t="s">
        <v>69</v>
      </c>
      <c r="F170" t="s">
        <v>814</v>
      </c>
      <c r="G170">
        <f t="shared" si="2"/>
        <v>0</v>
      </c>
      <c r="H170" s="8">
        <v>143</v>
      </c>
      <c r="I170" s="8">
        <v>114</v>
      </c>
      <c r="J170" s="8">
        <v>119</v>
      </c>
      <c r="K170" s="8">
        <v>69</v>
      </c>
      <c r="L170" s="8">
        <v>52</v>
      </c>
      <c r="M170" s="8">
        <v>70</v>
      </c>
      <c r="N170" s="8">
        <v>12</v>
      </c>
      <c r="O170" s="8">
        <v>11</v>
      </c>
      <c r="P170" s="8">
        <v>15</v>
      </c>
      <c r="Q170" s="8">
        <v>1</v>
      </c>
      <c r="R170" s="8">
        <v>1</v>
      </c>
      <c r="S170" s="8">
        <v>1</v>
      </c>
      <c r="T170" s="8">
        <v>0</v>
      </c>
      <c r="U170" s="8">
        <v>0</v>
      </c>
      <c r="V170" s="8">
        <v>0</v>
      </c>
      <c r="W170" s="11">
        <v>0</v>
      </c>
      <c r="X170" s="11">
        <v>0</v>
      </c>
      <c r="Y170" s="11">
        <v>0</v>
      </c>
      <c r="Z170" s="1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</row>
    <row r="171" spans="1:35">
      <c r="A171" t="s">
        <v>815</v>
      </c>
      <c r="B171" t="s">
        <v>224</v>
      </c>
      <c r="C171" t="s">
        <v>816</v>
      </c>
      <c r="D171" s="4" t="s">
        <v>817</v>
      </c>
      <c r="E171" t="s">
        <v>224</v>
      </c>
      <c r="F171" t="s">
        <v>818</v>
      </c>
      <c r="G171">
        <f t="shared" si="2"/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11">
        <v>0</v>
      </c>
      <c r="X171" s="11">
        <v>0</v>
      </c>
      <c r="Y171" s="11">
        <v>0</v>
      </c>
      <c r="Z171" s="1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</row>
    <row r="172" spans="1:35">
      <c r="A172" t="s">
        <v>819</v>
      </c>
      <c r="B172" t="s">
        <v>135</v>
      </c>
      <c r="C172" t="s">
        <v>820</v>
      </c>
      <c r="D172" s="4" t="s">
        <v>821</v>
      </c>
      <c r="E172" t="s">
        <v>135</v>
      </c>
      <c r="F172" t="s">
        <v>822</v>
      </c>
      <c r="G172">
        <f t="shared" si="2"/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11">
        <v>0</v>
      </c>
      <c r="X172" s="11">
        <v>0</v>
      </c>
      <c r="Y172" s="11">
        <v>0</v>
      </c>
      <c r="Z172" s="1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</row>
    <row r="173" spans="1:35">
      <c r="A173" t="s">
        <v>823</v>
      </c>
      <c r="B173" t="s">
        <v>186</v>
      </c>
      <c r="C173" t="s">
        <v>824</v>
      </c>
      <c r="D173" s="4" t="s">
        <v>825</v>
      </c>
      <c r="E173" t="s">
        <v>186</v>
      </c>
      <c r="F173" t="s">
        <v>826</v>
      </c>
      <c r="G173">
        <f t="shared" si="2"/>
        <v>2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11">
        <v>0</v>
      </c>
      <c r="X173" s="11">
        <v>2</v>
      </c>
      <c r="Y173" s="11">
        <v>0</v>
      </c>
      <c r="Z173" s="1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</row>
    <row r="174" spans="1:35">
      <c r="A174" t="s">
        <v>827</v>
      </c>
      <c r="B174" t="s">
        <v>828</v>
      </c>
      <c r="C174" t="s">
        <v>829</v>
      </c>
      <c r="D174" s="4" t="s">
        <v>830</v>
      </c>
      <c r="E174" t="s">
        <v>828</v>
      </c>
      <c r="F174" t="s">
        <v>831</v>
      </c>
      <c r="G174">
        <f t="shared" si="2"/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11">
        <v>0</v>
      </c>
      <c r="X174" s="11">
        <v>0</v>
      </c>
      <c r="Y174" s="11">
        <v>0</v>
      </c>
      <c r="Z174" s="1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</row>
    <row r="175" spans="1:35">
      <c r="A175" t="s">
        <v>832</v>
      </c>
      <c r="B175" t="s">
        <v>833</v>
      </c>
      <c r="C175" t="s">
        <v>834</v>
      </c>
      <c r="D175" s="4" t="s">
        <v>835</v>
      </c>
      <c r="E175" t="s">
        <v>833</v>
      </c>
      <c r="F175" t="s">
        <v>836</v>
      </c>
      <c r="G175">
        <f t="shared" si="2"/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11">
        <v>0</v>
      </c>
      <c r="X175" s="11">
        <v>0</v>
      </c>
      <c r="Y175" s="11">
        <v>0</v>
      </c>
      <c r="Z175" s="1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</row>
    <row r="176" spans="1:35">
      <c r="A176" t="s">
        <v>837</v>
      </c>
      <c r="B176" t="s">
        <v>838</v>
      </c>
      <c r="C176" t="s">
        <v>839</v>
      </c>
      <c r="D176" s="4" t="s">
        <v>840</v>
      </c>
      <c r="E176" t="s">
        <v>838</v>
      </c>
      <c r="F176" t="s">
        <v>841</v>
      </c>
      <c r="G176">
        <f t="shared" si="2"/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11">
        <v>0</v>
      </c>
      <c r="X176" s="11">
        <v>0</v>
      </c>
      <c r="Y176" s="11">
        <v>0</v>
      </c>
      <c r="Z176" s="1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</row>
    <row r="177" spans="1:35">
      <c r="A177" t="s">
        <v>842</v>
      </c>
      <c r="B177" t="s">
        <v>843</v>
      </c>
      <c r="C177" t="s">
        <v>844</v>
      </c>
      <c r="D177" s="4" t="s">
        <v>845</v>
      </c>
      <c r="E177" t="s">
        <v>843</v>
      </c>
      <c r="F177" t="s">
        <v>846</v>
      </c>
      <c r="G177">
        <f t="shared" si="2"/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11">
        <v>0</v>
      </c>
      <c r="X177" s="11">
        <v>0</v>
      </c>
      <c r="Y177" s="11">
        <v>0</v>
      </c>
      <c r="Z177" s="1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</row>
    <row r="178" spans="1:35">
      <c r="A178" t="s">
        <v>149</v>
      </c>
      <c r="B178" t="s">
        <v>84</v>
      </c>
      <c r="C178" t="s">
        <v>847</v>
      </c>
      <c r="D178" s="4" t="s">
        <v>848</v>
      </c>
      <c r="E178" t="s">
        <v>84</v>
      </c>
      <c r="F178" t="s">
        <v>849</v>
      </c>
      <c r="G178">
        <f t="shared" si="2"/>
        <v>0</v>
      </c>
      <c r="H178" s="8">
        <v>31</v>
      </c>
      <c r="I178" s="8">
        <v>29</v>
      </c>
      <c r="J178" s="8">
        <v>25</v>
      </c>
      <c r="K178" s="8">
        <v>7</v>
      </c>
      <c r="L178" s="8">
        <v>6</v>
      </c>
      <c r="M178" s="8">
        <v>7</v>
      </c>
      <c r="N178" s="8">
        <v>46</v>
      </c>
      <c r="O178" s="8">
        <v>36</v>
      </c>
      <c r="P178" s="8">
        <v>52</v>
      </c>
      <c r="Q178" s="8">
        <v>67</v>
      </c>
      <c r="R178" s="8">
        <v>54</v>
      </c>
      <c r="S178" s="8">
        <v>45</v>
      </c>
      <c r="T178" s="8">
        <v>56</v>
      </c>
      <c r="U178" s="8">
        <v>68</v>
      </c>
      <c r="V178" s="8">
        <v>46</v>
      </c>
      <c r="W178" s="11">
        <v>0</v>
      </c>
      <c r="X178" s="11">
        <v>0</v>
      </c>
      <c r="Y178" s="11">
        <v>0</v>
      </c>
      <c r="Z178" s="1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</row>
    <row r="179" spans="1:35">
      <c r="A179" t="s">
        <v>850</v>
      </c>
      <c r="B179" t="s">
        <v>851</v>
      </c>
      <c r="C179" t="s">
        <v>852</v>
      </c>
      <c r="D179" s="4" t="s">
        <v>853</v>
      </c>
      <c r="E179" t="s">
        <v>851</v>
      </c>
      <c r="F179" t="s">
        <v>854</v>
      </c>
      <c r="G179">
        <f t="shared" si="2"/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11">
        <v>0</v>
      </c>
      <c r="X179" s="11">
        <v>0</v>
      </c>
      <c r="Y179" s="11">
        <v>0</v>
      </c>
      <c r="Z179" s="1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</row>
    <row r="180" spans="1:35">
      <c r="A180" t="s">
        <v>855</v>
      </c>
      <c r="B180" t="s">
        <v>186</v>
      </c>
      <c r="C180" t="s">
        <v>856</v>
      </c>
      <c r="D180" s="4" t="s">
        <v>857</v>
      </c>
      <c r="E180" t="s">
        <v>186</v>
      </c>
      <c r="F180" t="s">
        <v>858</v>
      </c>
      <c r="G180">
        <f t="shared" si="2"/>
        <v>137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11">
        <v>15</v>
      </c>
      <c r="X180" s="11">
        <v>59</v>
      </c>
      <c r="Y180" s="11">
        <v>42</v>
      </c>
      <c r="Z180" s="11">
        <v>36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</row>
    <row r="181" spans="1:35">
      <c r="A181" t="s">
        <v>859</v>
      </c>
      <c r="B181" t="s">
        <v>79</v>
      </c>
      <c r="C181" t="s">
        <v>860</v>
      </c>
      <c r="D181" s="4" t="s">
        <v>861</v>
      </c>
      <c r="E181" t="s">
        <v>79</v>
      </c>
      <c r="F181" t="s">
        <v>862</v>
      </c>
      <c r="G181">
        <f t="shared" si="2"/>
        <v>2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11">
        <v>0</v>
      </c>
      <c r="X181" s="11">
        <v>2</v>
      </c>
      <c r="Y181" s="11">
        <v>0</v>
      </c>
      <c r="Z181" s="1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</row>
    <row r="182" spans="1:35">
      <c r="A182" t="s">
        <v>863</v>
      </c>
      <c r="B182" t="s">
        <v>864</v>
      </c>
      <c r="C182" t="s">
        <v>865</v>
      </c>
      <c r="D182" s="4" t="s">
        <v>866</v>
      </c>
      <c r="E182" t="s">
        <v>864</v>
      </c>
      <c r="F182" t="s">
        <v>867</v>
      </c>
      <c r="G182">
        <f t="shared" si="2"/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11">
        <v>0</v>
      </c>
      <c r="X182" s="11">
        <v>0</v>
      </c>
      <c r="Y182" s="11">
        <v>0</v>
      </c>
      <c r="Z182" s="1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</row>
    <row r="183" spans="1:35">
      <c r="A183" t="s">
        <v>868</v>
      </c>
      <c r="B183" t="s">
        <v>414</v>
      </c>
      <c r="C183" t="s">
        <v>869</v>
      </c>
      <c r="D183" s="4" t="s">
        <v>870</v>
      </c>
      <c r="E183" t="s">
        <v>417</v>
      </c>
      <c r="F183" t="s">
        <v>871</v>
      </c>
      <c r="G183">
        <f t="shared" si="2"/>
        <v>286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11">
        <v>0</v>
      </c>
      <c r="X183" s="11">
        <v>0</v>
      </c>
      <c r="Y183" s="11">
        <v>0</v>
      </c>
      <c r="Z183" s="1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211</v>
      </c>
      <c r="AH183" s="1">
        <v>19</v>
      </c>
      <c r="AI183" s="1">
        <v>56</v>
      </c>
    </row>
    <row r="184" spans="1:35">
      <c r="A184" t="s">
        <v>872</v>
      </c>
      <c r="B184" t="s">
        <v>873</v>
      </c>
      <c r="C184" t="s">
        <v>874</v>
      </c>
      <c r="D184" s="4" t="s">
        <v>875</v>
      </c>
      <c r="E184" t="s">
        <v>873</v>
      </c>
      <c r="F184" t="s">
        <v>876</v>
      </c>
      <c r="G184">
        <f t="shared" si="2"/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11">
        <v>0</v>
      </c>
      <c r="X184" s="11">
        <v>0</v>
      </c>
      <c r="Y184" s="11">
        <v>0</v>
      </c>
      <c r="Z184" s="1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</row>
    <row r="185" spans="1:35">
      <c r="A185" t="s">
        <v>877</v>
      </c>
      <c r="B185" t="s">
        <v>878</v>
      </c>
      <c r="C185" t="s">
        <v>879</v>
      </c>
      <c r="D185" s="4" t="s">
        <v>880</v>
      </c>
      <c r="E185" t="s">
        <v>878</v>
      </c>
      <c r="F185" t="s">
        <v>881</v>
      </c>
      <c r="G185">
        <f t="shared" si="2"/>
        <v>216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11">
        <v>46</v>
      </c>
      <c r="X185" s="11">
        <v>66</v>
      </c>
      <c r="Y185" s="11">
        <v>84</v>
      </c>
      <c r="Z185" s="11">
        <v>66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</row>
    <row r="186" spans="1:35">
      <c r="A186" t="s">
        <v>882</v>
      </c>
      <c r="B186" t="s">
        <v>272</v>
      </c>
      <c r="C186" t="s">
        <v>883</v>
      </c>
      <c r="D186" s="4" t="s">
        <v>884</v>
      </c>
      <c r="E186" t="s">
        <v>272</v>
      </c>
      <c r="F186" t="s">
        <v>885</v>
      </c>
      <c r="G186">
        <f t="shared" si="2"/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11">
        <v>0</v>
      </c>
      <c r="X186" s="11">
        <v>0</v>
      </c>
      <c r="Y186" s="11">
        <v>0</v>
      </c>
      <c r="Z186" s="1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</row>
    <row r="187" spans="1:35">
      <c r="A187" t="s">
        <v>886</v>
      </c>
      <c r="B187" t="s">
        <v>887</v>
      </c>
      <c r="C187" t="s">
        <v>888</v>
      </c>
      <c r="D187" s="4" t="s">
        <v>889</v>
      </c>
      <c r="E187" t="s">
        <v>887</v>
      </c>
      <c r="F187" t="s">
        <v>890</v>
      </c>
      <c r="G187">
        <f t="shared" si="2"/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11">
        <v>0</v>
      </c>
      <c r="X187" s="11">
        <v>0</v>
      </c>
      <c r="Y187" s="11">
        <v>0</v>
      </c>
      <c r="Z187" s="1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</row>
    <row r="188" spans="1:35">
      <c r="A188" t="s">
        <v>96</v>
      </c>
      <c r="B188" t="s">
        <v>97</v>
      </c>
      <c r="C188" t="s">
        <v>891</v>
      </c>
      <c r="D188" s="4" t="s">
        <v>892</v>
      </c>
      <c r="E188" t="s">
        <v>97</v>
      </c>
      <c r="F188" t="s">
        <v>893</v>
      </c>
      <c r="G188">
        <f t="shared" si="2"/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11">
        <v>0</v>
      </c>
      <c r="X188" s="11">
        <v>0</v>
      </c>
      <c r="Y188" s="11">
        <v>0</v>
      </c>
      <c r="Z188" s="1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</row>
    <row r="189" spans="1:35">
      <c r="A189" t="s">
        <v>894</v>
      </c>
      <c r="B189" t="s">
        <v>895</v>
      </c>
      <c r="C189" t="s">
        <v>896</v>
      </c>
      <c r="D189" s="4" t="s">
        <v>897</v>
      </c>
      <c r="E189" t="s">
        <v>895</v>
      </c>
      <c r="F189" t="s">
        <v>898</v>
      </c>
      <c r="G189">
        <f t="shared" si="2"/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11">
        <v>0</v>
      </c>
      <c r="X189" s="11">
        <v>0</v>
      </c>
      <c r="Y189" s="11">
        <v>0</v>
      </c>
      <c r="Z189" s="1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</row>
    <row r="190" spans="1:35">
      <c r="A190" t="s">
        <v>899</v>
      </c>
      <c r="B190" t="s">
        <v>627</v>
      </c>
      <c r="C190" t="s">
        <v>900</v>
      </c>
      <c r="D190" s="4" t="s">
        <v>901</v>
      </c>
      <c r="E190" t="s">
        <v>627</v>
      </c>
      <c r="F190" t="s">
        <v>902</v>
      </c>
      <c r="G190">
        <f t="shared" si="2"/>
        <v>0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11">
        <v>0</v>
      </c>
      <c r="X190" s="11">
        <v>0</v>
      </c>
      <c r="Y190" s="11">
        <v>0</v>
      </c>
      <c r="Z190" s="1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</row>
    <row r="191" spans="1:35">
      <c r="A191" t="s">
        <v>903</v>
      </c>
      <c r="B191" t="s">
        <v>115</v>
      </c>
      <c r="C191" t="s">
        <v>904</v>
      </c>
      <c r="D191" s="4" t="s">
        <v>905</v>
      </c>
      <c r="E191" t="s">
        <v>115</v>
      </c>
      <c r="F191" t="s">
        <v>906</v>
      </c>
      <c r="G191">
        <f t="shared" si="2"/>
        <v>0</v>
      </c>
      <c r="H191" s="8">
        <v>20</v>
      </c>
      <c r="I191" s="8">
        <v>9</v>
      </c>
      <c r="J191" s="8">
        <v>10</v>
      </c>
      <c r="K191" s="8">
        <v>1</v>
      </c>
      <c r="L191" s="8">
        <v>3</v>
      </c>
      <c r="M191" s="8">
        <v>3</v>
      </c>
      <c r="N191" s="8">
        <v>32</v>
      </c>
      <c r="O191" s="8">
        <v>28</v>
      </c>
      <c r="P191" s="8">
        <v>26</v>
      </c>
      <c r="Q191" s="8">
        <v>41</v>
      </c>
      <c r="R191" s="8">
        <v>29</v>
      </c>
      <c r="S191" s="8">
        <v>26</v>
      </c>
      <c r="T191" s="8">
        <v>27</v>
      </c>
      <c r="U191" s="8">
        <v>34</v>
      </c>
      <c r="V191" s="8">
        <v>31</v>
      </c>
      <c r="W191" s="11">
        <v>0</v>
      </c>
      <c r="X191" s="11">
        <v>0</v>
      </c>
      <c r="Y191" s="11">
        <v>0</v>
      </c>
      <c r="Z191" s="1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</row>
    <row r="192" spans="1:35">
      <c r="A192" t="s">
        <v>907</v>
      </c>
      <c r="B192" t="s">
        <v>908</v>
      </c>
      <c r="C192" t="s">
        <v>909</v>
      </c>
      <c r="D192" s="4" t="s">
        <v>910</v>
      </c>
      <c r="E192" t="s">
        <v>908</v>
      </c>
      <c r="F192" t="s">
        <v>911</v>
      </c>
      <c r="G192">
        <f t="shared" si="2"/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11">
        <v>0</v>
      </c>
      <c r="X192" s="11">
        <v>0</v>
      </c>
      <c r="Y192" s="11">
        <v>0</v>
      </c>
      <c r="Z192" s="1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</row>
    <row r="193" spans="1:35">
      <c r="A193" t="s">
        <v>912</v>
      </c>
      <c r="B193" t="s">
        <v>249</v>
      </c>
      <c r="C193" t="s">
        <v>913</v>
      </c>
      <c r="D193" s="4" t="s">
        <v>914</v>
      </c>
      <c r="E193" t="s">
        <v>249</v>
      </c>
      <c r="F193" t="s">
        <v>915</v>
      </c>
      <c r="G193">
        <f t="shared" si="2"/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11">
        <v>0</v>
      </c>
      <c r="X193" s="11">
        <v>0</v>
      </c>
      <c r="Y193" s="11">
        <v>0</v>
      </c>
      <c r="Z193" s="1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</row>
    <row r="194" spans="1:35">
      <c r="A194" t="s">
        <v>916</v>
      </c>
      <c r="B194" t="s">
        <v>917</v>
      </c>
      <c r="C194" t="s">
        <v>918</v>
      </c>
      <c r="D194" s="4" t="s">
        <v>919</v>
      </c>
      <c r="E194" t="s">
        <v>917</v>
      </c>
      <c r="F194" t="s">
        <v>920</v>
      </c>
      <c r="G194">
        <f t="shared" si="2"/>
        <v>28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11">
        <v>4</v>
      </c>
      <c r="X194" s="11">
        <v>8</v>
      </c>
      <c r="Y194" s="11">
        <v>6</v>
      </c>
      <c r="Z194" s="11">
        <v>14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</row>
    <row r="195" spans="1:35">
      <c r="A195" t="s">
        <v>921</v>
      </c>
      <c r="B195" t="s">
        <v>154</v>
      </c>
      <c r="C195" t="s">
        <v>922</v>
      </c>
      <c r="D195" s="4" t="s">
        <v>923</v>
      </c>
      <c r="E195" t="s">
        <v>154</v>
      </c>
      <c r="F195" t="s">
        <v>924</v>
      </c>
      <c r="G195">
        <f t="shared" si="2"/>
        <v>0</v>
      </c>
      <c r="H195" s="8">
        <v>15</v>
      </c>
      <c r="I195" s="8">
        <v>9</v>
      </c>
      <c r="J195" s="8">
        <v>7</v>
      </c>
      <c r="K195" s="8">
        <v>4</v>
      </c>
      <c r="L195" s="8">
        <v>7</v>
      </c>
      <c r="M195" s="8">
        <v>4</v>
      </c>
      <c r="N195" s="8">
        <v>32</v>
      </c>
      <c r="O195" s="8">
        <v>25</v>
      </c>
      <c r="P195" s="8">
        <v>21</v>
      </c>
      <c r="Q195" s="8">
        <v>42</v>
      </c>
      <c r="R195" s="8">
        <v>26</v>
      </c>
      <c r="S195" s="8">
        <v>29</v>
      </c>
      <c r="T195" s="8">
        <v>31</v>
      </c>
      <c r="U195" s="8">
        <v>24</v>
      </c>
      <c r="V195" s="8">
        <v>25</v>
      </c>
      <c r="W195" s="11">
        <v>0</v>
      </c>
      <c r="X195" s="11">
        <v>0</v>
      </c>
      <c r="Y195" s="11">
        <v>0</v>
      </c>
      <c r="Z195" s="1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</row>
    <row r="196" spans="1:35">
      <c r="A196" t="s">
        <v>925</v>
      </c>
      <c r="B196" t="s">
        <v>926</v>
      </c>
      <c r="C196" t="s">
        <v>927</v>
      </c>
      <c r="D196" s="4" t="s">
        <v>928</v>
      </c>
      <c r="E196" t="s">
        <v>926</v>
      </c>
      <c r="F196" t="s">
        <v>929</v>
      </c>
      <c r="G196">
        <f t="shared" si="2"/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11">
        <v>0</v>
      </c>
      <c r="X196" s="11">
        <v>0</v>
      </c>
      <c r="Y196" s="11">
        <v>0</v>
      </c>
      <c r="Z196" s="1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</row>
    <row r="197" spans="1:35">
      <c r="A197" t="s">
        <v>930</v>
      </c>
      <c r="B197" t="s">
        <v>931</v>
      </c>
      <c r="C197" t="s">
        <v>932</v>
      </c>
      <c r="D197" s="4" t="s">
        <v>933</v>
      </c>
      <c r="E197" t="s">
        <v>931</v>
      </c>
      <c r="F197" t="s">
        <v>934</v>
      </c>
      <c r="G197">
        <f t="shared" ref="G197:G260" si="3">SUM(X197:AI197)</f>
        <v>109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11">
        <v>18</v>
      </c>
      <c r="X197" s="11">
        <v>51</v>
      </c>
      <c r="Y197" s="11">
        <v>37</v>
      </c>
      <c r="Z197" s="11">
        <v>21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</row>
    <row r="198" spans="1:35">
      <c r="A198" t="s">
        <v>935</v>
      </c>
      <c r="B198" t="s">
        <v>936</v>
      </c>
      <c r="C198" t="s">
        <v>937</v>
      </c>
      <c r="D198" s="4" t="s">
        <v>938</v>
      </c>
      <c r="E198" t="s">
        <v>936</v>
      </c>
      <c r="F198" t="s">
        <v>939</v>
      </c>
      <c r="G198">
        <f t="shared" si="3"/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11">
        <v>0</v>
      </c>
      <c r="X198" s="11">
        <v>0</v>
      </c>
      <c r="Y198" s="11">
        <v>0</v>
      </c>
      <c r="Z198" s="1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</row>
    <row r="199" spans="1:35">
      <c r="A199" t="s">
        <v>940</v>
      </c>
      <c r="B199" t="s">
        <v>504</v>
      </c>
      <c r="C199" t="s">
        <v>941</v>
      </c>
      <c r="D199" s="4" t="s">
        <v>942</v>
      </c>
      <c r="E199" t="s">
        <v>504</v>
      </c>
      <c r="F199" t="s">
        <v>943</v>
      </c>
      <c r="G199">
        <f t="shared" si="3"/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11">
        <v>0</v>
      </c>
      <c r="X199" s="11">
        <v>0</v>
      </c>
      <c r="Y199" s="11">
        <v>0</v>
      </c>
      <c r="Z199" s="1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</row>
    <row r="200" spans="1:35">
      <c r="A200" t="s">
        <v>944</v>
      </c>
      <c r="B200" t="s">
        <v>945</v>
      </c>
      <c r="C200" t="s">
        <v>946</v>
      </c>
      <c r="D200" s="4" t="s">
        <v>947</v>
      </c>
      <c r="E200" t="s">
        <v>945</v>
      </c>
      <c r="F200" t="s">
        <v>948</v>
      </c>
      <c r="G200">
        <f t="shared" si="3"/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11">
        <v>0</v>
      </c>
      <c r="X200" s="11">
        <v>0</v>
      </c>
      <c r="Y200" s="11">
        <v>0</v>
      </c>
      <c r="Z200" s="1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</row>
    <row r="201" spans="1:35">
      <c r="A201" t="s">
        <v>949</v>
      </c>
      <c r="B201" t="s">
        <v>693</v>
      </c>
      <c r="C201" t="s">
        <v>950</v>
      </c>
      <c r="D201" s="4" t="s">
        <v>951</v>
      </c>
      <c r="E201" t="s">
        <v>693</v>
      </c>
      <c r="F201" t="s">
        <v>952</v>
      </c>
      <c r="G201">
        <f t="shared" si="3"/>
        <v>36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11">
        <v>3</v>
      </c>
      <c r="X201" s="11">
        <v>18</v>
      </c>
      <c r="Y201" s="11">
        <v>6</v>
      </c>
      <c r="Z201" s="11">
        <v>12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</row>
    <row r="202" spans="1:35">
      <c r="A202" t="s">
        <v>953</v>
      </c>
      <c r="B202" t="s">
        <v>292</v>
      </c>
      <c r="C202" t="s">
        <v>954</v>
      </c>
      <c r="D202" s="4" t="s">
        <v>955</v>
      </c>
      <c r="E202" t="s">
        <v>292</v>
      </c>
      <c r="F202" t="s">
        <v>956</v>
      </c>
      <c r="G202">
        <f t="shared" si="3"/>
        <v>0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11">
        <v>0</v>
      </c>
      <c r="X202" s="11">
        <v>0</v>
      </c>
      <c r="Y202" s="11">
        <v>0</v>
      </c>
      <c r="Z202" s="1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</row>
    <row r="203" spans="1:35">
      <c r="A203" t="s">
        <v>957</v>
      </c>
      <c r="B203" t="s">
        <v>420</v>
      </c>
      <c r="C203" t="s">
        <v>958</v>
      </c>
      <c r="D203" s="4" t="s">
        <v>959</v>
      </c>
      <c r="E203" t="s">
        <v>420</v>
      </c>
      <c r="F203" t="s">
        <v>960</v>
      </c>
      <c r="G203">
        <f t="shared" si="3"/>
        <v>0</v>
      </c>
      <c r="H203" s="8">
        <v>0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11">
        <v>0</v>
      </c>
      <c r="X203" s="11">
        <v>0</v>
      </c>
      <c r="Y203" s="11">
        <v>0</v>
      </c>
      <c r="Z203" s="1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</row>
    <row r="204" spans="1:35">
      <c r="A204" t="s">
        <v>961</v>
      </c>
      <c r="B204" t="s">
        <v>793</v>
      </c>
      <c r="C204" t="s">
        <v>962</v>
      </c>
      <c r="D204" s="4" t="s">
        <v>963</v>
      </c>
      <c r="E204" t="s">
        <v>793</v>
      </c>
      <c r="F204" t="s">
        <v>964</v>
      </c>
      <c r="G204">
        <f t="shared" si="3"/>
        <v>17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11">
        <v>3</v>
      </c>
      <c r="X204" s="11">
        <v>8</v>
      </c>
      <c r="Y204" s="11">
        <v>3</v>
      </c>
      <c r="Z204" s="11">
        <v>6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</row>
    <row r="205" spans="1:35">
      <c r="A205" t="s">
        <v>965</v>
      </c>
      <c r="B205" t="s">
        <v>966</v>
      </c>
      <c r="C205" t="s">
        <v>967</v>
      </c>
      <c r="D205" s="4" t="s">
        <v>968</v>
      </c>
      <c r="E205" t="s">
        <v>966</v>
      </c>
      <c r="F205" t="s">
        <v>969</v>
      </c>
      <c r="G205">
        <f t="shared" si="3"/>
        <v>0</v>
      </c>
      <c r="H205" s="8">
        <v>0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11">
        <v>0</v>
      </c>
      <c r="X205" s="11">
        <v>0</v>
      </c>
      <c r="Y205" s="11">
        <v>0</v>
      </c>
      <c r="Z205" s="1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</row>
    <row r="206" spans="1:35">
      <c r="A206" t="s">
        <v>970</v>
      </c>
      <c r="B206" t="s">
        <v>181</v>
      </c>
      <c r="C206" t="s">
        <v>971</v>
      </c>
      <c r="D206" s="4" t="s">
        <v>972</v>
      </c>
      <c r="E206" t="s">
        <v>181</v>
      </c>
      <c r="F206" t="s">
        <v>973</v>
      </c>
      <c r="G206">
        <f t="shared" si="3"/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11">
        <v>0</v>
      </c>
      <c r="X206" s="11">
        <v>0</v>
      </c>
      <c r="Y206" s="11">
        <v>0</v>
      </c>
      <c r="Z206" s="1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</row>
    <row r="207" spans="1:35">
      <c r="A207" t="s">
        <v>974</v>
      </c>
      <c r="B207" t="s">
        <v>209</v>
      </c>
      <c r="C207" t="s">
        <v>975</v>
      </c>
      <c r="D207" s="4" t="s">
        <v>976</v>
      </c>
      <c r="E207" t="s">
        <v>209</v>
      </c>
      <c r="F207" t="s">
        <v>977</v>
      </c>
      <c r="G207">
        <f t="shared" si="3"/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11">
        <v>0</v>
      </c>
      <c r="X207" s="11">
        <v>0</v>
      </c>
      <c r="Y207" s="11">
        <v>0</v>
      </c>
      <c r="Z207" s="1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</row>
    <row r="208" spans="1:35">
      <c r="A208" t="s">
        <v>978</v>
      </c>
      <c r="B208" t="s">
        <v>979</v>
      </c>
      <c r="C208" t="s">
        <v>980</v>
      </c>
      <c r="D208" s="4" t="s">
        <v>981</v>
      </c>
      <c r="E208" t="s">
        <v>979</v>
      </c>
      <c r="F208" t="s">
        <v>982</v>
      </c>
      <c r="G208">
        <f t="shared" si="3"/>
        <v>112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11">
        <v>0</v>
      </c>
      <c r="X208" s="11">
        <v>0</v>
      </c>
      <c r="Y208" s="11">
        <v>0</v>
      </c>
      <c r="Z208" s="11">
        <v>0</v>
      </c>
      <c r="AA208" s="1">
        <v>8</v>
      </c>
      <c r="AB208" s="1">
        <v>0</v>
      </c>
      <c r="AC208" s="1">
        <v>17</v>
      </c>
      <c r="AD208" s="1">
        <v>0</v>
      </c>
      <c r="AE208" s="1">
        <v>44</v>
      </c>
      <c r="AF208" s="1">
        <v>0</v>
      </c>
      <c r="AG208" s="1">
        <v>36</v>
      </c>
      <c r="AH208" s="1">
        <v>7</v>
      </c>
      <c r="AI208" s="1">
        <v>0</v>
      </c>
    </row>
    <row r="209" spans="1:35">
      <c r="A209" t="s">
        <v>88</v>
      </c>
      <c r="B209" t="s">
        <v>89</v>
      </c>
      <c r="C209" t="s">
        <v>983</v>
      </c>
      <c r="D209" s="4" t="s">
        <v>984</v>
      </c>
      <c r="E209" t="s">
        <v>89</v>
      </c>
      <c r="F209" t="s">
        <v>985</v>
      </c>
      <c r="G209">
        <f t="shared" si="3"/>
        <v>0</v>
      </c>
      <c r="H209" s="8">
        <v>64</v>
      </c>
      <c r="I209" s="8">
        <v>69</v>
      </c>
      <c r="J209" s="8">
        <v>71</v>
      </c>
      <c r="K209" s="8">
        <v>48</v>
      </c>
      <c r="L209" s="8">
        <v>31</v>
      </c>
      <c r="M209" s="8">
        <v>53</v>
      </c>
      <c r="N209" s="8">
        <v>7</v>
      </c>
      <c r="O209" s="8">
        <v>1</v>
      </c>
      <c r="P209" s="8">
        <v>10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11">
        <v>0</v>
      </c>
      <c r="X209" s="11">
        <v>0</v>
      </c>
      <c r="Y209" s="11">
        <v>0</v>
      </c>
      <c r="Z209" s="1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</row>
    <row r="210" spans="1:35">
      <c r="A210" t="s">
        <v>986</v>
      </c>
      <c r="B210" t="s">
        <v>987</v>
      </c>
      <c r="C210" t="s">
        <v>988</v>
      </c>
      <c r="D210" s="4" t="s">
        <v>989</v>
      </c>
      <c r="E210" t="s">
        <v>987</v>
      </c>
      <c r="F210" t="s">
        <v>990</v>
      </c>
      <c r="G210">
        <f t="shared" si="3"/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11">
        <v>0</v>
      </c>
      <c r="X210" s="11">
        <v>0</v>
      </c>
      <c r="Y210" s="11">
        <v>0</v>
      </c>
      <c r="Z210" s="1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</row>
    <row r="211" spans="1:35">
      <c r="A211" t="s">
        <v>991</v>
      </c>
      <c r="B211" t="s">
        <v>992</v>
      </c>
      <c r="C211" t="s">
        <v>993</v>
      </c>
      <c r="D211" s="4" t="s">
        <v>994</v>
      </c>
      <c r="E211" t="s">
        <v>992</v>
      </c>
      <c r="F211" t="s">
        <v>995</v>
      </c>
      <c r="G211">
        <f t="shared" si="3"/>
        <v>0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11">
        <v>0</v>
      </c>
      <c r="X211" s="11">
        <v>0</v>
      </c>
      <c r="Y211" s="11">
        <v>0</v>
      </c>
      <c r="Z211" s="1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</row>
    <row r="212" spans="1:35">
      <c r="A212" t="s">
        <v>996</v>
      </c>
      <c r="B212" t="s">
        <v>997</v>
      </c>
      <c r="C212" t="s">
        <v>998</v>
      </c>
      <c r="D212" s="4" t="s">
        <v>999</v>
      </c>
      <c r="E212" t="s">
        <v>997</v>
      </c>
      <c r="F212" t="s">
        <v>1000</v>
      </c>
      <c r="G212">
        <f t="shared" si="3"/>
        <v>0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11">
        <v>0</v>
      </c>
      <c r="X212" s="11">
        <v>0</v>
      </c>
      <c r="Y212" s="11">
        <v>0</v>
      </c>
      <c r="Z212" s="1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</row>
    <row r="213" spans="1:35">
      <c r="A213" t="s">
        <v>1001</v>
      </c>
      <c r="B213" t="s">
        <v>181</v>
      </c>
      <c r="C213" t="s">
        <v>1002</v>
      </c>
      <c r="D213" s="4" t="s">
        <v>1003</v>
      </c>
      <c r="E213" t="s">
        <v>181</v>
      </c>
      <c r="F213" t="s">
        <v>1004</v>
      </c>
      <c r="G213">
        <f t="shared" si="3"/>
        <v>160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11">
        <v>0</v>
      </c>
      <c r="X213" s="11">
        <v>0</v>
      </c>
      <c r="Y213" s="11">
        <v>0</v>
      </c>
      <c r="Z213" s="11">
        <v>0</v>
      </c>
      <c r="AA213" s="1">
        <v>0</v>
      </c>
      <c r="AB213" s="1">
        <v>0</v>
      </c>
      <c r="AC213" s="1">
        <v>0</v>
      </c>
      <c r="AD213" s="1">
        <v>1</v>
      </c>
      <c r="AE213" s="1">
        <v>0</v>
      </c>
      <c r="AF213" s="1">
        <v>0</v>
      </c>
      <c r="AG213" s="1">
        <v>129</v>
      </c>
      <c r="AH213" s="1">
        <v>10</v>
      </c>
      <c r="AI213" s="1">
        <v>20</v>
      </c>
    </row>
    <row r="214" spans="1:35">
      <c r="A214" t="s">
        <v>1005</v>
      </c>
      <c r="B214" t="s">
        <v>400</v>
      </c>
      <c r="C214" t="s">
        <v>1006</v>
      </c>
      <c r="D214" s="4" t="s">
        <v>1007</v>
      </c>
      <c r="E214" t="s">
        <v>400</v>
      </c>
      <c r="F214" t="s">
        <v>1008</v>
      </c>
      <c r="G214">
        <f t="shared" si="3"/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11">
        <v>0</v>
      </c>
      <c r="X214" s="11">
        <v>0</v>
      </c>
      <c r="Y214" s="11">
        <v>0</v>
      </c>
      <c r="Z214" s="1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</row>
    <row r="215" spans="1:35">
      <c r="A215" t="s">
        <v>1009</v>
      </c>
      <c r="B215" t="s">
        <v>1010</v>
      </c>
      <c r="C215" t="s">
        <v>1011</v>
      </c>
      <c r="D215" s="4" t="s">
        <v>1012</v>
      </c>
      <c r="E215" t="s">
        <v>1010</v>
      </c>
      <c r="F215" t="s">
        <v>1013</v>
      </c>
      <c r="G215">
        <f t="shared" si="3"/>
        <v>2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11">
        <v>0</v>
      </c>
      <c r="X215" s="11">
        <v>2</v>
      </c>
      <c r="Y215" s="11">
        <v>0</v>
      </c>
      <c r="Z215" s="1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</row>
    <row r="216" spans="1:35">
      <c r="A216" t="s">
        <v>1014</v>
      </c>
      <c r="B216" t="s">
        <v>204</v>
      </c>
      <c r="C216" t="s">
        <v>1015</v>
      </c>
      <c r="D216" s="4" t="s">
        <v>1016</v>
      </c>
      <c r="E216" t="s">
        <v>204</v>
      </c>
      <c r="F216" t="s">
        <v>1017</v>
      </c>
      <c r="G216">
        <f t="shared" si="3"/>
        <v>0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11">
        <v>0</v>
      </c>
      <c r="X216" s="11">
        <v>0</v>
      </c>
      <c r="Y216" s="11">
        <v>0</v>
      </c>
      <c r="Z216" s="1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</row>
    <row r="217" spans="1:35">
      <c r="A217" t="s">
        <v>1018</v>
      </c>
      <c r="B217" t="s">
        <v>672</v>
      </c>
      <c r="C217" t="s">
        <v>1019</v>
      </c>
      <c r="D217" s="4" t="s">
        <v>1020</v>
      </c>
      <c r="E217" t="s">
        <v>672</v>
      </c>
      <c r="F217" t="s">
        <v>1021</v>
      </c>
      <c r="G217">
        <f t="shared" si="3"/>
        <v>4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11">
        <v>0</v>
      </c>
      <c r="X217" s="11">
        <v>1</v>
      </c>
      <c r="Y217" s="11">
        <v>2</v>
      </c>
      <c r="Z217" s="1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</row>
    <row r="218" spans="1:35">
      <c r="A218" t="s">
        <v>1022</v>
      </c>
      <c r="B218" t="s">
        <v>325</v>
      </c>
      <c r="C218" t="s">
        <v>1023</v>
      </c>
      <c r="D218" s="4" t="s">
        <v>1024</v>
      </c>
      <c r="E218" t="s">
        <v>325</v>
      </c>
      <c r="F218" t="s">
        <v>1025</v>
      </c>
      <c r="G218">
        <f t="shared" si="3"/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11">
        <v>0</v>
      </c>
      <c r="X218" s="11">
        <v>0</v>
      </c>
      <c r="Y218" s="11">
        <v>0</v>
      </c>
      <c r="Z218" s="1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</row>
    <row r="219" spans="1:35">
      <c r="A219" t="s">
        <v>1026</v>
      </c>
      <c r="B219" t="s">
        <v>1027</v>
      </c>
      <c r="C219" t="s">
        <v>1028</v>
      </c>
      <c r="D219" s="4" t="s">
        <v>1029</v>
      </c>
      <c r="E219" t="s">
        <v>1027</v>
      </c>
      <c r="F219" t="s">
        <v>1030</v>
      </c>
      <c r="G219">
        <f t="shared" si="3"/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11">
        <v>0</v>
      </c>
      <c r="X219" s="11">
        <v>0</v>
      </c>
      <c r="Y219" s="11">
        <v>0</v>
      </c>
      <c r="Z219" s="1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</row>
    <row r="220" spans="1:35">
      <c r="A220" t="s">
        <v>1031</v>
      </c>
      <c r="B220" t="s">
        <v>1032</v>
      </c>
      <c r="C220" t="s">
        <v>1033</v>
      </c>
      <c r="D220" s="4" t="s">
        <v>1034</v>
      </c>
      <c r="E220" t="s">
        <v>1032</v>
      </c>
      <c r="F220" t="s">
        <v>1035</v>
      </c>
      <c r="G220">
        <f t="shared" si="3"/>
        <v>0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11">
        <v>0</v>
      </c>
      <c r="X220" s="11">
        <v>0</v>
      </c>
      <c r="Y220" s="11">
        <v>0</v>
      </c>
      <c r="Z220" s="1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</row>
    <row r="221" spans="1:35">
      <c r="A221" t="s">
        <v>1036</v>
      </c>
      <c r="B221" t="s">
        <v>125</v>
      </c>
      <c r="C221" t="s">
        <v>1037</v>
      </c>
      <c r="D221" s="4" t="s">
        <v>1038</v>
      </c>
      <c r="E221" t="s">
        <v>125</v>
      </c>
      <c r="F221" t="s">
        <v>1039</v>
      </c>
      <c r="G221">
        <f t="shared" si="3"/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11">
        <v>0</v>
      </c>
      <c r="X221" s="11">
        <v>0</v>
      </c>
      <c r="Y221" s="11">
        <v>0</v>
      </c>
      <c r="Z221" s="1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</row>
    <row r="222" spans="1:35">
      <c r="A222" t="s">
        <v>1040</v>
      </c>
      <c r="B222" t="s">
        <v>1041</v>
      </c>
      <c r="C222" t="s">
        <v>1042</v>
      </c>
      <c r="D222" s="4" t="s">
        <v>1043</v>
      </c>
      <c r="E222" t="s">
        <v>1041</v>
      </c>
      <c r="F222" t="s">
        <v>1044</v>
      </c>
      <c r="G222">
        <f t="shared" si="3"/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11">
        <v>0</v>
      </c>
      <c r="X222" s="11">
        <v>0</v>
      </c>
      <c r="Y222" s="11">
        <v>0</v>
      </c>
      <c r="Z222" s="1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</row>
    <row r="223" spans="1:35">
      <c r="A223" t="s">
        <v>1045</v>
      </c>
      <c r="B223" t="s">
        <v>1046</v>
      </c>
      <c r="C223" t="s">
        <v>1047</v>
      </c>
      <c r="D223" s="4" t="s">
        <v>1048</v>
      </c>
      <c r="E223" t="s">
        <v>1046</v>
      </c>
      <c r="F223" t="s">
        <v>1049</v>
      </c>
      <c r="G223">
        <f t="shared" si="3"/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11">
        <v>0</v>
      </c>
      <c r="X223" s="11">
        <v>0</v>
      </c>
      <c r="Y223" s="11">
        <v>0</v>
      </c>
      <c r="Z223" s="1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</row>
    <row r="224" spans="1:35">
      <c r="A224" t="s">
        <v>1050</v>
      </c>
      <c r="B224" t="s">
        <v>1051</v>
      </c>
      <c r="C224" t="s">
        <v>1052</v>
      </c>
      <c r="D224" s="4" t="s">
        <v>1053</v>
      </c>
      <c r="E224" t="s">
        <v>1051</v>
      </c>
      <c r="F224" t="s">
        <v>1054</v>
      </c>
      <c r="G224">
        <f t="shared" si="3"/>
        <v>33</v>
      </c>
      <c r="H224" s="8">
        <v>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11">
        <v>0</v>
      </c>
      <c r="X224" s="11">
        <v>0</v>
      </c>
      <c r="Y224" s="11">
        <v>0</v>
      </c>
      <c r="Z224" s="1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24</v>
      </c>
      <c r="AH224" s="1">
        <v>0</v>
      </c>
      <c r="AI224" s="1">
        <v>9</v>
      </c>
    </row>
    <row r="225" spans="1:35">
      <c r="A225" t="s">
        <v>1055</v>
      </c>
      <c r="B225" t="s">
        <v>204</v>
      </c>
      <c r="C225" t="s">
        <v>1056</v>
      </c>
      <c r="D225" s="4" t="s">
        <v>1057</v>
      </c>
      <c r="E225" t="s">
        <v>204</v>
      </c>
      <c r="F225" t="s">
        <v>1058</v>
      </c>
      <c r="G225">
        <f t="shared" si="3"/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11">
        <v>0</v>
      </c>
      <c r="X225" s="11">
        <v>0</v>
      </c>
      <c r="Y225" s="11">
        <v>0</v>
      </c>
      <c r="Z225" s="1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</row>
    <row r="226" spans="1:35">
      <c r="A226" t="s">
        <v>1059</v>
      </c>
      <c r="B226" t="s">
        <v>1060</v>
      </c>
      <c r="C226" t="s">
        <v>1061</v>
      </c>
      <c r="D226" s="4" t="s">
        <v>1062</v>
      </c>
      <c r="E226" t="s">
        <v>1060</v>
      </c>
      <c r="F226" t="s">
        <v>1063</v>
      </c>
      <c r="G226">
        <f t="shared" si="3"/>
        <v>0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11">
        <v>0</v>
      </c>
      <c r="X226" s="11">
        <v>0</v>
      </c>
      <c r="Y226" s="11">
        <v>0</v>
      </c>
      <c r="Z226" s="1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</row>
    <row r="227" spans="1:35">
      <c r="A227" t="s">
        <v>1064</v>
      </c>
      <c r="B227" t="s">
        <v>120</v>
      </c>
      <c r="C227" t="s">
        <v>1065</v>
      </c>
      <c r="D227" s="4" t="s">
        <v>1066</v>
      </c>
      <c r="E227" t="s">
        <v>120</v>
      </c>
      <c r="F227" t="s">
        <v>1067</v>
      </c>
      <c r="G227">
        <f t="shared" si="3"/>
        <v>129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11">
        <v>1</v>
      </c>
      <c r="X227" s="11">
        <v>0</v>
      </c>
      <c r="Y227" s="11">
        <v>0</v>
      </c>
      <c r="Z227" s="11">
        <v>0</v>
      </c>
      <c r="AA227" s="1">
        <v>14</v>
      </c>
      <c r="AB227" s="1">
        <v>8</v>
      </c>
      <c r="AC227" s="1">
        <v>0</v>
      </c>
      <c r="AD227" s="1">
        <v>18</v>
      </c>
      <c r="AE227" s="1">
        <v>22</v>
      </c>
      <c r="AF227" s="1">
        <v>23</v>
      </c>
      <c r="AG227" s="1">
        <v>27</v>
      </c>
      <c r="AH227" s="1">
        <v>9</v>
      </c>
      <c r="AI227" s="1">
        <v>8</v>
      </c>
    </row>
    <row r="228" spans="1:35">
      <c r="A228" t="s">
        <v>1068</v>
      </c>
      <c r="B228" t="s">
        <v>414</v>
      </c>
      <c r="C228" t="s">
        <v>1069</v>
      </c>
      <c r="D228" s="4" t="s">
        <v>1070</v>
      </c>
      <c r="E228" t="s">
        <v>417</v>
      </c>
      <c r="F228" t="s">
        <v>1071</v>
      </c>
      <c r="G228">
        <f t="shared" si="3"/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11">
        <v>0</v>
      </c>
      <c r="X228" s="11">
        <v>0</v>
      </c>
      <c r="Y228" s="11">
        <v>0</v>
      </c>
      <c r="Z228" s="1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</row>
    <row r="229" spans="1:35">
      <c r="A229" t="s">
        <v>1072</v>
      </c>
      <c r="B229" t="s">
        <v>1073</v>
      </c>
      <c r="C229" t="s">
        <v>1074</v>
      </c>
      <c r="D229" s="4" t="s">
        <v>1075</v>
      </c>
      <c r="E229" t="s">
        <v>1073</v>
      </c>
      <c r="F229" t="s">
        <v>1076</v>
      </c>
      <c r="G229">
        <f t="shared" si="3"/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11">
        <v>0</v>
      </c>
      <c r="X229" s="11">
        <v>0</v>
      </c>
      <c r="Y229" s="11">
        <v>0</v>
      </c>
      <c r="Z229" s="1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</row>
    <row r="230" spans="1:35">
      <c r="A230" t="s">
        <v>1077</v>
      </c>
      <c r="B230" t="s">
        <v>1078</v>
      </c>
      <c r="C230" t="s">
        <v>1079</v>
      </c>
      <c r="D230" s="4" t="s">
        <v>1080</v>
      </c>
      <c r="E230" t="s">
        <v>1078</v>
      </c>
      <c r="F230" t="s">
        <v>1081</v>
      </c>
      <c r="G230">
        <f t="shared" si="3"/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11">
        <v>0</v>
      </c>
      <c r="X230" s="11">
        <v>0</v>
      </c>
      <c r="Y230" s="11">
        <v>0</v>
      </c>
      <c r="Z230" s="1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</row>
    <row r="231" spans="1:35">
      <c r="A231" t="s">
        <v>1082</v>
      </c>
      <c r="B231" t="s">
        <v>1083</v>
      </c>
      <c r="C231" t="s">
        <v>1084</v>
      </c>
      <c r="D231" s="4" t="s">
        <v>1085</v>
      </c>
      <c r="E231" t="s">
        <v>1083</v>
      </c>
      <c r="F231" t="s">
        <v>1086</v>
      </c>
      <c r="G231">
        <f t="shared" si="3"/>
        <v>0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11">
        <v>0</v>
      </c>
      <c r="X231" s="11">
        <v>0</v>
      </c>
      <c r="Y231" s="11">
        <v>0</v>
      </c>
      <c r="Z231" s="1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</row>
    <row r="232" spans="1:35">
      <c r="A232" t="s">
        <v>1087</v>
      </c>
      <c r="B232" t="s">
        <v>64</v>
      </c>
      <c r="C232" t="s">
        <v>1088</v>
      </c>
      <c r="D232" s="4" t="s">
        <v>1089</v>
      </c>
      <c r="E232" t="s">
        <v>64</v>
      </c>
      <c r="F232" t="s">
        <v>1090</v>
      </c>
      <c r="G232">
        <f t="shared" si="3"/>
        <v>0</v>
      </c>
      <c r="H232" s="8">
        <v>3</v>
      </c>
      <c r="I232" s="8">
        <v>3</v>
      </c>
      <c r="J232" s="8">
        <v>0</v>
      </c>
      <c r="K232" s="8">
        <v>0</v>
      </c>
      <c r="L232" s="8">
        <v>0</v>
      </c>
      <c r="M232" s="8">
        <v>1</v>
      </c>
      <c r="N232" s="8">
        <v>1</v>
      </c>
      <c r="O232" s="8">
        <v>11</v>
      </c>
      <c r="P232" s="8">
        <v>3</v>
      </c>
      <c r="Q232" s="8">
        <v>6</v>
      </c>
      <c r="R232" s="8">
        <v>6</v>
      </c>
      <c r="S232" s="8">
        <v>7</v>
      </c>
      <c r="T232" s="8">
        <v>9</v>
      </c>
      <c r="U232" s="8">
        <v>12</v>
      </c>
      <c r="V232" s="8">
        <v>10</v>
      </c>
      <c r="W232" s="11">
        <v>0</v>
      </c>
      <c r="X232" s="11">
        <v>0</v>
      </c>
      <c r="Y232" s="11">
        <v>0</v>
      </c>
      <c r="Z232" s="1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</row>
    <row r="233" spans="1:35">
      <c r="A233" t="s">
        <v>1091</v>
      </c>
      <c r="B233" t="s">
        <v>1092</v>
      </c>
      <c r="C233" t="s">
        <v>1093</v>
      </c>
      <c r="D233" s="4" t="s">
        <v>1094</v>
      </c>
      <c r="E233" t="s">
        <v>1092</v>
      </c>
      <c r="F233" t="s">
        <v>1095</v>
      </c>
      <c r="G233">
        <f t="shared" si="3"/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11">
        <v>0</v>
      </c>
      <c r="X233" s="11">
        <v>0</v>
      </c>
      <c r="Y233" s="11">
        <v>0</v>
      </c>
      <c r="Z233" s="1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</row>
    <row r="234" spans="1:35">
      <c r="A234" t="s">
        <v>1096</v>
      </c>
      <c r="B234" t="s">
        <v>292</v>
      </c>
      <c r="C234" t="s">
        <v>1097</v>
      </c>
      <c r="D234" s="4" t="s">
        <v>1098</v>
      </c>
      <c r="E234" t="s">
        <v>292</v>
      </c>
      <c r="F234" t="s">
        <v>1099</v>
      </c>
      <c r="G234">
        <f t="shared" si="3"/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11">
        <v>0</v>
      </c>
      <c r="X234" s="11">
        <v>0</v>
      </c>
      <c r="Y234" s="11">
        <v>0</v>
      </c>
      <c r="Z234" s="1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</row>
    <row r="235" spans="1:35">
      <c r="A235" t="s">
        <v>1100</v>
      </c>
      <c r="B235" t="s">
        <v>69</v>
      </c>
      <c r="C235" t="s">
        <v>1101</v>
      </c>
      <c r="D235" s="4" t="s">
        <v>1102</v>
      </c>
      <c r="E235" t="s">
        <v>69</v>
      </c>
      <c r="F235" t="s">
        <v>1103</v>
      </c>
      <c r="G235">
        <f t="shared" si="3"/>
        <v>2</v>
      </c>
      <c r="H235" s="8">
        <v>44</v>
      </c>
      <c r="I235" s="8">
        <v>37</v>
      </c>
      <c r="J235" s="8">
        <v>44</v>
      </c>
      <c r="K235" s="8">
        <v>20</v>
      </c>
      <c r="L235" s="8">
        <v>13</v>
      </c>
      <c r="M235" s="8">
        <v>29</v>
      </c>
      <c r="N235" s="8">
        <v>6</v>
      </c>
      <c r="O235" s="8">
        <v>5</v>
      </c>
      <c r="P235" s="8">
        <v>4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11">
        <v>0</v>
      </c>
      <c r="X235" s="11">
        <v>0</v>
      </c>
      <c r="Y235" s="11">
        <v>2</v>
      </c>
      <c r="Z235" s="1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</row>
    <row r="236" spans="1:35">
      <c r="A236" t="s">
        <v>1104</v>
      </c>
      <c r="B236" t="s">
        <v>400</v>
      </c>
      <c r="C236" t="s">
        <v>1105</v>
      </c>
      <c r="D236" s="4" t="s">
        <v>1106</v>
      </c>
      <c r="E236" t="s">
        <v>400</v>
      </c>
      <c r="F236" t="s">
        <v>1107</v>
      </c>
      <c r="G236">
        <f t="shared" si="3"/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11">
        <v>0</v>
      </c>
      <c r="X236" s="11">
        <v>0</v>
      </c>
      <c r="Y236" s="11">
        <v>0</v>
      </c>
      <c r="Z236" s="1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</row>
    <row r="237" spans="1:35">
      <c r="A237" t="s">
        <v>1108</v>
      </c>
      <c r="B237" t="s">
        <v>1109</v>
      </c>
      <c r="C237" t="s">
        <v>1110</v>
      </c>
      <c r="D237" s="4" t="s">
        <v>1111</v>
      </c>
      <c r="E237" t="s">
        <v>1109</v>
      </c>
      <c r="F237" t="s">
        <v>1112</v>
      </c>
      <c r="G237">
        <f t="shared" si="3"/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11">
        <v>0</v>
      </c>
      <c r="X237" s="11">
        <v>0</v>
      </c>
      <c r="Y237" s="11">
        <v>0</v>
      </c>
      <c r="Z237" s="1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</row>
    <row r="238" spans="1:35">
      <c r="A238" t="s">
        <v>1113</v>
      </c>
      <c r="B238" t="s">
        <v>204</v>
      </c>
      <c r="C238" t="s">
        <v>1114</v>
      </c>
      <c r="D238" s="4" t="s">
        <v>1115</v>
      </c>
      <c r="E238" t="s">
        <v>204</v>
      </c>
      <c r="F238" t="s">
        <v>1116</v>
      </c>
      <c r="G238">
        <f t="shared" si="3"/>
        <v>0</v>
      </c>
      <c r="H238" s="8">
        <v>16</v>
      </c>
      <c r="I238" s="8">
        <v>18</v>
      </c>
      <c r="J238" s="8">
        <v>19</v>
      </c>
      <c r="K238" s="8">
        <v>4</v>
      </c>
      <c r="L238" s="8">
        <v>6</v>
      </c>
      <c r="M238" s="8">
        <v>4</v>
      </c>
      <c r="N238" s="8">
        <v>45</v>
      </c>
      <c r="O238" s="8">
        <v>35</v>
      </c>
      <c r="P238" s="8">
        <v>48</v>
      </c>
      <c r="Q238" s="8">
        <v>29</v>
      </c>
      <c r="R238" s="8">
        <v>36</v>
      </c>
      <c r="S238" s="8">
        <v>34</v>
      </c>
      <c r="T238" s="8">
        <v>50</v>
      </c>
      <c r="U238" s="8">
        <v>53</v>
      </c>
      <c r="V238" s="8">
        <v>42</v>
      </c>
      <c r="W238" s="11">
        <v>0</v>
      </c>
      <c r="X238" s="11">
        <v>0</v>
      </c>
      <c r="Y238" s="11">
        <v>0</v>
      </c>
      <c r="Z238" s="1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</row>
    <row r="239" spans="1:35">
      <c r="A239" t="s">
        <v>1117</v>
      </c>
      <c r="B239" t="s">
        <v>414</v>
      </c>
      <c r="C239" t="s">
        <v>1118</v>
      </c>
      <c r="D239" s="4" t="s">
        <v>1119</v>
      </c>
      <c r="E239" t="s">
        <v>417</v>
      </c>
      <c r="F239" t="s">
        <v>1120</v>
      </c>
      <c r="G239">
        <f t="shared" si="3"/>
        <v>122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11">
        <v>0</v>
      </c>
      <c r="X239" s="11">
        <v>0</v>
      </c>
      <c r="Y239" s="11">
        <v>0</v>
      </c>
      <c r="Z239" s="1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97</v>
      </c>
      <c r="AH239" s="1">
        <v>5</v>
      </c>
      <c r="AI239" s="1">
        <v>20</v>
      </c>
    </row>
    <row r="240" spans="1:35">
      <c r="A240" t="s">
        <v>1121</v>
      </c>
      <c r="B240" t="s">
        <v>244</v>
      </c>
      <c r="C240" t="s">
        <v>1122</v>
      </c>
      <c r="D240" s="4" t="s">
        <v>1123</v>
      </c>
      <c r="E240" t="s">
        <v>244</v>
      </c>
      <c r="F240" t="s">
        <v>1124</v>
      </c>
      <c r="G240">
        <f t="shared" si="3"/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11">
        <v>0</v>
      </c>
      <c r="X240" s="11">
        <v>0</v>
      </c>
      <c r="Y240" s="11">
        <v>0</v>
      </c>
      <c r="Z240" s="1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</row>
    <row r="241" spans="1:35">
      <c r="A241" t="s">
        <v>1125</v>
      </c>
      <c r="B241" t="s">
        <v>640</v>
      </c>
      <c r="C241" t="s">
        <v>1126</v>
      </c>
      <c r="D241" s="4" t="s">
        <v>1127</v>
      </c>
      <c r="E241" t="s">
        <v>640</v>
      </c>
      <c r="F241" t="s">
        <v>1128</v>
      </c>
      <c r="G241">
        <f t="shared" si="3"/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11">
        <v>0</v>
      </c>
      <c r="X241" s="11">
        <v>0</v>
      </c>
      <c r="Y241" s="11">
        <v>0</v>
      </c>
      <c r="Z241" s="1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</row>
    <row r="242" spans="1:35">
      <c r="A242" t="s">
        <v>1129</v>
      </c>
      <c r="B242" t="s">
        <v>1130</v>
      </c>
      <c r="C242" t="s">
        <v>1131</v>
      </c>
      <c r="D242" s="4" t="s">
        <v>1132</v>
      </c>
      <c r="E242" t="s">
        <v>1130</v>
      </c>
      <c r="F242" t="s">
        <v>1133</v>
      </c>
      <c r="G242">
        <f t="shared" si="3"/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11">
        <v>0</v>
      </c>
      <c r="X242" s="11">
        <v>0</v>
      </c>
      <c r="Y242" s="11">
        <v>0</v>
      </c>
      <c r="Z242" s="1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</row>
    <row r="243" spans="1:35">
      <c r="A243" t="s">
        <v>1134</v>
      </c>
      <c r="B243" t="s">
        <v>105</v>
      </c>
      <c r="C243" t="s">
        <v>1135</v>
      </c>
      <c r="D243" s="4" t="s">
        <v>1136</v>
      </c>
      <c r="E243" t="s">
        <v>105</v>
      </c>
      <c r="F243" t="s">
        <v>1137</v>
      </c>
      <c r="G243">
        <f t="shared" si="3"/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11">
        <v>0</v>
      </c>
      <c r="X243" s="11">
        <v>0</v>
      </c>
      <c r="Y243" s="11">
        <v>0</v>
      </c>
      <c r="Z243" s="1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</row>
    <row r="244" spans="1:35">
      <c r="A244" t="s">
        <v>1138</v>
      </c>
      <c r="B244" t="s">
        <v>1139</v>
      </c>
      <c r="C244" t="s">
        <v>1140</v>
      </c>
      <c r="D244" s="4" t="s">
        <v>1141</v>
      </c>
      <c r="E244" t="s">
        <v>1139</v>
      </c>
      <c r="F244" t="s">
        <v>1142</v>
      </c>
      <c r="G244">
        <f t="shared" si="3"/>
        <v>5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11">
        <v>0</v>
      </c>
      <c r="X244" s="11">
        <v>4</v>
      </c>
      <c r="Y244" s="11">
        <v>0</v>
      </c>
      <c r="Z244" s="11">
        <v>1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</row>
    <row r="245" spans="1:35">
      <c r="A245" t="s">
        <v>1143</v>
      </c>
      <c r="B245" t="s">
        <v>1144</v>
      </c>
      <c r="C245" t="s">
        <v>1145</v>
      </c>
      <c r="D245" s="4" t="s">
        <v>1146</v>
      </c>
      <c r="E245" t="s">
        <v>1144</v>
      </c>
      <c r="F245" t="s">
        <v>1147</v>
      </c>
      <c r="G245">
        <f t="shared" si="3"/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11">
        <v>0</v>
      </c>
      <c r="X245" s="11">
        <v>0</v>
      </c>
      <c r="Y245" s="11">
        <v>0</v>
      </c>
      <c r="Z245" s="1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</row>
    <row r="246" spans="1:35">
      <c r="A246" t="s">
        <v>1148</v>
      </c>
      <c r="B246" t="s">
        <v>1149</v>
      </c>
      <c r="C246" t="s">
        <v>1150</v>
      </c>
      <c r="D246" s="4" t="s">
        <v>1151</v>
      </c>
      <c r="E246" t="s">
        <v>1149</v>
      </c>
      <c r="F246" t="s">
        <v>1152</v>
      </c>
      <c r="G246">
        <f t="shared" si="3"/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11">
        <v>0</v>
      </c>
      <c r="X246" s="11">
        <v>0</v>
      </c>
      <c r="Y246" s="11">
        <v>0</v>
      </c>
      <c r="Z246" s="1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</row>
    <row r="247" spans="1:35">
      <c r="A247" t="s">
        <v>1153</v>
      </c>
      <c r="B247" t="s">
        <v>1154</v>
      </c>
      <c r="C247" t="s">
        <v>1155</v>
      </c>
      <c r="D247" s="4" t="s">
        <v>1156</v>
      </c>
      <c r="E247" t="s">
        <v>1154</v>
      </c>
      <c r="F247" t="s">
        <v>1157</v>
      </c>
      <c r="G247">
        <f t="shared" si="3"/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11">
        <v>0</v>
      </c>
      <c r="X247" s="11">
        <v>0</v>
      </c>
      <c r="Y247" s="11">
        <v>0</v>
      </c>
      <c r="Z247" s="1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</row>
    <row r="248" spans="1:35">
      <c r="A248" t="s">
        <v>1158</v>
      </c>
      <c r="B248" t="s">
        <v>1159</v>
      </c>
      <c r="C248" t="s">
        <v>1160</v>
      </c>
      <c r="D248" s="4" t="s">
        <v>1161</v>
      </c>
      <c r="E248" t="s">
        <v>1159</v>
      </c>
      <c r="F248" t="s">
        <v>1162</v>
      </c>
      <c r="G248">
        <f t="shared" si="3"/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11">
        <v>0</v>
      </c>
      <c r="X248" s="11">
        <v>0</v>
      </c>
      <c r="Y248" s="11">
        <v>0</v>
      </c>
      <c r="Z248" s="1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</row>
    <row r="249" spans="1:35">
      <c r="A249" t="s">
        <v>1163</v>
      </c>
      <c r="B249" t="s">
        <v>1164</v>
      </c>
      <c r="C249" t="s">
        <v>1165</v>
      </c>
      <c r="D249" s="4" t="s">
        <v>1166</v>
      </c>
      <c r="E249" t="s">
        <v>1164</v>
      </c>
      <c r="F249" t="s">
        <v>1167</v>
      </c>
      <c r="G249">
        <f t="shared" si="3"/>
        <v>97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11">
        <v>17</v>
      </c>
      <c r="X249" s="11">
        <v>28</v>
      </c>
      <c r="Y249" s="11">
        <v>42</v>
      </c>
      <c r="Z249" s="11">
        <v>27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</row>
    <row r="250" spans="1:35">
      <c r="A250" t="s">
        <v>1168</v>
      </c>
      <c r="B250" t="s">
        <v>414</v>
      </c>
      <c r="C250" t="s">
        <v>1169</v>
      </c>
      <c r="D250" s="4" t="s">
        <v>1170</v>
      </c>
      <c r="E250" t="s">
        <v>417</v>
      </c>
      <c r="F250" t="s">
        <v>1171</v>
      </c>
      <c r="G250">
        <f t="shared" si="3"/>
        <v>1</v>
      </c>
      <c r="H250" s="8">
        <v>0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11">
        <v>0</v>
      </c>
      <c r="X250" s="11">
        <v>0</v>
      </c>
      <c r="Y250" s="11">
        <v>1</v>
      </c>
      <c r="Z250" s="1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</row>
    <row r="251" spans="1:35">
      <c r="A251" t="s">
        <v>1172</v>
      </c>
      <c r="B251" t="s">
        <v>1173</v>
      </c>
      <c r="C251" t="s">
        <v>1174</v>
      </c>
      <c r="D251" s="4" t="s">
        <v>1175</v>
      </c>
      <c r="E251" t="s">
        <v>1173</v>
      </c>
      <c r="F251" t="s">
        <v>1176</v>
      </c>
      <c r="G251">
        <f t="shared" si="3"/>
        <v>0</v>
      </c>
      <c r="H251" s="8">
        <v>1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11">
        <v>0</v>
      </c>
      <c r="X251" s="11">
        <v>0</v>
      </c>
      <c r="Y251" s="11">
        <v>0</v>
      </c>
      <c r="Z251" s="1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</row>
    <row r="252" spans="1:35">
      <c r="A252" t="s">
        <v>1177</v>
      </c>
      <c r="B252" t="s">
        <v>1178</v>
      </c>
      <c r="C252" t="s">
        <v>1179</v>
      </c>
      <c r="D252" s="4" t="s">
        <v>1180</v>
      </c>
      <c r="E252" t="s">
        <v>1178</v>
      </c>
      <c r="F252" t="s">
        <v>1181</v>
      </c>
      <c r="G252">
        <f t="shared" si="3"/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11">
        <v>0</v>
      </c>
      <c r="X252" s="11">
        <v>0</v>
      </c>
      <c r="Y252" s="11">
        <v>0</v>
      </c>
      <c r="Z252" s="1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</row>
    <row r="253" spans="1:35">
      <c r="A253" t="s">
        <v>1182</v>
      </c>
      <c r="B253" t="s">
        <v>1041</v>
      </c>
      <c r="C253" t="s">
        <v>1183</v>
      </c>
      <c r="D253" s="4" t="s">
        <v>1184</v>
      </c>
      <c r="E253" t="s">
        <v>1041</v>
      </c>
      <c r="F253" t="s">
        <v>1185</v>
      </c>
      <c r="G253">
        <f t="shared" si="3"/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11">
        <v>0</v>
      </c>
      <c r="X253" s="11">
        <v>0</v>
      </c>
      <c r="Y253" s="11">
        <v>0</v>
      </c>
      <c r="Z253" s="1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</row>
    <row r="254" spans="1:35">
      <c r="A254" t="s">
        <v>1186</v>
      </c>
      <c r="B254" t="s">
        <v>145</v>
      </c>
      <c r="C254" t="s">
        <v>1187</v>
      </c>
      <c r="D254" s="4" t="s">
        <v>1188</v>
      </c>
      <c r="E254" t="s">
        <v>145</v>
      </c>
      <c r="F254" t="s">
        <v>1189</v>
      </c>
      <c r="G254">
        <f t="shared" si="3"/>
        <v>0</v>
      </c>
      <c r="H254" s="8">
        <v>0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11">
        <v>0</v>
      </c>
      <c r="X254" s="11">
        <v>0</v>
      </c>
      <c r="Y254" s="11">
        <v>0</v>
      </c>
      <c r="Z254" s="1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</row>
    <row r="255" spans="1:35">
      <c r="A255" t="s">
        <v>1190</v>
      </c>
      <c r="B255" t="s">
        <v>1191</v>
      </c>
      <c r="C255" t="s">
        <v>1192</v>
      </c>
      <c r="D255" s="4" t="s">
        <v>1193</v>
      </c>
      <c r="E255" t="s">
        <v>1191</v>
      </c>
      <c r="F255" t="s">
        <v>1194</v>
      </c>
      <c r="G255">
        <f t="shared" si="3"/>
        <v>0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11">
        <v>0</v>
      </c>
      <c r="X255" s="11">
        <v>0</v>
      </c>
      <c r="Y255" s="11">
        <v>0</v>
      </c>
      <c r="Z255" s="1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</row>
    <row r="256" spans="1:35">
      <c r="A256" t="s">
        <v>1195</v>
      </c>
      <c r="B256" t="s">
        <v>1196</v>
      </c>
      <c r="C256" t="s">
        <v>1197</v>
      </c>
      <c r="D256" s="4" t="s">
        <v>1198</v>
      </c>
      <c r="E256" t="s">
        <v>1196</v>
      </c>
      <c r="F256" t="s">
        <v>1199</v>
      </c>
      <c r="G256">
        <f t="shared" si="3"/>
        <v>22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11">
        <v>0</v>
      </c>
      <c r="X256" s="11">
        <v>0</v>
      </c>
      <c r="Y256" s="11">
        <v>0</v>
      </c>
      <c r="Z256" s="1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21</v>
      </c>
      <c r="AH256" s="1">
        <v>1</v>
      </c>
      <c r="AI256" s="1">
        <v>0</v>
      </c>
    </row>
    <row r="257" spans="1:35">
      <c r="A257" t="s">
        <v>1200</v>
      </c>
      <c r="B257" t="s">
        <v>1201</v>
      </c>
      <c r="C257" t="s">
        <v>1202</v>
      </c>
      <c r="D257" s="4" t="s">
        <v>1203</v>
      </c>
      <c r="E257" t="s">
        <v>1201</v>
      </c>
      <c r="F257" t="s">
        <v>1204</v>
      </c>
      <c r="G257">
        <f t="shared" si="3"/>
        <v>34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11">
        <v>0</v>
      </c>
      <c r="X257" s="11">
        <v>0</v>
      </c>
      <c r="Y257" s="11">
        <v>0</v>
      </c>
      <c r="Z257" s="1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6</v>
      </c>
      <c r="AH257" s="1">
        <v>12</v>
      </c>
      <c r="AI257" s="1">
        <v>16</v>
      </c>
    </row>
    <row r="258" spans="1:35">
      <c r="A258" t="s">
        <v>1205</v>
      </c>
      <c r="B258" t="s">
        <v>627</v>
      </c>
      <c r="C258" t="s">
        <v>1206</v>
      </c>
      <c r="D258" s="4" t="s">
        <v>1207</v>
      </c>
      <c r="E258" t="s">
        <v>627</v>
      </c>
      <c r="F258" t="s">
        <v>1208</v>
      </c>
      <c r="G258">
        <f t="shared" si="3"/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11">
        <v>0</v>
      </c>
      <c r="X258" s="11">
        <v>0</v>
      </c>
      <c r="Y258" s="11">
        <v>0</v>
      </c>
      <c r="Z258" s="1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</row>
    <row r="259" spans="1:35">
      <c r="A259" t="s">
        <v>823</v>
      </c>
      <c r="B259" t="s">
        <v>186</v>
      </c>
      <c r="C259" t="s">
        <v>1209</v>
      </c>
      <c r="D259" s="4" t="s">
        <v>1210</v>
      </c>
      <c r="E259" t="s">
        <v>186</v>
      </c>
      <c r="F259" t="s">
        <v>1211</v>
      </c>
      <c r="G259">
        <f t="shared" si="3"/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11">
        <v>0</v>
      </c>
      <c r="X259" s="11">
        <v>0</v>
      </c>
      <c r="Y259" s="11">
        <v>0</v>
      </c>
      <c r="Z259" s="1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</row>
    <row r="260" spans="1:35">
      <c r="A260" t="s">
        <v>1212</v>
      </c>
      <c r="B260" t="s">
        <v>1213</v>
      </c>
      <c r="C260" t="s">
        <v>1214</v>
      </c>
      <c r="D260" s="4" t="s">
        <v>1215</v>
      </c>
      <c r="E260" t="s">
        <v>1213</v>
      </c>
      <c r="F260" t="s">
        <v>1216</v>
      </c>
      <c r="G260">
        <f t="shared" si="3"/>
        <v>0</v>
      </c>
      <c r="H260" s="8">
        <v>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11">
        <v>0</v>
      </c>
      <c r="X260" s="11">
        <v>0</v>
      </c>
      <c r="Y260" s="11">
        <v>0</v>
      </c>
      <c r="Z260" s="1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</row>
    <row r="261" spans="1:35">
      <c r="A261" t="s">
        <v>1217</v>
      </c>
      <c r="B261" t="s">
        <v>1218</v>
      </c>
      <c r="C261" t="s">
        <v>1219</v>
      </c>
      <c r="D261" s="4" t="s">
        <v>1220</v>
      </c>
      <c r="E261" t="s">
        <v>1218</v>
      </c>
      <c r="F261" t="s">
        <v>1221</v>
      </c>
      <c r="G261">
        <f t="shared" ref="G261:G326" si="4">SUM(X261:AI261)</f>
        <v>13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11">
        <v>1</v>
      </c>
      <c r="X261" s="11">
        <v>8</v>
      </c>
      <c r="Y261" s="11">
        <v>1</v>
      </c>
      <c r="Z261" s="11">
        <v>4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</row>
    <row r="262" spans="1:35">
      <c r="A262" t="s">
        <v>1222</v>
      </c>
      <c r="B262" t="s">
        <v>115</v>
      </c>
      <c r="C262" t="s">
        <v>1223</v>
      </c>
      <c r="D262" s="4" t="s">
        <v>1224</v>
      </c>
      <c r="E262" t="s">
        <v>115</v>
      </c>
      <c r="F262" t="s">
        <v>1225</v>
      </c>
      <c r="G262">
        <f t="shared" si="4"/>
        <v>0</v>
      </c>
      <c r="H262" s="8">
        <v>4</v>
      </c>
      <c r="I262" s="8">
        <v>7</v>
      </c>
      <c r="J262" s="8">
        <v>8</v>
      </c>
      <c r="K262" s="8">
        <v>4</v>
      </c>
      <c r="L262" s="8">
        <v>1</v>
      </c>
      <c r="M262" s="8">
        <v>0</v>
      </c>
      <c r="N262" s="8">
        <v>9</v>
      </c>
      <c r="O262" s="8">
        <v>11</v>
      </c>
      <c r="P262" s="8">
        <v>11</v>
      </c>
      <c r="Q262" s="8">
        <v>15</v>
      </c>
      <c r="R262" s="8">
        <v>15</v>
      </c>
      <c r="S262" s="8">
        <v>15</v>
      </c>
      <c r="T262" s="8">
        <v>21</v>
      </c>
      <c r="U262" s="8">
        <v>15</v>
      </c>
      <c r="V262" s="8">
        <v>12</v>
      </c>
      <c r="W262" s="11">
        <v>0</v>
      </c>
      <c r="X262" s="11">
        <v>0</v>
      </c>
      <c r="Y262" s="11">
        <v>0</v>
      </c>
      <c r="Z262" s="1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</row>
    <row r="263" spans="1:35">
      <c r="A263" t="s">
        <v>1226</v>
      </c>
      <c r="B263" t="s">
        <v>420</v>
      </c>
      <c r="C263" t="s">
        <v>1227</v>
      </c>
      <c r="D263" s="4" t="s">
        <v>1228</v>
      </c>
      <c r="E263" t="s">
        <v>420</v>
      </c>
      <c r="F263" t="s">
        <v>1229</v>
      </c>
      <c r="G263">
        <f t="shared" si="4"/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11">
        <v>0</v>
      </c>
      <c r="X263" s="11">
        <v>0</v>
      </c>
      <c r="Y263" s="11">
        <v>0</v>
      </c>
      <c r="Z263" s="1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</row>
    <row r="264" spans="1:35">
      <c r="A264" t="s">
        <v>1230</v>
      </c>
      <c r="B264" t="s">
        <v>414</v>
      </c>
      <c r="C264" t="s">
        <v>1231</v>
      </c>
      <c r="D264" s="4" t="s">
        <v>1232</v>
      </c>
      <c r="E264" t="s">
        <v>417</v>
      </c>
      <c r="F264" t="s">
        <v>1233</v>
      </c>
      <c r="G264">
        <f t="shared" si="4"/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11">
        <v>0</v>
      </c>
      <c r="X264" s="11">
        <v>0</v>
      </c>
      <c r="Y264" s="11">
        <v>0</v>
      </c>
      <c r="Z264" s="1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</row>
    <row r="265" spans="1:35">
      <c r="A265" t="s">
        <v>1234</v>
      </c>
      <c r="B265" t="s">
        <v>186</v>
      </c>
      <c r="C265" t="s">
        <v>1235</v>
      </c>
      <c r="D265" s="4" t="s">
        <v>1236</v>
      </c>
      <c r="E265" t="s">
        <v>186</v>
      </c>
      <c r="F265" t="s">
        <v>1237</v>
      </c>
      <c r="G265">
        <f t="shared" si="4"/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11">
        <v>0</v>
      </c>
      <c r="X265" s="11">
        <v>0</v>
      </c>
      <c r="Y265" s="11">
        <v>0</v>
      </c>
      <c r="Z265" s="1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</row>
    <row r="266" spans="1:35">
      <c r="A266" t="s">
        <v>1238</v>
      </c>
      <c r="B266" t="s">
        <v>1239</v>
      </c>
      <c r="C266" t="s">
        <v>1240</v>
      </c>
      <c r="D266" s="4" t="s">
        <v>1241</v>
      </c>
      <c r="E266" t="s">
        <v>1239</v>
      </c>
      <c r="F266" t="s">
        <v>1242</v>
      </c>
      <c r="G266">
        <f t="shared" si="4"/>
        <v>0</v>
      </c>
      <c r="H266" s="8">
        <v>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11">
        <v>0</v>
      </c>
      <c r="X266" s="11">
        <v>0</v>
      </c>
      <c r="Y266" s="11">
        <v>0</v>
      </c>
      <c r="Z266" s="1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</row>
    <row r="267" spans="1:35">
      <c r="A267" t="s">
        <v>1243</v>
      </c>
      <c r="B267" t="s">
        <v>793</v>
      </c>
      <c r="C267" t="s">
        <v>1244</v>
      </c>
      <c r="D267" s="4" t="s">
        <v>1245</v>
      </c>
      <c r="E267" t="s">
        <v>793</v>
      </c>
      <c r="F267" t="s">
        <v>1246</v>
      </c>
      <c r="G267">
        <f t="shared" si="4"/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11">
        <v>0</v>
      </c>
      <c r="X267" s="11">
        <v>0</v>
      </c>
      <c r="Y267" s="11">
        <v>0</v>
      </c>
      <c r="Z267" s="1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</row>
    <row r="268" spans="1:35">
      <c r="A268" t="s">
        <v>1247</v>
      </c>
      <c r="B268" t="s">
        <v>1248</v>
      </c>
      <c r="C268" t="s">
        <v>1249</v>
      </c>
      <c r="D268" s="4" t="s">
        <v>1250</v>
      </c>
      <c r="E268" t="s">
        <v>1248</v>
      </c>
      <c r="F268" t="s">
        <v>1251</v>
      </c>
      <c r="G268">
        <f t="shared" si="4"/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11">
        <v>0</v>
      </c>
      <c r="X268" s="11">
        <v>0</v>
      </c>
      <c r="Y268" s="11">
        <v>0</v>
      </c>
      <c r="Z268" s="1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</row>
    <row r="269" spans="1:35">
      <c r="A269" t="s">
        <v>1252</v>
      </c>
      <c r="B269" t="s">
        <v>1253</v>
      </c>
      <c r="C269" t="s">
        <v>1254</v>
      </c>
      <c r="D269" s="4" t="s">
        <v>1255</v>
      </c>
      <c r="E269" t="s">
        <v>1253</v>
      </c>
      <c r="F269" t="s">
        <v>1256</v>
      </c>
      <c r="G269">
        <f t="shared" si="4"/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11">
        <v>0</v>
      </c>
      <c r="X269" s="11">
        <v>0</v>
      </c>
      <c r="Y269" s="11">
        <v>0</v>
      </c>
      <c r="Z269" s="1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</row>
    <row r="270" spans="1:35">
      <c r="A270" t="s">
        <v>1257</v>
      </c>
      <c r="B270" t="s">
        <v>1258</v>
      </c>
      <c r="C270" t="s">
        <v>1259</v>
      </c>
      <c r="D270" s="4" t="s">
        <v>1260</v>
      </c>
      <c r="E270" t="s">
        <v>1258</v>
      </c>
      <c r="F270" t="s">
        <v>1261</v>
      </c>
      <c r="G270">
        <f t="shared" si="4"/>
        <v>0</v>
      </c>
      <c r="H270" s="8">
        <v>0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11">
        <v>0</v>
      </c>
      <c r="X270" s="11">
        <v>0</v>
      </c>
      <c r="Y270" s="11">
        <v>0</v>
      </c>
      <c r="Z270" s="1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</row>
    <row r="271" spans="1:35">
      <c r="A271" t="s">
        <v>1262</v>
      </c>
      <c r="B271" t="s">
        <v>414</v>
      </c>
      <c r="C271" t="s">
        <v>1263</v>
      </c>
      <c r="D271" s="4" t="s">
        <v>1264</v>
      </c>
      <c r="E271" t="s">
        <v>417</v>
      </c>
      <c r="F271" t="s">
        <v>1265</v>
      </c>
      <c r="G271">
        <f t="shared" si="4"/>
        <v>0</v>
      </c>
      <c r="H271" s="8">
        <v>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11">
        <v>0</v>
      </c>
      <c r="X271" s="11">
        <v>0</v>
      </c>
      <c r="Y271" s="11">
        <v>0</v>
      </c>
      <c r="Z271" s="1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</row>
    <row r="272" spans="1:35">
      <c r="A272" t="s">
        <v>68</v>
      </c>
      <c r="B272" t="s">
        <v>69</v>
      </c>
      <c r="C272" t="s">
        <v>1266</v>
      </c>
      <c r="D272" s="4" t="s">
        <v>1267</v>
      </c>
      <c r="E272" t="s">
        <v>69</v>
      </c>
      <c r="F272" t="s">
        <v>1268</v>
      </c>
      <c r="G272">
        <f t="shared" si="4"/>
        <v>0</v>
      </c>
      <c r="H272" s="8">
        <v>27</v>
      </c>
      <c r="I272" s="8">
        <v>31</v>
      </c>
      <c r="J272" s="8">
        <v>31</v>
      </c>
      <c r="K272" s="8">
        <v>10</v>
      </c>
      <c r="L272" s="8">
        <v>12</v>
      </c>
      <c r="M272" s="8">
        <v>15</v>
      </c>
      <c r="N272" s="8">
        <v>4</v>
      </c>
      <c r="O272" s="8">
        <v>4</v>
      </c>
      <c r="P272" s="8">
        <v>7</v>
      </c>
      <c r="Q272" s="8">
        <v>1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11">
        <v>0</v>
      </c>
      <c r="X272" s="11">
        <v>0</v>
      </c>
      <c r="Y272" s="11">
        <v>0</v>
      </c>
      <c r="Z272" s="1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</row>
    <row r="273" spans="1:35">
      <c r="A273" t="s">
        <v>1269</v>
      </c>
      <c r="B273" t="s">
        <v>1270</v>
      </c>
      <c r="C273" t="s">
        <v>1271</v>
      </c>
      <c r="D273" s="4" t="s">
        <v>1272</v>
      </c>
      <c r="E273" t="s">
        <v>1270</v>
      </c>
      <c r="F273" t="s">
        <v>1273</v>
      </c>
      <c r="G273">
        <f t="shared" si="4"/>
        <v>20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11">
        <v>2</v>
      </c>
      <c r="X273" s="11">
        <v>9</v>
      </c>
      <c r="Y273" s="11">
        <v>3</v>
      </c>
      <c r="Z273" s="11">
        <v>8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</row>
    <row r="274" spans="1:35">
      <c r="A274" t="s">
        <v>1274</v>
      </c>
      <c r="B274" t="s">
        <v>105</v>
      </c>
      <c r="C274" t="s">
        <v>1275</v>
      </c>
      <c r="D274" s="4" t="s">
        <v>1276</v>
      </c>
      <c r="E274" t="s">
        <v>105</v>
      </c>
      <c r="F274" t="s">
        <v>1277</v>
      </c>
      <c r="G274">
        <f t="shared" si="4"/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11">
        <v>0</v>
      </c>
      <c r="X274" s="11">
        <v>0</v>
      </c>
      <c r="Y274" s="11">
        <v>0</v>
      </c>
      <c r="Z274" s="1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</row>
    <row r="275" spans="1:35">
      <c r="A275" t="s">
        <v>1278</v>
      </c>
      <c r="B275" t="s">
        <v>1279</v>
      </c>
      <c r="C275" t="s">
        <v>1280</v>
      </c>
      <c r="D275" s="4" t="s">
        <v>1281</v>
      </c>
      <c r="E275" t="s">
        <v>1279</v>
      </c>
      <c r="F275" t="s">
        <v>1282</v>
      </c>
      <c r="G275">
        <f t="shared" si="4"/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11">
        <v>0</v>
      </c>
      <c r="X275" s="11">
        <v>0</v>
      </c>
      <c r="Y275" s="11">
        <v>0</v>
      </c>
      <c r="Z275" s="1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</row>
    <row r="276" spans="1:35">
      <c r="A276" t="s">
        <v>114</v>
      </c>
      <c r="B276" t="s">
        <v>115</v>
      </c>
      <c r="C276" t="s">
        <v>1283</v>
      </c>
      <c r="D276" s="4" t="s">
        <v>1284</v>
      </c>
      <c r="E276" t="s">
        <v>115</v>
      </c>
      <c r="F276" t="s">
        <v>1285</v>
      </c>
      <c r="G276">
        <f t="shared" si="4"/>
        <v>1</v>
      </c>
      <c r="H276" s="8">
        <v>1</v>
      </c>
      <c r="I276" s="8">
        <v>5</v>
      </c>
      <c r="J276" s="8">
        <v>7</v>
      </c>
      <c r="K276" s="8">
        <v>0</v>
      </c>
      <c r="L276" s="8">
        <v>0</v>
      </c>
      <c r="M276" s="8">
        <v>0</v>
      </c>
      <c r="N276" s="8">
        <v>10</v>
      </c>
      <c r="O276" s="8">
        <v>16</v>
      </c>
      <c r="P276" s="8">
        <v>19</v>
      </c>
      <c r="Q276" s="8">
        <v>16</v>
      </c>
      <c r="R276" s="8">
        <v>10</v>
      </c>
      <c r="S276" s="8">
        <v>7</v>
      </c>
      <c r="T276" s="8">
        <v>13</v>
      </c>
      <c r="U276" s="8">
        <v>17</v>
      </c>
      <c r="V276" s="8">
        <v>15</v>
      </c>
      <c r="W276" s="11">
        <v>0</v>
      </c>
      <c r="X276" s="11">
        <v>0</v>
      </c>
      <c r="Y276" s="11">
        <v>0</v>
      </c>
      <c r="Z276" s="11">
        <v>0</v>
      </c>
      <c r="AA276" s="1">
        <v>0</v>
      </c>
      <c r="AB276" s="1">
        <v>0</v>
      </c>
      <c r="AC276" s="1">
        <v>1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</row>
    <row r="277" spans="1:35">
      <c r="A277" t="s">
        <v>1286</v>
      </c>
      <c r="B277" t="s">
        <v>115</v>
      </c>
      <c r="C277" t="s">
        <v>1287</v>
      </c>
      <c r="D277" s="4" t="s">
        <v>1288</v>
      </c>
      <c r="E277" t="s">
        <v>115</v>
      </c>
      <c r="F277" t="s">
        <v>1289</v>
      </c>
      <c r="G277">
        <f t="shared" si="4"/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11">
        <v>0</v>
      </c>
      <c r="X277" s="11">
        <v>0</v>
      </c>
      <c r="Y277" s="11">
        <v>0</v>
      </c>
      <c r="Z277" s="1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</row>
    <row r="278" spans="1:35">
      <c r="A278" t="s">
        <v>1290</v>
      </c>
      <c r="B278" t="s">
        <v>1291</v>
      </c>
      <c r="C278" t="s">
        <v>1292</v>
      </c>
      <c r="D278" s="4" t="s">
        <v>1293</v>
      </c>
      <c r="E278" t="s">
        <v>1291</v>
      </c>
      <c r="F278" t="s">
        <v>1294</v>
      </c>
      <c r="G278">
        <f t="shared" si="4"/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11">
        <v>0</v>
      </c>
      <c r="X278" s="11">
        <v>0</v>
      </c>
      <c r="Y278" s="11">
        <v>0</v>
      </c>
      <c r="Z278" s="1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</row>
    <row r="279" spans="1:35">
      <c r="A279" t="s">
        <v>1295</v>
      </c>
      <c r="B279" t="s">
        <v>1296</v>
      </c>
      <c r="C279" t="s">
        <v>1297</v>
      </c>
      <c r="D279" s="4" t="s">
        <v>1298</v>
      </c>
      <c r="E279" t="s">
        <v>1296</v>
      </c>
      <c r="F279" t="s">
        <v>1299</v>
      </c>
      <c r="G279">
        <f t="shared" si="4"/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11">
        <v>0</v>
      </c>
      <c r="X279" s="11">
        <v>0</v>
      </c>
      <c r="Y279" s="11">
        <v>0</v>
      </c>
      <c r="Z279" s="1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</row>
    <row r="280" spans="1:35">
      <c r="A280" t="s">
        <v>1300</v>
      </c>
      <c r="B280" t="s">
        <v>292</v>
      </c>
      <c r="C280" t="s">
        <v>1301</v>
      </c>
      <c r="D280" s="4" t="s">
        <v>1302</v>
      </c>
      <c r="E280" t="s">
        <v>292</v>
      </c>
      <c r="F280" t="s">
        <v>1303</v>
      </c>
      <c r="G280">
        <f t="shared" si="4"/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11">
        <v>0</v>
      </c>
      <c r="X280" s="11">
        <v>0</v>
      </c>
      <c r="Y280" s="11">
        <v>0</v>
      </c>
      <c r="Z280" s="1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</row>
    <row r="281" spans="1:35">
      <c r="A281" t="s">
        <v>1304</v>
      </c>
      <c r="B281" t="s">
        <v>79</v>
      </c>
      <c r="C281" t="s">
        <v>1305</v>
      </c>
      <c r="D281" s="4" t="s">
        <v>1306</v>
      </c>
      <c r="E281" t="s">
        <v>79</v>
      </c>
      <c r="F281" t="s">
        <v>1307</v>
      </c>
      <c r="G281">
        <f t="shared" si="4"/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11">
        <v>0</v>
      </c>
      <c r="X281" s="11">
        <v>0</v>
      </c>
      <c r="Y281" s="11">
        <v>0</v>
      </c>
      <c r="Z281" s="1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</row>
    <row r="282" spans="1:35">
      <c r="A282" t="s">
        <v>1308</v>
      </c>
      <c r="B282" t="s">
        <v>1309</v>
      </c>
      <c r="C282" t="s">
        <v>1310</v>
      </c>
      <c r="D282" s="4" t="s">
        <v>1311</v>
      </c>
      <c r="E282" t="s">
        <v>1309</v>
      </c>
      <c r="F282" t="s">
        <v>1312</v>
      </c>
      <c r="G282">
        <f t="shared" si="4"/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11">
        <v>0</v>
      </c>
      <c r="X282" s="11">
        <v>0</v>
      </c>
      <c r="Y282" s="11">
        <v>0</v>
      </c>
      <c r="Z282" s="1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</row>
    <row r="283" spans="1:35">
      <c r="A283" t="s">
        <v>1313</v>
      </c>
      <c r="B283" t="s">
        <v>1314</v>
      </c>
      <c r="C283" t="s">
        <v>1315</v>
      </c>
      <c r="D283" s="4" t="s">
        <v>1316</v>
      </c>
      <c r="E283" t="s">
        <v>1314</v>
      </c>
      <c r="F283" t="s">
        <v>1317</v>
      </c>
      <c r="G283">
        <f t="shared" si="4"/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11">
        <v>0</v>
      </c>
      <c r="X283" s="11">
        <v>0</v>
      </c>
      <c r="Y283" s="11">
        <v>0</v>
      </c>
      <c r="Z283" s="1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</row>
    <row r="284" spans="1:35">
      <c r="A284" t="s">
        <v>1318</v>
      </c>
      <c r="B284" t="s">
        <v>640</v>
      </c>
      <c r="C284" t="s">
        <v>1319</v>
      </c>
      <c r="D284" s="4" t="s">
        <v>1320</v>
      </c>
      <c r="E284" t="s">
        <v>640</v>
      </c>
      <c r="F284" t="s">
        <v>1321</v>
      </c>
      <c r="G284">
        <f t="shared" si="4"/>
        <v>41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11">
        <v>9</v>
      </c>
      <c r="X284" s="11">
        <v>13</v>
      </c>
      <c r="Y284" s="11">
        <v>21</v>
      </c>
      <c r="Z284" s="11">
        <v>7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</row>
    <row r="285" spans="1:35">
      <c r="A285" t="s">
        <v>1322</v>
      </c>
      <c r="B285" t="s">
        <v>1323</v>
      </c>
      <c r="C285" t="s">
        <v>1324</v>
      </c>
      <c r="D285" s="4" t="s">
        <v>1325</v>
      </c>
      <c r="E285" t="s">
        <v>1323</v>
      </c>
      <c r="F285" t="s">
        <v>1326</v>
      </c>
      <c r="G285">
        <f t="shared" si="4"/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11">
        <v>0</v>
      </c>
      <c r="X285" s="11">
        <v>0</v>
      </c>
      <c r="Y285" s="11">
        <v>0</v>
      </c>
      <c r="Z285" s="1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</row>
    <row r="286" spans="1:35">
      <c r="A286" t="s">
        <v>1327</v>
      </c>
      <c r="B286" t="s">
        <v>1328</v>
      </c>
      <c r="C286" t="s">
        <v>1329</v>
      </c>
      <c r="D286" s="4" t="s">
        <v>1330</v>
      </c>
      <c r="E286" t="s">
        <v>1328</v>
      </c>
      <c r="F286" t="s">
        <v>1331</v>
      </c>
      <c r="G286">
        <f t="shared" si="4"/>
        <v>88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11">
        <v>0</v>
      </c>
      <c r="X286" s="11">
        <v>0</v>
      </c>
      <c r="Y286" s="11">
        <v>0</v>
      </c>
      <c r="Z286" s="1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68</v>
      </c>
      <c r="AH286" s="1">
        <v>11</v>
      </c>
      <c r="AI286" s="1">
        <v>9</v>
      </c>
    </row>
    <row r="287" spans="1:35">
      <c r="A287" t="s">
        <v>139</v>
      </c>
      <c r="B287" t="s">
        <v>140</v>
      </c>
      <c r="C287" t="s">
        <v>1332</v>
      </c>
      <c r="D287" s="4" t="s">
        <v>1333</v>
      </c>
      <c r="E287" t="s">
        <v>140</v>
      </c>
      <c r="F287" t="s">
        <v>1334</v>
      </c>
      <c r="G287">
        <f t="shared" si="4"/>
        <v>0</v>
      </c>
      <c r="H287" s="8">
        <v>0</v>
      </c>
      <c r="I287" s="8">
        <v>0</v>
      </c>
      <c r="J287" s="8">
        <v>1</v>
      </c>
      <c r="K287" s="8">
        <v>0</v>
      </c>
      <c r="L287" s="8">
        <v>0</v>
      </c>
      <c r="M287" s="8">
        <v>1</v>
      </c>
      <c r="N287" s="8">
        <v>4</v>
      </c>
      <c r="O287" s="8">
        <v>1</v>
      </c>
      <c r="P287" s="8">
        <v>3</v>
      </c>
      <c r="Q287" s="8">
        <v>7</v>
      </c>
      <c r="R287" s="8">
        <v>3</v>
      </c>
      <c r="S287" s="8">
        <v>2</v>
      </c>
      <c r="T287" s="8">
        <v>7</v>
      </c>
      <c r="U287" s="8">
        <v>5</v>
      </c>
      <c r="V287" s="8">
        <v>2</v>
      </c>
      <c r="W287" s="11">
        <v>0</v>
      </c>
      <c r="X287" s="11">
        <v>0</v>
      </c>
      <c r="Y287" s="11">
        <v>0</v>
      </c>
      <c r="Z287" s="1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</row>
    <row r="288" spans="1:35">
      <c r="A288" t="s">
        <v>1335</v>
      </c>
      <c r="B288" t="s">
        <v>125</v>
      </c>
      <c r="C288" t="s">
        <v>1336</v>
      </c>
      <c r="D288" s="4" t="s">
        <v>1337</v>
      </c>
      <c r="E288" t="s">
        <v>125</v>
      </c>
      <c r="F288" t="s">
        <v>1338</v>
      </c>
      <c r="G288">
        <f t="shared" si="4"/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11">
        <v>0</v>
      </c>
      <c r="X288" s="11">
        <v>0</v>
      </c>
      <c r="Y288" s="11">
        <v>0</v>
      </c>
      <c r="Z288" s="1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</row>
    <row r="289" spans="1:35">
      <c r="A289" t="s">
        <v>1339</v>
      </c>
      <c r="B289" t="s">
        <v>388</v>
      </c>
      <c r="C289" t="s">
        <v>1340</v>
      </c>
      <c r="D289" s="4" t="s">
        <v>1341</v>
      </c>
      <c r="E289" t="s">
        <v>388</v>
      </c>
      <c r="F289" t="s">
        <v>1342</v>
      </c>
      <c r="G289">
        <f t="shared" si="4"/>
        <v>2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11">
        <v>0</v>
      </c>
      <c r="X289" s="11">
        <v>0</v>
      </c>
      <c r="Y289" s="11">
        <v>0</v>
      </c>
      <c r="Z289" s="11">
        <v>1</v>
      </c>
      <c r="AA289" s="1">
        <v>0</v>
      </c>
      <c r="AB289" s="1">
        <v>0</v>
      </c>
      <c r="AC289" s="1">
        <v>1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</row>
    <row r="290" spans="1:35">
      <c r="A290" t="s">
        <v>1343</v>
      </c>
      <c r="B290" t="s">
        <v>414</v>
      </c>
      <c r="C290" t="s">
        <v>1344</v>
      </c>
      <c r="D290" s="4" t="s">
        <v>1345</v>
      </c>
      <c r="E290" t="s">
        <v>417</v>
      </c>
      <c r="F290" t="s">
        <v>1346</v>
      </c>
      <c r="G290">
        <f t="shared" si="4"/>
        <v>2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11">
        <v>0</v>
      </c>
      <c r="X290" s="11">
        <v>0</v>
      </c>
      <c r="Y290" s="11">
        <v>1</v>
      </c>
      <c r="Z290" s="11">
        <v>1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</row>
    <row r="291" spans="1:35">
      <c r="A291" t="s">
        <v>153</v>
      </c>
      <c r="B291" t="s">
        <v>154</v>
      </c>
      <c r="C291" t="s">
        <v>1347</v>
      </c>
      <c r="D291" s="4" t="s">
        <v>1348</v>
      </c>
      <c r="E291" t="s">
        <v>154</v>
      </c>
      <c r="F291" t="s">
        <v>1349</v>
      </c>
      <c r="G291">
        <f t="shared" si="4"/>
        <v>1</v>
      </c>
      <c r="H291" s="8">
        <v>20</v>
      </c>
      <c r="I291" s="8">
        <v>12</v>
      </c>
      <c r="J291" s="8">
        <v>22</v>
      </c>
      <c r="K291" s="8">
        <v>18</v>
      </c>
      <c r="L291" s="8">
        <v>10</v>
      </c>
      <c r="M291" s="8">
        <v>20</v>
      </c>
      <c r="N291" s="8">
        <v>2</v>
      </c>
      <c r="O291" s="8">
        <v>2</v>
      </c>
      <c r="P291" s="8">
        <v>4</v>
      </c>
      <c r="Q291" s="8">
        <v>1</v>
      </c>
      <c r="R291" s="8">
        <v>0</v>
      </c>
      <c r="S291" s="8">
        <v>0</v>
      </c>
      <c r="T291" s="8">
        <v>1</v>
      </c>
      <c r="U291" s="8">
        <v>0</v>
      </c>
      <c r="V291" s="8">
        <v>0</v>
      </c>
      <c r="W291" s="11">
        <v>0</v>
      </c>
      <c r="X291" s="11">
        <v>0</v>
      </c>
      <c r="Y291" s="11">
        <v>0</v>
      </c>
      <c r="Z291" s="11">
        <v>0</v>
      </c>
      <c r="AA291" s="1">
        <v>0</v>
      </c>
      <c r="AB291" s="1">
        <v>0</v>
      </c>
      <c r="AC291" s="1">
        <v>1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</row>
    <row r="292" spans="1:35">
      <c r="A292" t="s">
        <v>1350</v>
      </c>
      <c r="B292" t="s">
        <v>808</v>
      </c>
      <c r="C292" t="s">
        <v>1351</v>
      </c>
      <c r="D292" s="4" t="s">
        <v>1352</v>
      </c>
      <c r="E292" t="s">
        <v>808</v>
      </c>
      <c r="F292" t="s">
        <v>1353</v>
      </c>
      <c r="G292">
        <f t="shared" si="4"/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11">
        <v>0</v>
      </c>
      <c r="X292" s="11">
        <v>0</v>
      </c>
      <c r="Y292" s="11">
        <v>0</v>
      </c>
      <c r="Z292" s="1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</row>
    <row r="293" spans="1:35">
      <c r="A293" t="s">
        <v>1354</v>
      </c>
      <c r="B293" t="s">
        <v>1355</v>
      </c>
      <c r="C293" t="s">
        <v>1356</v>
      </c>
      <c r="D293" s="4" t="s">
        <v>1357</v>
      </c>
      <c r="E293" t="s">
        <v>1355</v>
      </c>
      <c r="F293" t="s">
        <v>1358</v>
      </c>
      <c r="G293">
        <f t="shared" si="4"/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11">
        <v>0</v>
      </c>
      <c r="X293" s="11">
        <v>0</v>
      </c>
      <c r="Y293" s="11">
        <v>0</v>
      </c>
      <c r="Z293" s="1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</row>
    <row r="294" spans="1:35">
      <c r="A294" t="s">
        <v>1359</v>
      </c>
      <c r="B294" t="s">
        <v>301</v>
      </c>
      <c r="C294" t="s">
        <v>1360</v>
      </c>
      <c r="D294" s="4" t="s">
        <v>1361</v>
      </c>
      <c r="E294" t="s">
        <v>301</v>
      </c>
      <c r="F294" t="s">
        <v>1362</v>
      </c>
      <c r="G294">
        <f t="shared" si="4"/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11">
        <v>0</v>
      </c>
      <c r="X294" s="11">
        <v>0</v>
      </c>
      <c r="Y294" s="11">
        <v>0</v>
      </c>
      <c r="Z294" s="1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</row>
    <row r="295" spans="1:35">
      <c r="A295" t="s">
        <v>1363</v>
      </c>
      <c r="B295" t="s">
        <v>1364</v>
      </c>
      <c r="C295" t="s">
        <v>1365</v>
      </c>
      <c r="D295" s="4" t="s">
        <v>1366</v>
      </c>
      <c r="E295" t="s">
        <v>1364</v>
      </c>
      <c r="F295" t="s">
        <v>1367</v>
      </c>
      <c r="G295">
        <f t="shared" si="4"/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11">
        <v>0</v>
      </c>
      <c r="X295" s="11">
        <v>0</v>
      </c>
      <c r="Y295" s="11">
        <v>0</v>
      </c>
      <c r="Z295" s="1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</row>
    <row r="296" spans="1:35">
      <c r="A296" t="s">
        <v>1368</v>
      </c>
      <c r="B296" t="s">
        <v>627</v>
      </c>
      <c r="C296" t="s">
        <v>1369</v>
      </c>
      <c r="D296" s="4" t="s">
        <v>1370</v>
      </c>
      <c r="E296" t="s">
        <v>627</v>
      </c>
      <c r="F296" t="s">
        <v>1371</v>
      </c>
      <c r="G296">
        <f t="shared" si="4"/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11">
        <v>0</v>
      </c>
      <c r="X296" s="11">
        <v>0</v>
      </c>
      <c r="Y296" s="11">
        <v>0</v>
      </c>
      <c r="Z296" s="1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</row>
    <row r="297" spans="1:35">
      <c r="A297" t="s">
        <v>1372</v>
      </c>
      <c r="B297" t="s">
        <v>249</v>
      </c>
      <c r="C297" t="s">
        <v>1373</v>
      </c>
      <c r="D297" s="4" t="s">
        <v>1374</v>
      </c>
      <c r="E297" t="s">
        <v>249</v>
      </c>
      <c r="F297" t="s">
        <v>1375</v>
      </c>
      <c r="G297">
        <f t="shared" si="4"/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11">
        <v>0</v>
      </c>
      <c r="X297" s="11">
        <v>0</v>
      </c>
      <c r="Y297" s="11">
        <v>0</v>
      </c>
      <c r="Z297" s="1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</row>
    <row r="298" spans="1:35">
      <c r="A298" t="s">
        <v>1376</v>
      </c>
      <c r="B298" t="s">
        <v>1377</v>
      </c>
      <c r="C298" t="s">
        <v>1378</v>
      </c>
      <c r="D298" s="4" t="s">
        <v>1379</v>
      </c>
      <c r="E298" t="s">
        <v>1377</v>
      </c>
      <c r="F298" t="s">
        <v>1380</v>
      </c>
      <c r="G298">
        <f t="shared" si="4"/>
        <v>41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11">
        <v>0</v>
      </c>
      <c r="X298" s="11">
        <v>2</v>
      </c>
      <c r="Y298" s="11">
        <v>4</v>
      </c>
      <c r="Z298" s="11">
        <v>3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27</v>
      </c>
      <c r="AH298" s="1">
        <v>0</v>
      </c>
      <c r="AI298" s="1">
        <v>5</v>
      </c>
    </row>
    <row r="299" spans="1:35">
      <c r="A299" t="s">
        <v>1381</v>
      </c>
      <c r="B299" t="s">
        <v>693</v>
      </c>
      <c r="C299" t="s">
        <v>1382</v>
      </c>
      <c r="D299" s="4" t="s">
        <v>1383</v>
      </c>
      <c r="E299" t="s">
        <v>693</v>
      </c>
      <c r="F299" t="s">
        <v>1384</v>
      </c>
      <c r="G299">
        <f t="shared" si="4"/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11">
        <v>0</v>
      </c>
      <c r="X299" s="11">
        <v>0</v>
      </c>
      <c r="Y299" s="11">
        <v>0</v>
      </c>
      <c r="Z299" s="1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</row>
    <row r="300" spans="1:35">
      <c r="A300" t="s">
        <v>1385</v>
      </c>
      <c r="B300" t="s">
        <v>715</v>
      </c>
      <c r="C300" t="s">
        <v>1386</v>
      </c>
      <c r="D300" s="4" t="s">
        <v>1387</v>
      </c>
      <c r="E300" t="s">
        <v>715</v>
      </c>
      <c r="F300" t="s">
        <v>1388</v>
      </c>
      <c r="G300">
        <f t="shared" si="4"/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11">
        <v>0</v>
      </c>
      <c r="X300" s="11">
        <v>0</v>
      </c>
      <c r="Y300" s="11">
        <v>0</v>
      </c>
      <c r="Z300" s="1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</row>
    <row r="301" spans="1:35">
      <c r="A301" t="s">
        <v>1389</v>
      </c>
      <c r="B301" t="s">
        <v>1390</v>
      </c>
      <c r="C301" t="s">
        <v>1391</v>
      </c>
      <c r="D301" s="4" t="s">
        <v>1392</v>
      </c>
      <c r="E301" t="s">
        <v>1390</v>
      </c>
      <c r="F301" t="s">
        <v>1393</v>
      </c>
      <c r="G301">
        <f t="shared" si="4"/>
        <v>20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11">
        <v>4</v>
      </c>
      <c r="X301" s="11">
        <v>10</v>
      </c>
      <c r="Y301" s="11">
        <v>3</v>
      </c>
      <c r="Z301" s="11">
        <v>7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</row>
    <row r="302" spans="1:35">
      <c r="A302" t="s">
        <v>1087</v>
      </c>
      <c r="B302" t="s">
        <v>64</v>
      </c>
      <c r="C302" t="s">
        <v>1394</v>
      </c>
      <c r="D302" s="4" t="s">
        <v>1395</v>
      </c>
      <c r="E302" t="s">
        <v>64</v>
      </c>
      <c r="F302" t="s">
        <v>1396</v>
      </c>
      <c r="G302">
        <f t="shared" si="4"/>
        <v>6</v>
      </c>
      <c r="H302" s="8">
        <v>3</v>
      </c>
      <c r="I302" s="8">
        <v>1</v>
      </c>
      <c r="J302" s="8">
        <v>1</v>
      </c>
      <c r="K302" s="8">
        <v>4</v>
      </c>
      <c r="L302" s="8">
        <v>0</v>
      </c>
      <c r="M302" s="8">
        <v>1</v>
      </c>
      <c r="N302" s="8">
        <v>10</v>
      </c>
      <c r="O302" s="8">
        <v>9</v>
      </c>
      <c r="P302" s="8">
        <v>9</v>
      </c>
      <c r="Q302" s="8">
        <v>22</v>
      </c>
      <c r="R302" s="8">
        <v>2</v>
      </c>
      <c r="S302" s="8">
        <v>12</v>
      </c>
      <c r="T302" s="8">
        <v>9</v>
      </c>
      <c r="U302" s="8">
        <v>16</v>
      </c>
      <c r="V302" s="8">
        <v>10</v>
      </c>
      <c r="W302" s="11">
        <v>1</v>
      </c>
      <c r="X302" s="11">
        <v>2</v>
      </c>
      <c r="Y302" s="11">
        <v>2</v>
      </c>
      <c r="Z302" s="11">
        <v>2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</row>
    <row r="303" spans="1:35">
      <c r="A303" t="s">
        <v>1397</v>
      </c>
      <c r="B303" t="s">
        <v>1398</v>
      </c>
      <c r="C303" t="s">
        <v>1399</v>
      </c>
      <c r="D303" s="4" t="s">
        <v>1400</v>
      </c>
      <c r="E303" t="s">
        <v>1398</v>
      </c>
      <c r="F303" t="s">
        <v>1401</v>
      </c>
      <c r="G303">
        <f t="shared" si="4"/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11">
        <v>0</v>
      </c>
      <c r="X303" s="11">
        <v>0</v>
      </c>
      <c r="Y303" s="11">
        <v>0</v>
      </c>
      <c r="Z303" s="1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</row>
    <row r="304" spans="1:35">
      <c r="A304" t="s">
        <v>1402</v>
      </c>
      <c r="B304" t="s">
        <v>1403</v>
      </c>
      <c r="C304" t="s">
        <v>1404</v>
      </c>
      <c r="D304" s="4" t="s">
        <v>1405</v>
      </c>
      <c r="E304" t="s">
        <v>1403</v>
      </c>
      <c r="F304" t="s">
        <v>1406</v>
      </c>
      <c r="G304">
        <f t="shared" si="4"/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11">
        <v>0</v>
      </c>
      <c r="X304" s="11">
        <v>0</v>
      </c>
      <c r="Y304" s="11">
        <v>0</v>
      </c>
      <c r="Z304" s="1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</row>
    <row r="305" spans="1:35">
      <c r="A305" t="s">
        <v>1055</v>
      </c>
      <c r="B305" t="s">
        <v>84</v>
      </c>
      <c r="C305" t="s">
        <v>1407</v>
      </c>
      <c r="D305" s="4" t="s">
        <v>1408</v>
      </c>
      <c r="E305" t="s">
        <v>84</v>
      </c>
      <c r="F305" t="s">
        <v>1409</v>
      </c>
      <c r="G305">
        <f t="shared" si="4"/>
        <v>0</v>
      </c>
      <c r="H305" s="8">
        <v>25</v>
      </c>
      <c r="I305" s="8">
        <v>14</v>
      </c>
      <c r="J305" s="8">
        <v>22</v>
      </c>
      <c r="K305" s="8">
        <v>16</v>
      </c>
      <c r="L305" s="8">
        <v>6</v>
      </c>
      <c r="M305" s="8">
        <v>12</v>
      </c>
      <c r="N305" s="8">
        <v>3</v>
      </c>
      <c r="O305" s="8">
        <v>3</v>
      </c>
      <c r="P305" s="8">
        <v>6</v>
      </c>
      <c r="Q305" s="8">
        <v>0</v>
      </c>
      <c r="R305" s="8">
        <v>1</v>
      </c>
      <c r="S305" s="8">
        <v>0</v>
      </c>
      <c r="T305" s="8">
        <v>0</v>
      </c>
      <c r="U305" s="8">
        <v>0</v>
      </c>
      <c r="V305" s="8">
        <v>1</v>
      </c>
      <c r="W305" s="11">
        <v>0</v>
      </c>
      <c r="X305" s="11">
        <v>0</v>
      </c>
      <c r="Y305" s="11">
        <v>0</v>
      </c>
      <c r="Z305" s="1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</row>
    <row r="306" spans="1:35">
      <c r="A306" t="s">
        <v>1410</v>
      </c>
      <c r="B306" t="s">
        <v>1411</v>
      </c>
      <c r="C306" t="s">
        <v>1412</v>
      </c>
      <c r="D306" s="4" t="s">
        <v>1413</v>
      </c>
      <c r="E306" t="s">
        <v>1411</v>
      </c>
      <c r="F306" t="s">
        <v>1414</v>
      </c>
      <c r="G306">
        <f t="shared" si="4"/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11">
        <v>0</v>
      </c>
      <c r="X306" s="11">
        <v>0</v>
      </c>
      <c r="Y306" s="11">
        <v>0</v>
      </c>
      <c r="Z306" s="1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</row>
    <row r="307" spans="1:35">
      <c r="A307" t="s">
        <v>1415</v>
      </c>
      <c r="B307" t="s">
        <v>1416</v>
      </c>
      <c r="C307" t="s">
        <v>1417</v>
      </c>
      <c r="D307" s="4" t="s">
        <v>1418</v>
      </c>
      <c r="E307" t="s">
        <v>1416</v>
      </c>
      <c r="F307" t="s">
        <v>1419</v>
      </c>
      <c r="G307">
        <f t="shared" si="4"/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11">
        <v>0</v>
      </c>
      <c r="X307" s="11">
        <v>0</v>
      </c>
      <c r="Y307" s="11">
        <v>0</v>
      </c>
      <c r="Z307" s="1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</row>
    <row r="308" spans="1:35">
      <c r="A308" t="s">
        <v>1420</v>
      </c>
      <c r="B308" t="s">
        <v>414</v>
      </c>
      <c r="C308" t="s">
        <v>1421</v>
      </c>
      <c r="D308" s="4" t="s">
        <v>1422</v>
      </c>
      <c r="E308" t="s">
        <v>417</v>
      </c>
      <c r="F308" t="s">
        <v>1423</v>
      </c>
      <c r="G308">
        <f t="shared" si="4"/>
        <v>104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11">
        <v>0</v>
      </c>
      <c r="X308" s="11">
        <v>0</v>
      </c>
      <c r="Y308" s="11">
        <v>0</v>
      </c>
      <c r="Z308" s="1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94</v>
      </c>
      <c r="AH308" s="1">
        <v>0</v>
      </c>
      <c r="AI308" s="1">
        <v>10</v>
      </c>
    </row>
    <row r="309" spans="1:35">
      <c r="A309" t="s">
        <v>1424</v>
      </c>
      <c r="B309" t="s">
        <v>414</v>
      </c>
      <c r="C309" t="s">
        <v>1425</v>
      </c>
      <c r="D309" s="4" t="s">
        <v>1426</v>
      </c>
      <c r="E309" t="s">
        <v>417</v>
      </c>
      <c r="F309" t="s">
        <v>1427</v>
      </c>
      <c r="G309">
        <f t="shared" si="4"/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11">
        <v>0</v>
      </c>
      <c r="X309" s="11">
        <v>0</v>
      </c>
      <c r="Y309" s="11">
        <v>0</v>
      </c>
      <c r="Z309" s="1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</row>
    <row r="310" spans="1:35">
      <c r="A310" t="s">
        <v>1428</v>
      </c>
      <c r="B310" t="s">
        <v>586</v>
      </c>
      <c r="C310" t="s">
        <v>1429</v>
      </c>
      <c r="D310" s="4" t="s">
        <v>1430</v>
      </c>
      <c r="E310" t="s">
        <v>586</v>
      </c>
      <c r="F310" t="s">
        <v>1431</v>
      </c>
      <c r="G310">
        <f t="shared" si="4"/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11">
        <v>0</v>
      </c>
      <c r="X310" s="11">
        <v>0</v>
      </c>
      <c r="Y310" s="11">
        <v>0</v>
      </c>
      <c r="Z310" s="1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</row>
    <row r="311" spans="1:35">
      <c r="A311" t="s">
        <v>1432</v>
      </c>
      <c r="B311" t="s">
        <v>79</v>
      </c>
      <c r="C311" t="s">
        <v>1433</v>
      </c>
      <c r="D311" s="4" t="s">
        <v>1434</v>
      </c>
      <c r="E311" t="s">
        <v>79</v>
      </c>
      <c r="F311" t="s">
        <v>1435</v>
      </c>
      <c r="G311">
        <f t="shared" si="4"/>
        <v>1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11">
        <v>0</v>
      </c>
      <c r="X311" s="11">
        <v>0</v>
      </c>
      <c r="Y311" s="11">
        <v>1</v>
      </c>
      <c r="Z311" s="1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</row>
    <row r="312" spans="1:35">
      <c r="A312" t="s">
        <v>114</v>
      </c>
      <c r="B312" t="s">
        <v>115</v>
      </c>
      <c r="C312" t="s">
        <v>1436</v>
      </c>
      <c r="D312" s="4" t="s">
        <v>1437</v>
      </c>
      <c r="E312" t="s">
        <v>115</v>
      </c>
      <c r="F312" t="s">
        <v>1438</v>
      </c>
      <c r="G312">
        <f t="shared" si="4"/>
        <v>0</v>
      </c>
      <c r="H312" s="8">
        <v>3</v>
      </c>
      <c r="I312" s="8">
        <v>4</v>
      </c>
      <c r="J312" s="8">
        <v>8</v>
      </c>
      <c r="K312" s="8">
        <v>1</v>
      </c>
      <c r="L312" s="8">
        <v>1</v>
      </c>
      <c r="M312" s="8">
        <v>3</v>
      </c>
      <c r="N312" s="8">
        <v>7</v>
      </c>
      <c r="O312" s="8">
        <v>5</v>
      </c>
      <c r="P312" s="8">
        <v>7</v>
      </c>
      <c r="Q312" s="8">
        <v>18</v>
      </c>
      <c r="R312" s="8">
        <v>10</v>
      </c>
      <c r="S312" s="8">
        <v>6</v>
      </c>
      <c r="T312" s="8">
        <v>3</v>
      </c>
      <c r="U312" s="8">
        <v>11</v>
      </c>
      <c r="V312" s="8">
        <v>10</v>
      </c>
      <c r="W312" s="11">
        <v>0</v>
      </c>
      <c r="X312" s="11">
        <v>0</v>
      </c>
      <c r="Y312" s="11">
        <v>0</v>
      </c>
      <c r="Z312" s="1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</row>
    <row r="313" spans="1:35">
      <c r="A313" t="s">
        <v>1439</v>
      </c>
      <c r="B313" t="s">
        <v>793</v>
      </c>
      <c r="C313" t="s">
        <v>1440</v>
      </c>
      <c r="D313" s="4" t="s">
        <v>1441</v>
      </c>
      <c r="E313" t="s">
        <v>793</v>
      </c>
      <c r="F313" t="s">
        <v>1442</v>
      </c>
      <c r="G313">
        <f t="shared" si="4"/>
        <v>20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11">
        <v>2</v>
      </c>
      <c r="X313" s="11">
        <v>5</v>
      </c>
      <c r="Y313" s="11">
        <v>8</v>
      </c>
      <c r="Z313" s="11">
        <v>7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</row>
    <row r="314" spans="1:35">
      <c r="A314" t="s">
        <v>1443</v>
      </c>
      <c r="B314" t="s">
        <v>79</v>
      </c>
      <c r="C314" t="s">
        <v>1444</v>
      </c>
      <c r="D314" s="4" t="s">
        <v>1445</v>
      </c>
      <c r="E314" t="s">
        <v>79</v>
      </c>
      <c r="F314" t="s">
        <v>1446</v>
      </c>
      <c r="G314">
        <f t="shared" si="4"/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11">
        <v>0</v>
      </c>
      <c r="X314" s="11">
        <v>0</v>
      </c>
      <c r="Y314" s="11">
        <v>0</v>
      </c>
      <c r="Z314" s="1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</row>
    <row r="315" spans="1:35">
      <c r="A315" t="s">
        <v>1447</v>
      </c>
      <c r="B315" t="s">
        <v>186</v>
      </c>
      <c r="C315" t="s">
        <v>1448</v>
      </c>
      <c r="D315" s="4" t="s">
        <v>1449</v>
      </c>
      <c r="E315" t="s">
        <v>186</v>
      </c>
      <c r="F315" t="s">
        <v>1450</v>
      </c>
      <c r="G315">
        <f t="shared" si="4"/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11">
        <v>0</v>
      </c>
      <c r="X315" s="11">
        <v>0</v>
      </c>
      <c r="Y315" s="11">
        <v>0</v>
      </c>
      <c r="Z315" s="1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</row>
    <row r="316" spans="1:35">
      <c r="A316" t="s">
        <v>1451</v>
      </c>
      <c r="B316" t="s">
        <v>224</v>
      </c>
      <c r="C316" t="s">
        <v>1452</v>
      </c>
      <c r="D316" s="4" t="s">
        <v>1453</v>
      </c>
      <c r="E316" t="s">
        <v>224</v>
      </c>
      <c r="F316" t="s">
        <v>1454</v>
      </c>
      <c r="G316">
        <f t="shared" si="4"/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11">
        <v>0</v>
      </c>
      <c r="X316" s="11">
        <v>0</v>
      </c>
      <c r="Y316" s="11">
        <v>0</v>
      </c>
      <c r="Z316" s="1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</row>
    <row r="317" spans="1:35">
      <c r="A317" t="s">
        <v>1455</v>
      </c>
      <c r="B317" t="s">
        <v>64</v>
      </c>
      <c r="C317" t="s">
        <v>1456</v>
      </c>
      <c r="D317" s="4" t="s">
        <v>1457</v>
      </c>
      <c r="E317" t="s">
        <v>64</v>
      </c>
      <c r="F317" t="s">
        <v>1458</v>
      </c>
      <c r="G317">
        <f t="shared" si="4"/>
        <v>10</v>
      </c>
      <c r="H317" s="8">
        <v>0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3</v>
      </c>
      <c r="P317" s="8">
        <v>1</v>
      </c>
      <c r="Q317" s="8">
        <v>3</v>
      </c>
      <c r="R317" s="8">
        <v>1</v>
      </c>
      <c r="S317" s="8">
        <v>4</v>
      </c>
      <c r="T317" s="8">
        <v>3</v>
      </c>
      <c r="U317" s="8">
        <v>3</v>
      </c>
      <c r="V317" s="8">
        <v>1</v>
      </c>
      <c r="W317" s="11">
        <v>1</v>
      </c>
      <c r="X317" s="11">
        <v>2</v>
      </c>
      <c r="Y317" s="11">
        <v>2</v>
      </c>
      <c r="Z317" s="11">
        <v>6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</row>
    <row r="318" spans="1:35">
      <c r="A318" t="s">
        <v>1459</v>
      </c>
      <c r="B318" t="s">
        <v>130</v>
      </c>
      <c r="C318" t="s">
        <v>1460</v>
      </c>
      <c r="D318" s="4" t="s">
        <v>1461</v>
      </c>
      <c r="E318" t="s">
        <v>130</v>
      </c>
      <c r="F318" t="s">
        <v>1462</v>
      </c>
      <c r="G318">
        <f t="shared" si="4"/>
        <v>1</v>
      </c>
      <c r="H318" s="8">
        <v>13</v>
      </c>
      <c r="I318" s="8">
        <v>5</v>
      </c>
      <c r="J318" s="8">
        <v>7</v>
      </c>
      <c r="K318" s="8">
        <v>4</v>
      </c>
      <c r="L318" s="8">
        <v>5</v>
      </c>
      <c r="M318" s="8">
        <v>4</v>
      </c>
      <c r="N318" s="8">
        <v>15</v>
      </c>
      <c r="O318" s="8">
        <v>13</v>
      </c>
      <c r="P318" s="8">
        <v>15</v>
      </c>
      <c r="Q318" s="8">
        <v>18</v>
      </c>
      <c r="R318" s="8">
        <v>10</v>
      </c>
      <c r="S318" s="8">
        <v>16</v>
      </c>
      <c r="T318" s="8">
        <v>15</v>
      </c>
      <c r="U318" s="8">
        <v>17</v>
      </c>
      <c r="V318" s="8">
        <v>20</v>
      </c>
      <c r="W318" s="11">
        <v>0</v>
      </c>
      <c r="X318" s="11">
        <v>0</v>
      </c>
      <c r="Y318" s="11">
        <v>0</v>
      </c>
      <c r="Z318" s="11">
        <v>0</v>
      </c>
      <c r="AA318" s="1">
        <v>0</v>
      </c>
      <c r="AB318" s="1">
        <v>0</v>
      </c>
      <c r="AC318" s="1">
        <v>1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</row>
    <row r="319" spans="1:35">
      <c r="A319" t="s">
        <v>203</v>
      </c>
      <c r="B319" t="s">
        <v>204</v>
      </c>
      <c r="C319" t="s">
        <v>1463</v>
      </c>
      <c r="D319" s="4" t="s">
        <v>1464</v>
      </c>
      <c r="E319" t="s">
        <v>204</v>
      </c>
      <c r="F319" t="s">
        <v>1465</v>
      </c>
      <c r="G319">
        <f t="shared" si="4"/>
        <v>0</v>
      </c>
      <c r="H319" s="8">
        <v>6</v>
      </c>
      <c r="I319" s="8">
        <v>3</v>
      </c>
      <c r="J319" s="8">
        <v>2</v>
      </c>
      <c r="K319" s="8">
        <v>0</v>
      </c>
      <c r="L319" s="8">
        <v>1</v>
      </c>
      <c r="M319" s="8">
        <v>0</v>
      </c>
      <c r="N319" s="8">
        <v>10</v>
      </c>
      <c r="O319" s="8">
        <v>5</v>
      </c>
      <c r="P319" s="8">
        <v>9</v>
      </c>
      <c r="Q319" s="8">
        <v>16</v>
      </c>
      <c r="R319" s="8">
        <v>8</v>
      </c>
      <c r="S319" s="8">
        <v>8</v>
      </c>
      <c r="T319" s="8">
        <v>8</v>
      </c>
      <c r="U319" s="8">
        <v>9</v>
      </c>
      <c r="V319" s="8">
        <v>9</v>
      </c>
      <c r="W319" s="11">
        <v>0</v>
      </c>
      <c r="X319" s="11">
        <v>0</v>
      </c>
      <c r="Y319" s="11">
        <v>0</v>
      </c>
      <c r="Z319" s="1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</row>
    <row r="320" spans="1:35">
      <c r="A320" t="s">
        <v>1286</v>
      </c>
      <c r="B320" t="s">
        <v>115</v>
      </c>
      <c r="C320" t="s">
        <v>1466</v>
      </c>
      <c r="D320" s="4" t="s">
        <v>1467</v>
      </c>
      <c r="E320" t="s">
        <v>115</v>
      </c>
      <c r="F320" t="s">
        <v>1468</v>
      </c>
      <c r="G320">
        <f t="shared" si="4"/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11">
        <v>0</v>
      </c>
      <c r="X320" s="11">
        <v>0</v>
      </c>
      <c r="Y320" s="11">
        <v>0</v>
      </c>
      <c r="Z320" s="1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</row>
    <row r="321" spans="1:35">
      <c r="A321" t="s">
        <v>1121</v>
      </c>
      <c r="B321" t="s">
        <v>244</v>
      </c>
      <c r="C321" t="s">
        <v>1469</v>
      </c>
      <c r="D321" s="4" t="s">
        <v>1470</v>
      </c>
      <c r="E321" t="s">
        <v>244</v>
      </c>
      <c r="F321" t="s">
        <v>1471</v>
      </c>
      <c r="G321">
        <f t="shared" si="4"/>
        <v>75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11">
        <v>32</v>
      </c>
      <c r="X321" s="11">
        <v>26</v>
      </c>
      <c r="Y321" s="11">
        <v>27</v>
      </c>
      <c r="Z321" s="11">
        <v>22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</row>
    <row r="322" spans="1:35">
      <c r="A322" t="s">
        <v>1472</v>
      </c>
      <c r="B322" t="s">
        <v>79</v>
      </c>
      <c r="C322" t="s">
        <v>1473</v>
      </c>
      <c r="D322" s="4" t="s">
        <v>1474</v>
      </c>
      <c r="E322" t="s">
        <v>79</v>
      </c>
      <c r="F322" t="s">
        <v>1475</v>
      </c>
      <c r="G322">
        <f t="shared" si="4"/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11">
        <v>0</v>
      </c>
      <c r="X322" s="11">
        <v>0</v>
      </c>
      <c r="Y322" s="11">
        <v>0</v>
      </c>
      <c r="Z322" s="1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</row>
    <row r="323" spans="1:35">
      <c r="A323" t="s">
        <v>1476</v>
      </c>
      <c r="B323" t="s">
        <v>64</v>
      </c>
      <c r="C323" t="s">
        <v>1477</v>
      </c>
      <c r="D323" s="4" t="s">
        <v>1478</v>
      </c>
      <c r="E323" t="s">
        <v>64</v>
      </c>
      <c r="F323" t="s">
        <v>1479</v>
      </c>
      <c r="G323">
        <f t="shared" si="4"/>
        <v>11</v>
      </c>
      <c r="H323" s="8">
        <v>16</v>
      </c>
      <c r="I323" s="8">
        <v>12</v>
      </c>
      <c r="J323" s="8">
        <v>11</v>
      </c>
      <c r="K323" s="8">
        <v>15</v>
      </c>
      <c r="L323" s="8">
        <v>3</v>
      </c>
      <c r="M323" s="8">
        <v>7</v>
      </c>
      <c r="N323" s="8">
        <v>7</v>
      </c>
      <c r="O323" s="8">
        <v>5</v>
      </c>
      <c r="P323" s="8">
        <v>5</v>
      </c>
      <c r="Q323" s="8">
        <v>1</v>
      </c>
      <c r="R323" s="8">
        <v>1</v>
      </c>
      <c r="S323" s="8">
        <v>2</v>
      </c>
      <c r="T323" s="8">
        <v>1</v>
      </c>
      <c r="U323" s="8">
        <v>5</v>
      </c>
      <c r="V323" s="8">
        <v>1</v>
      </c>
      <c r="W323" s="11">
        <v>1</v>
      </c>
      <c r="X323" s="11">
        <v>4</v>
      </c>
      <c r="Y323" s="11">
        <v>4</v>
      </c>
      <c r="Z323" s="11">
        <v>2</v>
      </c>
      <c r="AA323" s="1">
        <v>0</v>
      </c>
      <c r="AB323" s="1">
        <v>0</v>
      </c>
      <c r="AC323" s="1">
        <v>1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</row>
    <row r="324" spans="1:35">
      <c r="A324" t="s">
        <v>1480</v>
      </c>
      <c r="B324" t="s">
        <v>204</v>
      </c>
      <c r="C324" t="s">
        <v>1481</v>
      </c>
      <c r="D324" s="4" t="s">
        <v>1482</v>
      </c>
      <c r="E324" t="s">
        <v>204</v>
      </c>
      <c r="F324" t="s">
        <v>1483</v>
      </c>
      <c r="G324">
        <f t="shared" si="4"/>
        <v>87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11">
        <v>27</v>
      </c>
      <c r="X324" s="11">
        <v>17</v>
      </c>
      <c r="Y324" s="11">
        <v>44</v>
      </c>
      <c r="Z324" s="11">
        <v>26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</row>
    <row r="325" spans="1:35">
      <c r="A325" t="s">
        <v>1484</v>
      </c>
      <c r="B325" t="s">
        <v>64</v>
      </c>
      <c r="C325" t="s">
        <v>1485</v>
      </c>
      <c r="D325" s="4" t="s">
        <v>1486</v>
      </c>
      <c r="E325" t="s">
        <v>64</v>
      </c>
      <c r="F325" t="s">
        <v>1487</v>
      </c>
      <c r="G325">
        <f t="shared" si="4"/>
        <v>9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1</v>
      </c>
      <c r="V325" s="8">
        <v>0</v>
      </c>
      <c r="W325" s="11">
        <v>1</v>
      </c>
      <c r="X325" s="11">
        <v>5</v>
      </c>
      <c r="Y325" s="11">
        <v>1</v>
      </c>
      <c r="Z325" s="11">
        <v>3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</row>
    <row r="326" spans="1:35">
      <c r="A326" t="s">
        <v>1488</v>
      </c>
      <c r="B326" t="s">
        <v>204</v>
      </c>
      <c r="C326" t="s">
        <v>1489</v>
      </c>
      <c r="D326" s="4" t="s">
        <v>1490</v>
      </c>
      <c r="E326" t="s">
        <v>204</v>
      </c>
      <c r="F326" t="s">
        <v>1491</v>
      </c>
      <c r="G326">
        <f t="shared" si="4"/>
        <v>0</v>
      </c>
      <c r="H326" s="8">
        <v>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11">
        <v>0</v>
      </c>
      <c r="X326" s="11">
        <v>0</v>
      </c>
      <c r="Y326" s="11">
        <v>0</v>
      </c>
      <c r="Z326" s="1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</row>
    <row r="327" spans="1:35">
      <c r="G327">
        <f>SUM(G5:G326)</f>
        <v>56493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12"/>
  <sheetViews>
    <sheetView zoomScale="74" zoomScaleNormal="74" zoomScalePageLayoutView="74" workbookViewId="0">
      <selection activeCell="AL280" sqref="AL280"/>
    </sheetView>
  </sheetViews>
  <sheetFormatPr baseColWidth="10" defaultRowHeight="15" customHeight="1" x14ac:dyDescent="0"/>
  <cols>
    <col min="1" max="7" width="10.83203125" style="25"/>
    <col min="8" max="8" width="14" style="25" customWidth="1"/>
    <col min="9" max="9" width="10.83203125" style="26"/>
    <col min="10" max="10" width="122.5" style="1" customWidth="1"/>
    <col min="11" max="11" width="14.1640625" style="1" customWidth="1"/>
    <col min="12" max="26" width="10.83203125" style="8"/>
    <col min="27" max="27" width="10.83203125" style="12"/>
    <col min="28" max="30" width="10.83203125" style="20"/>
    <col min="31" max="31" width="10.83203125" style="40"/>
    <col min="32" max="39" width="10.83203125" style="1"/>
    <col min="40" max="64" width="10.83203125" style="7"/>
  </cols>
  <sheetData>
    <row r="1" spans="1:64" ht="15" customHeight="1">
      <c r="A1" s="26" t="s">
        <v>6310</v>
      </c>
    </row>
    <row r="2" spans="1:64" s="33" customFormat="1" ht="15" customHeight="1">
      <c r="A2" s="29"/>
      <c r="B2" s="29"/>
      <c r="C2" s="29"/>
      <c r="D2" s="29"/>
      <c r="E2" s="29"/>
      <c r="F2" s="29"/>
      <c r="G2" s="29"/>
      <c r="H2" s="29"/>
      <c r="I2" s="30"/>
      <c r="J2" s="23"/>
      <c r="K2" s="23"/>
      <c r="L2" s="3" t="s">
        <v>39</v>
      </c>
      <c r="M2" s="3" t="s">
        <v>40</v>
      </c>
      <c r="N2" s="3" t="s">
        <v>41</v>
      </c>
      <c r="O2" s="3" t="s">
        <v>42</v>
      </c>
      <c r="P2" s="3" t="s">
        <v>43</v>
      </c>
      <c r="Q2" s="3" t="s">
        <v>44</v>
      </c>
      <c r="R2" s="3" t="s">
        <v>45</v>
      </c>
      <c r="S2" s="3" t="s">
        <v>46</v>
      </c>
      <c r="T2" s="3" t="s">
        <v>47</v>
      </c>
      <c r="U2" s="3" t="s">
        <v>48</v>
      </c>
      <c r="V2" s="3" t="s">
        <v>49</v>
      </c>
      <c r="W2" s="3" t="s">
        <v>50</v>
      </c>
      <c r="X2" s="3" t="s">
        <v>51</v>
      </c>
      <c r="Y2" s="3" t="s">
        <v>52</v>
      </c>
      <c r="Z2" s="3" t="s">
        <v>53</v>
      </c>
      <c r="AA2" s="35" t="s">
        <v>38</v>
      </c>
      <c r="AB2" s="36" t="s">
        <v>35</v>
      </c>
      <c r="AC2" s="36" t="s">
        <v>36</v>
      </c>
      <c r="AD2" s="36" t="s">
        <v>37</v>
      </c>
      <c r="AE2" s="23" t="s">
        <v>54</v>
      </c>
      <c r="AF2" s="23" t="s">
        <v>55</v>
      </c>
      <c r="AG2" s="23" t="s">
        <v>56</v>
      </c>
      <c r="AH2" s="23" t="s">
        <v>57</v>
      </c>
      <c r="AI2" s="23" t="s">
        <v>58</v>
      </c>
      <c r="AJ2" s="23" t="s">
        <v>59</v>
      </c>
      <c r="AK2" s="23" t="s">
        <v>60</v>
      </c>
      <c r="AL2" s="23" t="s">
        <v>61</v>
      </c>
      <c r="AM2" s="23" t="s">
        <v>62</v>
      </c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</row>
    <row r="3" spans="1:64" s="33" customFormat="1" ht="15" customHeight="1">
      <c r="A3" s="29"/>
      <c r="B3" s="23" t="s">
        <v>1492</v>
      </c>
      <c r="C3" s="23" t="s">
        <v>1493</v>
      </c>
      <c r="D3" s="23" t="s">
        <v>1494</v>
      </c>
      <c r="E3" s="23" t="s">
        <v>1495</v>
      </c>
      <c r="F3" s="23" t="s">
        <v>1496</v>
      </c>
      <c r="G3" s="23" t="s">
        <v>1497</v>
      </c>
      <c r="H3" s="29" t="s">
        <v>1498</v>
      </c>
      <c r="I3" s="30" t="s">
        <v>1499</v>
      </c>
      <c r="J3" s="23" t="s">
        <v>1500</v>
      </c>
      <c r="K3" s="23" t="s">
        <v>1501</v>
      </c>
      <c r="L3" s="34" t="s">
        <v>39</v>
      </c>
      <c r="M3" s="34" t="s">
        <v>40</v>
      </c>
      <c r="N3" s="34" t="s">
        <v>41</v>
      </c>
      <c r="O3" s="34" t="s">
        <v>42</v>
      </c>
      <c r="P3" s="34" t="s">
        <v>43</v>
      </c>
      <c r="Q3" s="34" t="s">
        <v>44</v>
      </c>
      <c r="R3" s="34" t="s">
        <v>45</v>
      </c>
      <c r="S3" s="34" t="s">
        <v>46</v>
      </c>
      <c r="T3" s="34" t="s">
        <v>47</v>
      </c>
      <c r="U3" s="34" t="s">
        <v>48</v>
      </c>
      <c r="V3" s="34" t="s">
        <v>49</v>
      </c>
      <c r="W3" s="34" t="s">
        <v>50</v>
      </c>
      <c r="X3" s="34" t="s">
        <v>51</v>
      </c>
      <c r="Y3" s="34" t="s">
        <v>52</v>
      </c>
      <c r="Z3" s="34" t="s">
        <v>53</v>
      </c>
      <c r="AA3" s="37" t="s">
        <v>1502</v>
      </c>
      <c r="AB3" s="38" t="s">
        <v>1503</v>
      </c>
      <c r="AC3" s="38" t="s">
        <v>1504</v>
      </c>
      <c r="AD3" s="38" t="s">
        <v>1505</v>
      </c>
      <c r="AE3" s="41" t="s">
        <v>54</v>
      </c>
      <c r="AF3" s="42" t="s">
        <v>55</v>
      </c>
      <c r="AG3" s="42" t="s">
        <v>56</v>
      </c>
      <c r="AH3" s="42" t="s">
        <v>57</v>
      </c>
      <c r="AI3" s="42" t="s">
        <v>58</v>
      </c>
      <c r="AJ3" s="42" t="s">
        <v>59</v>
      </c>
      <c r="AK3" s="42" t="s">
        <v>60</v>
      </c>
      <c r="AL3" s="42" t="s">
        <v>61</v>
      </c>
      <c r="AM3" s="42" t="s">
        <v>62</v>
      </c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</row>
    <row r="4" spans="1:64" s="10" customFormat="1" ht="15" customHeight="1">
      <c r="A4" s="27" t="s">
        <v>66</v>
      </c>
      <c r="B4" s="1" t="s">
        <v>1506</v>
      </c>
      <c r="C4" s="1" t="s">
        <v>1507</v>
      </c>
      <c r="D4" s="1" t="s">
        <v>1508</v>
      </c>
      <c r="E4" s="1" t="s">
        <v>1509</v>
      </c>
      <c r="F4" s="1" t="s">
        <v>1510</v>
      </c>
      <c r="G4" s="1" t="s">
        <v>1511</v>
      </c>
      <c r="H4" s="25" t="s">
        <v>1512</v>
      </c>
      <c r="I4" s="28"/>
      <c r="J4" s="1" t="s">
        <v>1513</v>
      </c>
      <c r="K4" s="1">
        <f t="shared" ref="K4:K67" si="0">SUM(L4:AM4)</f>
        <v>18074</v>
      </c>
      <c r="L4" s="8">
        <v>601</v>
      </c>
      <c r="M4" s="8">
        <v>634</v>
      </c>
      <c r="N4" s="8">
        <v>619</v>
      </c>
      <c r="O4" s="8">
        <v>193</v>
      </c>
      <c r="P4" s="8">
        <v>173</v>
      </c>
      <c r="Q4" s="8">
        <v>234</v>
      </c>
      <c r="R4" s="8">
        <v>1721</v>
      </c>
      <c r="S4" s="8">
        <v>1550</v>
      </c>
      <c r="T4" s="8">
        <v>1396</v>
      </c>
      <c r="U4" s="8">
        <v>1901</v>
      </c>
      <c r="V4" s="8">
        <v>1612</v>
      </c>
      <c r="W4" s="8">
        <v>1443</v>
      </c>
      <c r="X4" s="8">
        <v>1866</v>
      </c>
      <c r="Y4" s="8">
        <v>2089</v>
      </c>
      <c r="Z4" s="8">
        <v>2036</v>
      </c>
      <c r="AA4" s="12">
        <v>0</v>
      </c>
      <c r="AB4" s="20">
        <v>0</v>
      </c>
      <c r="AC4" s="20">
        <v>0</v>
      </c>
      <c r="AD4" s="20">
        <v>0</v>
      </c>
      <c r="AE4" s="40">
        <v>0</v>
      </c>
      <c r="AF4" s="1">
        <v>0</v>
      </c>
      <c r="AG4" s="1">
        <v>0</v>
      </c>
      <c r="AH4" s="1">
        <v>0</v>
      </c>
      <c r="AI4" s="1">
        <v>6</v>
      </c>
      <c r="AJ4" s="1">
        <v>0</v>
      </c>
      <c r="AK4" s="1">
        <v>0</v>
      </c>
      <c r="AL4" s="1">
        <v>0</v>
      </c>
      <c r="AM4" s="1">
        <v>0</v>
      </c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</row>
    <row r="5" spans="1:64" s="10" customFormat="1" ht="15" customHeight="1">
      <c r="A5" s="27" t="s">
        <v>1514</v>
      </c>
      <c r="B5" s="1" t="s">
        <v>1506</v>
      </c>
      <c r="C5" s="1" t="s">
        <v>1507</v>
      </c>
      <c r="D5" s="1" t="s">
        <v>1515</v>
      </c>
      <c r="E5" s="1" t="s">
        <v>1516</v>
      </c>
      <c r="F5" s="1" t="s">
        <v>1517</v>
      </c>
      <c r="G5" s="1" t="s">
        <v>1518</v>
      </c>
      <c r="H5" s="25" t="s">
        <v>1519</v>
      </c>
      <c r="I5" s="28"/>
      <c r="J5" s="1" t="s">
        <v>1520</v>
      </c>
      <c r="K5" s="1">
        <f t="shared" si="0"/>
        <v>57320</v>
      </c>
      <c r="L5" s="8">
        <v>6599</v>
      </c>
      <c r="M5" s="8">
        <v>6808</v>
      </c>
      <c r="N5" s="8">
        <v>6919</v>
      </c>
      <c r="O5" s="8">
        <v>0</v>
      </c>
      <c r="P5" s="8">
        <v>15115</v>
      </c>
      <c r="Q5" s="8">
        <v>17073</v>
      </c>
      <c r="R5" s="8">
        <v>1471</v>
      </c>
      <c r="S5" s="8">
        <v>1332</v>
      </c>
      <c r="T5" s="8">
        <v>1480</v>
      </c>
      <c r="U5" s="8">
        <v>193</v>
      </c>
      <c r="V5" s="8">
        <v>188</v>
      </c>
      <c r="W5" s="8">
        <v>142</v>
      </c>
      <c r="X5" s="8">
        <v>0</v>
      </c>
      <c r="Y5" s="8">
        <v>0</v>
      </c>
      <c r="Z5" s="8">
        <v>0</v>
      </c>
      <c r="AA5" s="12">
        <v>0</v>
      </c>
      <c r="AB5" s="20">
        <v>0</v>
      </c>
      <c r="AC5" s="20">
        <v>0</v>
      </c>
      <c r="AD5" s="20">
        <v>0</v>
      </c>
      <c r="AE5" s="40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</row>
    <row r="6" spans="1:64" s="10" customFormat="1" ht="15" customHeight="1">
      <c r="A6" s="27" t="s">
        <v>76</v>
      </c>
      <c r="B6" s="1" t="s">
        <v>1506</v>
      </c>
      <c r="C6" s="1" t="s">
        <v>1507</v>
      </c>
      <c r="D6" s="1" t="s">
        <v>1521</v>
      </c>
      <c r="E6" s="1" t="s">
        <v>1522</v>
      </c>
      <c r="F6" s="1" t="s">
        <v>1523</v>
      </c>
      <c r="G6" s="1" t="s">
        <v>1524</v>
      </c>
      <c r="H6" s="25" t="s">
        <v>1525</v>
      </c>
      <c r="I6" s="28"/>
      <c r="J6" s="1" t="s">
        <v>1526</v>
      </c>
      <c r="K6" s="1">
        <f t="shared" si="0"/>
        <v>24355</v>
      </c>
      <c r="L6" s="8">
        <v>887</v>
      </c>
      <c r="M6" s="8">
        <v>943</v>
      </c>
      <c r="N6" s="8">
        <v>959</v>
      </c>
      <c r="O6" s="8">
        <v>317</v>
      </c>
      <c r="P6" s="8">
        <v>273</v>
      </c>
      <c r="Q6" s="8">
        <v>384</v>
      </c>
      <c r="R6" s="8">
        <v>2261</v>
      </c>
      <c r="S6" s="8">
        <v>1864</v>
      </c>
      <c r="T6" s="8">
        <v>2057</v>
      </c>
      <c r="U6" s="8">
        <v>2572</v>
      </c>
      <c r="V6" s="8">
        <v>2336</v>
      </c>
      <c r="W6" s="8">
        <v>1854</v>
      </c>
      <c r="X6" s="8">
        <v>2513</v>
      </c>
      <c r="Y6" s="8">
        <v>2677</v>
      </c>
      <c r="Z6" s="8">
        <v>2414</v>
      </c>
      <c r="AA6" s="12">
        <v>0</v>
      </c>
      <c r="AB6" s="20">
        <v>0</v>
      </c>
      <c r="AC6" s="20">
        <v>10</v>
      </c>
      <c r="AD6" s="20">
        <v>12</v>
      </c>
      <c r="AE6" s="40">
        <v>0</v>
      </c>
      <c r="AF6" s="1">
        <v>0</v>
      </c>
      <c r="AG6" s="1">
        <v>22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15" customHeight="1">
      <c r="A7" s="27" t="s">
        <v>117</v>
      </c>
      <c r="B7" s="1" t="s">
        <v>1506</v>
      </c>
      <c r="C7" s="1" t="s">
        <v>1507</v>
      </c>
      <c r="D7" s="1" t="s">
        <v>1521</v>
      </c>
      <c r="E7" s="1" t="s">
        <v>1527</v>
      </c>
      <c r="F7" s="1" t="s">
        <v>1528</v>
      </c>
      <c r="G7" s="1" t="s">
        <v>1529</v>
      </c>
      <c r="H7" s="25" t="s">
        <v>1530</v>
      </c>
      <c r="I7" s="28"/>
      <c r="J7" s="1" t="s">
        <v>1531</v>
      </c>
      <c r="K7" s="1">
        <f t="shared" si="0"/>
        <v>22930</v>
      </c>
      <c r="L7" s="8">
        <v>920</v>
      </c>
      <c r="M7" s="8">
        <v>965</v>
      </c>
      <c r="N7" s="8">
        <v>1013</v>
      </c>
      <c r="O7" s="8">
        <v>420</v>
      </c>
      <c r="P7" s="8">
        <v>309</v>
      </c>
      <c r="Q7" s="8">
        <v>412</v>
      </c>
      <c r="R7" s="8">
        <v>2033</v>
      </c>
      <c r="S7" s="8">
        <v>1942</v>
      </c>
      <c r="T7" s="8">
        <v>1968</v>
      </c>
      <c r="U7" s="8">
        <v>2429</v>
      </c>
      <c r="V7" s="8">
        <v>1920</v>
      </c>
      <c r="W7" s="8">
        <v>1885</v>
      </c>
      <c r="X7" s="8">
        <v>2216</v>
      </c>
      <c r="Y7" s="8">
        <v>2330</v>
      </c>
      <c r="Z7" s="8">
        <v>2162</v>
      </c>
      <c r="AA7" s="12">
        <v>0</v>
      </c>
      <c r="AB7" s="20">
        <v>0</v>
      </c>
      <c r="AC7" s="20">
        <v>0</v>
      </c>
      <c r="AD7" s="20">
        <v>0</v>
      </c>
      <c r="AE7" s="40">
        <v>0</v>
      </c>
      <c r="AF7" s="1">
        <v>0</v>
      </c>
      <c r="AG7" s="1">
        <v>6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</row>
    <row r="8" spans="1:64" ht="15" customHeight="1">
      <c r="A8" s="27" t="s">
        <v>132</v>
      </c>
      <c r="B8" s="1" t="s">
        <v>1506</v>
      </c>
      <c r="C8" s="1" t="s">
        <v>1532</v>
      </c>
      <c r="D8" s="1" t="s">
        <v>1533</v>
      </c>
      <c r="E8" s="1" t="s">
        <v>1534</v>
      </c>
      <c r="F8" s="1" t="s">
        <v>1535</v>
      </c>
      <c r="G8" s="1" t="s">
        <v>1536</v>
      </c>
      <c r="H8" s="25" t="s">
        <v>1537</v>
      </c>
      <c r="I8" s="28"/>
      <c r="J8" s="1" t="s">
        <v>1538</v>
      </c>
      <c r="K8" s="1">
        <f t="shared" si="0"/>
        <v>20577</v>
      </c>
      <c r="L8" s="8">
        <v>759</v>
      </c>
      <c r="M8" s="8">
        <v>831</v>
      </c>
      <c r="N8" s="8">
        <v>761</v>
      </c>
      <c r="O8" s="8">
        <v>302</v>
      </c>
      <c r="P8" s="8">
        <v>214</v>
      </c>
      <c r="Q8" s="8">
        <v>288</v>
      </c>
      <c r="R8" s="8">
        <v>1910</v>
      </c>
      <c r="S8" s="8">
        <v>1621</v>
      </c>
      <c r="T8" s="8">
        <v>1754</v>
      </c>
      <c r="U8" s="8">
        <v>2234</v>
      </c>
      <c r="V8" s="8">
        <v>1907</v>
      </c>
      <c r="W8" s="8">
        <v>1633</v>
      </c>
      <c r="X8" s="8">
        <v>2164</v>
      </c>
      <c r="Y8" s="8">
        <v>2295</v>
      </c>
      <c r="Z8" s="8">
        <v>1904</v>
      </c>
      <c r="AA8" s="12">
        <v>0</v>
      </c>
      <c r="AB8" s="20">
        <v>0</v>
      </c>
      <c r="AC8" s="20">
        <v>0</v>
      </c>
      <c r="AD8" s="20">
        <v>0</v>
      </c>
      <c r="AE8" s="40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</row>
    <row r="9" spans="1:64" ht="15" customHeight="1">
      <c r="A9" s="27" t="s">
        <v>151</v>
      </c>
      <c r="B9" s="1" t="s">
        <v>1506</v>
      </c>
      <c r="C9" s="1" t="s">
        <v>1507</v>
      </c>
      <c r="D9" s="1" t="s">
        <v>1515</v>
      </c>
      <c r="E9" s="1" t="s">
        <v>1539</v>
      </c>
      <c r="F9" s="1" t="s">
        <v>1540</v>
      </c>
      <c r="G9" s="1" t="s">
        <v>1541</v>
      </c>
      <c r="H9" s="25" t="s">
        <v>1542</v>
      </c>
      <c r="I9" s="28"/>
      <c r="J9" s="1" t="s">
        <v>1543</v>
      </c>
      <c r="K9" s="1">
        <f t="shared" si="0"/>
        <v>16215</v>
      </c>
      <c r="L9" s="8">
        <v>879</v>
      </c>
      <c r="M9" s="8">
        <v>919</v>
      </c>
      <c r="N9" s="8">
        <v>872</v>
      </c>
      <c r="O9" s="8">
        <v>219</v>
      </c>
      <c r="P9" s="8">
        <v>201</v>
      </c>
      <c r="Q9" s="8">
        <v>287</v>
      </c>
      <c r="R9" s="8">
        <v>1435</v>
      </c>
      <c r="S9" s="8">
        <v>1138</v>
      </c>
      <c r="T9" s="8">
        <v>1320</v>
      </c>
      <c r="U9" s="8">
        <v>1542</v>
      </c>
      <c r="V9" s="8">
        <v>1382</v>
      </c>
      <c r="W9" s="8">
        <v>1183</v>
      </c>
      <c r="X9" s="8">
        <v>1554</v>
      </c>
      <c r="Y9" s="8">
        <v>1727</v>
      </c>
      <c r="Z9" s="8">
        <v>1557</v>
      </c>
      <c r="AA9" s="12">
        <v>0</v>
      </c>
      <c r="AB9" s="20">
        <v>0</v>
      </c>
      <c r="AC9" s="20">
        <v>0</v>
      </c>
      <c r="AD9" s="20">
        <v>0</v>
      </c>
      <c r="AE9" s="40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</row>
    <row r="10" spans="1:64" s="10" customFormat="1" ht="15" customHeight="1">
      <c r="A10" s="27" t="s">
        <v>156</v>
      </c>
      <c r="B10" s="1" t="s">
        <v>1506</v>
      </c>
      <c r="C10" s="1" t="s">
        <v>1507</v>
      </c>
      <c r="D10" s="1" t="s">
        <v>1515</v>
      </c>
      <c r="E10" s="1" t="s">
        <v>1539</v>
      </c>
      <c r="F10" s="1" t="s">
        <v>1540</v>
      </c>
      <c r="G10" s="1" t="s">
        <v>1541</v>
      </c>
      <c r="H10" s="25" t="s">
        <v>1544</v>
      </c>
      <c r="I10" s="28"/>
      <c r="J10" s="1" t="s">
        <v>1545</v>
      </c>
      <c r="K10" s="1">
        <f t="shared" si="0"/>
        <v>16117</v>
      </c>
      <c r="L10" s="8">
        <v>567</v>
      </c>
      <c r="M10" s="8">
        <v>609</v>
      </c>
      <c r="N10" s="8">
        <v>616</v>
      </c>
      <c r="O10" s="8">
        <v>242</v>
      </c>
      <c r="P10" s="8">
        <v>219</v>
      </c>
      <c r="Q10" s="8">
        <v>263</v>
      </c>
      <c r="R10" s="8">
        <v>1602</v>
      </c>
      <c r="S10" s="8">
        <v>1317</v>
      </c>
      <c r="T10" s="8">
        <v>1304</v>
      </c>
      <c r="U10" s="8">
        <v>1654</v>
      </c>
      <c r="V10" s="8">
        <v>1507</v>
      </c>
      <c r="W10" s="8">
        <v>1216</v>
      </c>
      <c r="X10" s="8">
        <v>1744</v>
      </c>
      <c r="Y10" s="8">
        <v>1687</v>
      </c>
      <c r="Z10" s="8">
        <v>1570</v>
      </c>
      <c r="AA10" s="12">
        <v>0</v>
      </c>
      <c r="AB10" s="20">
        <v>0</v>
      </c>
      <c r="AC10" s="20">
        <v>0</v>
      </c>
      <c r="AD10" s="20">
        <v>0</v>
      </c>
      <c r="AE10" s="40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</row>
    <row r="11" spans="1:64" ht="15" customHeight="1">
      <c r="A11" s="27" t="s">
        <v>122</v>
      </c>
      <c r="B11" s="1" t="s">
        <v>1506</v>
      </c>
      <c r="C11" s="1" t="s">
        <v>1507</v>
      </c>
      <c r="D11" s="1" t="s">
        <v>1521</v>
      </c>
      <c r="E11" s="1" t="s">
        <v>1546</v>
      </c>
      <c r="F11" s="1" t="s">
        <v>1547</v>
      </c>
      <c r="G11" s="1" t="s">
        <v>1548</v>
      </c>
      <c r="H11" s="25" t="s">
        <v>1537</v>
      </c>
      <c r="I11" s="28"/>
      <c r="J11" s="1" t="s">
        <v>1549</v>
      </c>
      <c r="K11" s="1">
        <f t="shared" si="0"/>
        <v>10622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6</v>
      </c>
      <c r="Y11" s="8">
        <v>0</v>
      </c>
      <c r="Z11" s="8">
        <v>0</v>
      </c>
      <c r="AA11" s="12">
        <v>15</v>
      </c>
      <c r="AB11" s="20">
        <v>16</v>
      </c>
      <c r="AC11" s="20">
        <v>9</v>
      </c>
      <c r="AD11" s="20">
        <v>10</v>
      </c>
      <c r="AE11" s="40">
        <v>951</v>
      </c>
      <c r="AF11" s="1">
        <v>796</v>
      </c>
      <c r="AG11" s="1">
        <v>943</v>
      </c>
      <c r="AH11" s="1">
        <v>1023</v>
      </c>
      <c r="AI11" s="1">
        <v>1474</v>
      </c>
      <c r="AJ11" s="1">
        <v>1282</v>
      </c>
      <c r="AK11" s="1">
        <v>1437</v>
      </c>
      <c r="AL11" s="1">
        <v>1337</v>
      </c>
      <c r="AM11" s="1">
        <v>1323</v>
      </c>
    </row>
    <row r="12" spans="1:64" ht="15" customHeight="1">
      <c r="A12" s="27" t="s">
        <v>71</v>
      </c>
      <c r="B12" s="1" t="s">
        <v>1506</v>
      </c>
      <c r="C12" s="1" t="s">
        <v>1507</v>
      </c>
      <c r="D12" s="1" t="s">
        <v>1515</v>
      </c>
      <c r="E12" s="1" t="s">
        <v>1516</v>
      </c>
      <c r="F12" s="1" t="s">
        <v>1517</v>
      </c>
      <c r="G12" s="1" t="s">
        <v>1518</v>
      </c>
      <c r="H12" s="25" t="s">
        <v>1519</v>
      </c>
      <c r="I12" s="28"/>
      <c r="J12" s="1" t="s">
        <v>1520</v>
      </c>
      <c r="K12" s="1">
        <f t="shared" si="0"/>
        <v>14122</v>
      </c>
      <c r="L12" s="8">
        <v>0</v>
      </c>
      <c r="M12" s="8">
        <v>0</v>
      </c>
      <c r="N12" s="8">
        <v>0</v>
      </c>
      <c r="O12" s="8">
        <v>14005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20</v>
      </c>
      <c r="Y12" s="8">
        <v>29</v>
      </c>
      <c r="Z12" s="8">
        <v>19</v>
      </c>
      <c r="AA12" s="12">
        <v>0</v>
      </c>
      <c r="AB12" s="20">
        <v>0</v>
      </c>
      <c r="AC12" s="20">
        <v>0</v>
      </c>
      <c r="AD12" s="20">
        <v>0</v>
      </c>
      <c r="AE12" s="40">
        <v>0</v>
      </c>
      <c r="AF12" s="1">
        <v>0</v>
      </c>
      <c r="AG12" s="1">
        <v>49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</row>
    <row r="13" spans="1:64" ht="15" customHeight="1">
      <c r="A13" s="27" t="s">
        <v>1550</v>
      </c>
      <c r="B13" s="1" t="s">
        <v>1506</v>
      </c>
      <c r="C13" s="1" t="s">
        <v>1507</v>
      </c>
      <c r="D13" s="1" t="s">
        <v>1515</v>
      </c>
      <c r="E13" s="1" t="s">
        <v>1516</v>
      </c>
      <c r="F13" s="1" t="s">
        <v>1517</v>
      </c>
      <c r="G13" s="1" t="s">
        <v>1551</v>
      </c>
      <c r="H13" s="25" t="s">
        <v>1552</v>
      </c>
      <c r="I13" s="28"/>
      <c r="J13" s="1" t="s">
        <v>1553</v>
      </c>
      <c r="K13" s="1">
        <f t="shared" si="0"/>
        <v>12907</v>
      </c>
      <c r="L13" s="8">
        <v>2482</v>
      </c>
      <c r="M13" s="8">
        <v>2504</v>
      </c>
      <c r="N13" s="8">
        <v>2450</v>
      </c>
      <c r="O13" s="8">
        <v>743</v>
      </c>
      <c r="P13" s="8">
        <v>594</v>
      </c>
      <c r="Q13" s="8">
        <v>844</v>
      </c>
      <c r="R13" s="8">
        <v>1076</v>
      </c>
      <c r="S13" s="8">
        <v>933</v>
      </c>
      <c r="T13" s="8">
        <v>983</v>
      </c>
      <c r="U13" s="8">
        <v>93</v>
      </c>
      <c r="V13" s="8">
        <v>71</v>
      </c>
      <c r="W13" s="8">
        <v>84</v>
      </c>
      <c r="X13" s="8">
        <v>10</v>
      </c>
      <c r="Y13" s="8">
        <v>16</v>
      </c>
      <c r="Z13" s="8">
        <v>24</v>
      </c>
      <c r="AA13" s="12">
        <v>0</v>
      </c>
      <c r="AB13" s="20">
        <v>0</v>
      </c>
      <c r="AC13" s="20">
        <v>0</v>
      </c>
      <c r="AD13" s="20">
        <v>0</v>
      </c>
      <c r="AE13" s="40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</row>
    <row r="14" spans="1:64" ht="15" customHeight="1">
      <c r="A14" s="27" t="s">
        <v>216</v>
      </c>
      <c r="B14" s="1" t="s">
        <v>1506</v>
      </c>
      <c r="C14" s="1" t="s">
        <v>1507</v>
      </c>
      <c r="D14" s="1" t="s">
        <v>1515</v>
      </c>
      <c r="E14" s="1" t="s">
        <v>1539</v>
      </c>
      <c r="F14" s="1" t="s">
        <v>1554</v>
      </c>
      <c r="G14" s="1" t="s">
        <v>1555</v>
      </c>
      <c r="H14" s="25" t="s">
        <v>1556</v>
      </c>
      <c r="I14" s="28"/>
      <c r="J14" s="1" t="s">
        <v>1557</v>
      </c>
      <c r="K14" s="1">
        <f t="shared" si="0"/>
        <v>11157</v>
      </c>
      <c r="L14" s="8">
        <v>315</v>
      </c>
      <c r="M14" s="8">
        <v>332</v>
      </c>
      <c r="N14" s="8">
        <v>365</v>
      </c>
      <c r="O14" s="8">
        <v>118</v>
      </c>
      <c r="P14" s="8">
        <v>84</v>
      </c>
      <c r="Q14" s="8">
        <v>125</v>
      </c>
      <c r="R14" s="8">
        <v>988</v>
      </c>
      <c r="S14" s="8">
        <v>798</v>
      </c>
      <c r="T14" s="8">
        <v>906</v>
      </c>
      <c r="U14" s="8">
        <v>1234</v>
      </c>
      <c r="V14" s="8">
        <v>1071</v>
      </c>
      <c r="W14" s="8">
        <v>1028</v>
      </c>
      <c r="X14" s="8">
        <v>1278</v>
      </c>
      <c r="Y14" s="8">
        <v>1328</v>
      </c>
      <c r="Z14" s="8">
        <v>1187</v>
      </c>
      <c r="AA14" s="12">
        <v>0</v>
      </c>
      <c r="AB14" s="20">
        <v>0</v>
      </c>
      <c r="AC14" s="20">
        <v>0</v>
      </c>
      <c r="AD14" s="20">
        <v>0</v>
      </c>
      <c r="AE14" s="40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</row>
    <row r="15" spans="1:64" ht="15" customHeight="1">
      <c r="A15" s="27" t="s">
        <v>211</v>
      </c>
      <c r="B15" s="1" t="s">
        <v>1506</v>
      </c>
      <c r="C15" s="1" t="s">
        <v>1558</v>
      </c>
      <c r="D15" s="1" t="s">
        <v>1559</v>
      </c>
      <c r="E15" s="1" t="s">
        <v>1560</v>
      </c>
      <c r="F15" s="1" t="s">
        <v>1561</v>
      </c>
      <c r="G15" s="1" t="s">
        <v>1562</v>
      </c>
      <c r="H15" s="25" t="s">
        <v>1537</v>
      </c>
      <c r="I15" s="28"/>
      <c r="J15" s="1" t="s">
        <v>1563</v>
      </c>
      <c r="K15" s="1">
        <f t="shared" si="0"/>
        <v>9152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12">
        <v>1885</v>
      </c>
      <c r="AB15" s="20">
        <v>2130</v>
      </c>
      <c r="AC15" s="20">
        <v>3020</v>
      </c>
      <c r="AD15" s="20">
        <v>2117</v>
      </c>
      <c r="AE15" s="40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</row>
    <row r="16" spans="1:64" s="10" customFormat="1" ht="15" customHeight="1">
      <c r="A16" s="27" t="s">
        <v>206</v>
      </c>
      <c r="B16" s="1" t="s">
        <v>1506</v>
      </c>
      <c r="C16" s="1" t="s">
        <v>1507</v>
      </c>
      <c r="D16" s="1" t="s">
        <v>1515</v>
      </c>
      <c r="E16" s="1" t="s">
        <v>1539</v>
      </c>
      <c r="F16" s="1" t="s">
        <v>1540</v>
      </c>
      <c r="G16" s="1" t="s">
        <v>1541</v>
      </c>
      <c r="H16" s="25" t="s">
        <v>1564</v>
      </c>
      <c r="I16" s="28"/>
      <c r="J16" s="1" t="s">
        <v>1565</v>
      </c>
      <c r="K16" s="1">
        <f t="shared" si="0"/>
        <v>8984</v>
      </c>
      <c r="L16" s="8">
        <v>259</v>
      </c>
      <c r="M16" s="8">
        <v>336</v>
      </c>
      <c r="N16" s="8">
        <v>345</v>
      </c>
      <c r="O16" s="8">
        <v>116</v>
      </c>
      <c r="P16" s="8">
        <v>98</v>
      </c>
      <c r="Q16" s="8">
        <v>149</v>
      </c>
      <c r="R16" s="8">
        <v>721</v>
      </c>
      <c r="S16" s="8">
        <v>646</v>
      </c>
      <c r="T16" s="8">
        <v>922</v>
      </c>
      <c r="U16" s="8">
        <v>815</v>
      </c>
      <c r="V16" s="8">
        <v>765</v>
      </c>
      <c r="W16" s="8">
        <v>623</v>
      </c>
      <c r="X16" s="8">
        <v>832</v>
      </c>
      <c r="Y16" s="8">
        <v>898</v>
      </c>
      <c r="Z16" s="8">
        <v>790</v>
      </c>
      <c r="AA16" s="12">
        <v>58</v>
      </c>
      <c r="AB16" s="20">
        <v>146</v>
      </c>
      <c r="AC16" s="20">
        <v>236</v>
      </c>
      <c r="AD16" s="20">
        <v>229</v>
      </c>
      <c r="AE16" s="40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</row>
    <row r="17" spans="1:64" ht="15" customHeight="1">
      <c r="A17" s="27" t="s">
        <v>178</v>
      </c>
      <c r="B17" s="1" t="s">
        <v>1506</v>
      </c>
      <c r="C17" s="1" t="s">
        <v>1507</v>
      </c>
      <c r="D17" s="1" t="s">
        <v>1521</v>
      </c>
      <c r="E17" s="1" t="s">
        <v>1522</v>
      </c>
      <c r="F17" s="1" t="s">
        <v>1523</v>
      </c>
      <c r="G17" s="1" t="s">
        <v>1566</v>
      </c>
      <c r="H17" s="25" t="s">
        <v>1567</v>
      </c>
      <c r="I17" s="28"/>
      <c r="J17" s="1" t="s">
        <v>1568</v>
      </c>
      <c r="K17" s="1">
        <f t="shared" si="0"/>
        <v>8860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12">
        <v>1138</v>
      </c>
      <c r="AB17" s="20">
        <v>2114</v>
      </c>
      <c r="AC17" s="20">
        <v>2330</v>
      </c>
      <c r="AD17" s="20">
        <v>3278</v>
      </c>
      <c r="AE17" s="40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</row>
    <row r="18" spans="1:64" ht="15" customHeight="1">
      <c r="A18" s="27" t="s">
        <v>170</v>
      </c>
      <c r="B18" s="1" t="s">
        <v>1506</v>
      </c>
      <c r="C18" s="1" t="s">
        <v>1507</v>
      </c>
      <c r="D18" s="1" t="s">
        <v>1515</v>
      </c>
      <c r="E18" s="1" t="s">
        <v>1516</v>
      </c>
      <c r="F18" s="1" t="s">
        <v>1569</v>
      </c>
      <c r="G18" s="1" t="s">
        <v>1570</v>
      </c>
      <c r="H18" s="25" t="s">
        <v>1571</v>
      </c>
      <c r="I18" s="28"/>
      <c r="J18" s="1" t="s">
        <v>1572</v>
      </c>
      <c r="K18" s="1">
        <f t="shared" si="0"/>
        <v>6395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12">
        <v>839</v>
      </c>
      <c r="AB18" s="20">
        <v>1872</v>
      </c>
      <c r="AC18" s="20">
        <v>1831</v>
      </c>
      <c r="AD18" s="20">
        <v>1853</v>
      </c>
      <c r="AE18" s="40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</row>
    <row r="19" spans="1:64" s="10" customFormat="1" ht="15" customHeight="1">
      <c r="A19" s="27" t="s">
        <v>294</v>
      </c>
      <c r="B19" s="1" t="s">
        <v>1506</v>
      </c>
      <c r="C19" s="1" t="s">
        <v>1507</v>
      </c>
      <c r="D19" s="1" t="s">
        <v>1508</v>
      </c>
      <c r="E19" s="1" t="s">
        <v>1509</v>
      </c>
      <c r="F19" s="1" t="s">
        <v>1510</v>
      </c>
      <c r="G19" s="1" t="s">
        <v>1573</v>
      </c>
      <c r="H19" s="25" t="s">
        <v>1574</v>
      </c>
      <c r="I19" s="28"/>
      <c r="J19" s="1" t="s">
        <v>1575</v>
      </c>
      <c r="K19" s="1">
        <f t="shared" si="0"/>
        <v>6249</v>
      </c>
      <c r="L19" s="8">
        <v>200</v>
      </c>
      <c r="M19" s="8">
        <v>221</v>
      </c>
      <c r="N19" s="8">
        <v>215</v>
      </c>
      <c r="O19" s="8">
        <v>74</v>
      </c>
      <c r="P19" s="8">
        <v>55</v>
      </c>
      <c r="Q19" s="8">
        <v>73</v>
      </c>
      <c r="R19" s="8">
        <v>594</v>
      </c>
      <c r="S19" s="8">
        <v>553</v>
      </c>
      <c r="T19" s="8">
        <v>540</v>
      </c>
      <c r="U19" s="8">
        <v>676</v>
      </c>
      <c r="V19" s="8">
        <v>535</v>
      </c>
      <c r="W19" s="8">
        <v>484</v>
      </c>
      <c r="X19" s="8">
        <v>635</v>
      </c>
      <c r="Y19" s="8">
        <v>708</v>
      </c>
      <c r="Z19" s="8">
        <v>686</v>
      </c>
      <c r="AA19" s="12">
        <v>0</v>
      </c>
      <c r="AB19" s="20">
        <v>0</v>
      </c>
      <c r="AC19" s="20">
        <v>0</v>
      </c>
      <c r="AD19" s="20">
        <v>0</v>
      </c>
      <c r="AE19" s="40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</row>
    <row r="20" spans="1:64" s="10" customFormat="1" ht="15" customHeight="1">
      <c r="A20" s="27" t="s">
        <v>246</v>
      </c>
      <c r="B20" s="1" t="s">
        <v>1506</v>
      </c>
      <c r="C20" s="1" t="s">
        <v>1507</v>
      </c>
      <c r="D20" s="1" t="s">
        <v>1515</v>
      </c>
      <c r="E20" s="1" t="s">
        <v>1539</v>
      </c>
      <c r="F20" s="1" t="s">
        <v>1540</v>
      </c>
      <c r="G20" s="1" t="s">
        <v>1541</v>
      </c>
      <c r="H20" s="25" t="s">
        <v>1576</v>
      </c>
      <c r="I20" s="28"/>
      <c r="J20" s="1" t="s">
        <v>1577</v>
      </c>
      <c r="K20" s="1">
        <f t="shared" si="0"/>
        <v>5835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12">
        <v>1105</v>
      </c>
      <c r="AB20" s="20">
        <v>1487</v>
      </c>
      <c r="AC20" s="20">
        <v>1589</v>
      </c>
      <c r="AD20" s="20">
        <v>1654</v>
      </c>
      <c r="AE20" s="40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</row>
    <row r="21" spans="1:64" s="10" customFormat="1" ht="15" customHeight="1">
      <c r="A21" s="27" t="s">
        <v>137</v>
      </c>
      <c r="B21" s="1" t="s">
        <v>1506</v>
      </c>
      <c r="C21" s="1" t="s">
        <v>1507</v>
      </c>
      <c r="D21" s="1" t="s">
        <v>1521</v>
      </c>
      <c r="E21" s="1" t="s">
        <v>1522</v>
      </c>
      <c r="F21" s="1" t="s">
        <v>1523</v>
      </c>
      <c r="G21" s="1" t="s">
        <v>1524</v>
      </c>
      <c r="H21" s="25" t="s">
        <v>1578</v>
      </c>
      <c r="I21" s="28"/>
      <c r="J21" s="1" t="s">
        <v>1579</v>
      </c>
      <c r="K21" s="1">
        <f t="shared" si="0"/>
        <v>5760</v>
      </c>
      <c r="L21" s="8">
        <v>7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18</v>
      </c>
      <c r="S21" s="8">
        <v>14</v>
      </c>
      <c r="T21" s="8">
        <v>12</v>
      </c>
      <c r="U21" s="8">
        <v>16</v>
      </c>
      <c r="V21" s="8">
        <v>17</v>
      </c>
      <c r="W21" s="8">
        <v>20</v>
      </c>
      <c r="X21" s="8">
        <v>10</v>
      </c>
      <c r="Y21" s="8">
        <v>23</v>
      </c>
      <c r="Z21" s="8">
        <v>27</v>
      </c>
      <c r="AA21" s="12">
        <v>745</v>
      </c>
      <c r="AB21" s="20">
        <v>1021</v>
      </c>
      <c r="AC21" s="20">
        <v>1206</v>
      </c>
      <c r="AD21" s="20">
        <v>2624</v>
      </c>
      <c r="AE21" s="40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</row>
    <row r="22" spans="1:64" s="10" customFormat="1" ht="15" customHeight="1">
      <c r="A22" s="27" t="s">
        <v>1580</v>
      </c>
      <c r="B22" s="1" t="s">
        <v>1506</v>
      </c>
      <c r="C22" s="1" t="s">
        <v>1507</v>
      </c>
      <c r="D22" s="1" t="s">
        <v>1515</v>
      </c>
      <c r="E22" s="1" t="s">
        <v>1581</v>
      </c>
      <c r="F22" s="1" t="s">
        <v>1582</v>
      </c>
      <c r="G22" s="1" t="s">
        <v>1583</v>
      </c>
      <c r="H22" s="25" t="s">
        <v>1584</v>
      </c>
      <c r="I22" s="28"/>
      <c r="J22" s="1" t="s">
        <v>1585</v>
      </c>
      <c r="K22" s="1">
        <f t="shared" si="0"/>
        <v>5186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12">
        <v>424</v>
      </c>
      <c r="AB22" s="20">
        <v>2333</v>
      </c>
      <c r="AC22" s="20">
        <v>1191</v>
      </c>
      <c r="AD22" s="20">
        <v>1238</v>
      </c>
      <c r="AE22" s="40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</row>
    <row r="23" spans="1:64" s="10" customFormat="1" ht="15" customHeight="1">
      <c r="A23" s="27" t="s">
        <v>191</v>
      </c>
      <c r="B23" s="1" t="s">
        <v>1506</v>
      </c>
      <c r="C23" s="1" t="s">
        <v>1507</v>
      </c>
      <c r="D23" s="1" t="s">
        <v>1515</v>
      </c>
      <c r="E23" s="1" t="s">
        <v>1581</v>
      </c>
      <c r="F23" s="1" t="s">
        <v>1582</v>
      </c>
      <c r="G23" s="1" t="s">
        <v>1583</v>
      </c>
      <c r="H23" s="25" t="s">
        <v>1584</v>
      </c>
      <c r="I23" s="28"/>
      <c r="J23" s="1" t="s">
        <v>1585</v>
      </c>
      <c r="K23" s="1">
        <f t="shared" si="0"/>
        <v>5103</v>
      </c>
      <c r="L23" s="8">
        <v>172</v>
      </c>
      <c r="M23" s="8">
        <v>204</v>
      </c>
      <c r="N23" s="8">
        <v>175</v>
      </c>
      <c r="O23" s="8">
        <v>76</v>
      </c>
      <c r="P23" s="8">
        <v>56</v>
      </c>
      <c r="Q23" s="8">
        <v>60</v>
      </c>
      <c r="R23" s="8">
        <v>525</v>
      </c>
      <c r="S23" s="8">
        <v>421</v>
      </c>
      <c r="T23" s="8">
        <v>480</v>
      </c>
      <c r="U23" s="8">
        <v>601</v>
      </c>
      <c r="V23" s="8">
        <v>512</v>
      </c>
      <c r="W23" s="8">
        <v>416</v>
      </c>
      <c r="X23" s="8">
        <v>486</v>
      </c>
      <c r="Y23" s="8">
        <v>473</v>
      </c>
      <c r="Z23" s="8">
        <v>446</v>
      </c>
      <c r="AA23" s="12">
        <v>0</v>
      </c>
      <c r="AB23" s="20">
        <v>0</v>
      </c>
      <c r="AC23" s="20">
        <v>0</v>
      </c>
      <c r="AD23" s="20">
        <v>0</v>
      </c>
      <c r="AE23" s="40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</row>
    <row r="24" spans="1:64" ht="15" customHeight="1">
      <c r="A24" s="27" t="s">
        <v>259</v>
      </c>
      <c r="B24" s="1" t="s">
        <v>1506</v>
      </c>
      <c r="C24" s="1" t="s">
        <v>1507</v>
      </c>
      <c r="D24" s="1" t="s">
        <v>1508</v>
      </c>
      <c r="E24" s="1" t="s">
        <v>1509</v>
      </c>
      <c r="F24" s="1" t="s">
        <v>1510</v>
      </c>
      <c r="G24" s="1" t="s">
        <v>1511</v>
      </c>
      <c r="H24" s="25" t="s">
        <v>1512</v>
      </c>
      <c r="I24" s="28"/>
      <c r="J24" s="1" t="s">
        <v>1513</v>
      </c>
      <c r="K24" s="1">
        <f t="shared" si="0"/>
        <v>4287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12">
        <v>581</v>
      </c>
      <c r="AB24" s="20">
        <v>1008</v>
      </c>
      <c r="AC24" s="20">
        <v>1207</v>
      </c>
      <c r="AD24" s="20">
        <v>1491</v>
      </c>
      <c r="AE24" s="40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</row>
    <row r="25" spans="1:64" ht="15" customHeight="1">
      <c r="A25" s="27" t="s">
        <v>142</v>
      </c>
      <c r="B25" s="1" t="s">
        <v>1506</v>
      </c>
      <c r="C25" s="1" t="s">
        <v>1507</v>
      </c>
      <c r="D25" s="1" t="s">
        <v>1515</v>
      </c>
      <c r="E25" s="1" t="s">
        <v>1516</v>
      </c>
      <c r="F25" s="1" t="s">
        <v>1569</v>
      </c>
      <c r="G25" s="1" t="s">
        <v>1570</v>
      </c>
      <c r="H25" s="25" t="s">
        <v>1586</v>
      </c>
      <c r="I25" s="28"/>
      <c r="J25" s="1" t="s">
        <v>1587</v>
      </c>
      <c r="K25" s="1">
        <f t="shared" si="0"/>
        <v>3799</v>
      </c>
      <c r="L25" s="8">
        <v>126</v>
      </c>
      <c r="M25" s="8">
        <v>97</v>
      </c>
      <c r="N25" s="8">
        <v>115</v>
      </c>
      <c r="O25" s="8">
        <v>32</v>
      </c>
      <c r="P25" s="8">
        <v>31</v>
      </c>
      <c r="Q25" s="8">
        <v>48</v>
      </c>
      <c r="R25" s="8">
        <v>343</v>
      </c>
      <c r="S25" s="8">
        <v>310</v>
      </c>
      <c r="T25" s="8">
        <v>319</v>
      </c>
      <c r="U25" s="8">
        <v>432</v>
      </c>
      <c r="V25" s="8">
        <v>339</v>
      </c>
      <c r="W25" s="8">
        <v>316</v>
      </c>
      <c r="X25" s="8">
        <v>428</v>
      </c>
      <c r="Y25" s="8">
        <v>450</v>
      </c>
      <c r="Z25" s="8">
        <v>413</v>
      </c>
      <c r="AA25" s="12">
        <v>0</v>
      </c>
      <c r="AB25" s="20">
        <v>0</v>
      </c>
      <c r="AC25" s="20">
        <v>0</v>
      </c>
      <c r="AD25" s="20">
        <v>0</v>
      </c>
      <c r="AE25" s="40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</row>
    <row r="26" spans="1:64" ht="15" customHeight="1">
      <c r="A26" s="27" t="s">
        <v>348</v>
      </c>
      <c r="B26" s="1" t="s">
        <v>1506</v>
      </c>
      <c r="C26" s="1" t="s">
        <v>1558</v>
      </c>
      <c r="D26" s="1" t="s">
        <v>1588</v>
      </c>
      <c r="E26" s="1" t="s">
        <v>1589</v>
      </c>
      <c r="F26" s="1" t="s">
        <v>1590</v>
      </c>
      <c r="G26" s="1" t="s">
        <v>1591</v>
      </c>
      <c r="H26" s="25" t="s">
        <v>1537</v>
      </c>
      <c r="I26" s="28"/>
      <c r="J26" s="1" t="s">
        <v>1592</v>
      </c>
      <c r="K26" s="1">
        <f t="shared" si="0"/>
        <v>3357</v>
      </c>
      <c r="L26" s="8">
        <v>82</v>
      </c>
      <c r="M26" s="8">
        <v>77</v>
      </c>
      <c r="N26" s="8">
        <v>97</v>
      </c>
      <c r="O26" s="8">
        <v>25</v>
      </c>
      <c r="P26" s="8">
        <v>11</v>
      </c>
      <c r="Q26" s="8">
        <v>0</v>
      </c>
      <c r="R26" s="8">
        <v>252</v>
      </c>
      <c r="S26" s="8">
        <v>265</v>
      </c>
      <c r="T26" s="8">
        <v>301</v>
      </c>
      <c r="U26" s="8">
        <v>455</v>
      </c>
      <c r="V26" s="8">
        <v>322</v>
      </c>
      <c r="W26" s="8">
        <v>306</v>
      </c>
      <c r="X26" s="8">
        <v>410</v>
      </c>
      <c r="Y26" s="8">
        <v>407</v>
      </c>
      <c r="Z26" s="8">
        <v>347</v>
      </c>
      <c r="AA26" s="12">
        <v>0</v>
      </c>
      <c r="AB26" s="20">
        <v>0</v>
      </c>
      <c r="AC26" s="20">
        <v>0</v>
      </c>
      <c r="AD26" s="20">
        <v>0</v>
      </c>
      <c r="AE26" s="40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</row>
    <row r="27" spans="1:64" ht="15" customHeight="1">
      <c r="A27" s="27" t="s">
        <v>1593</v>
      </c>
      <c r="B27" s="1" t="s">
        <v>1506</v>
      </c>
      <c r="C27" s="1" t="s">
        <v>1507</v>
      </c>
      <c r="D27" s="1" t="s">
        <v>1508</v>
      </c>
      <c r="E27" s="1" t="s">
        <v>1509</v>
      </c>
      <c r="F27" s="1" t="s">
        <v>1594</v>
      </c>
      <c r="G27" s="1" t="s">
        <v>1595</v>
      </c>
      <c r="H27" s="25" t="s">
        <v>1596</v>
      </c>
      <c r="I27" s="28"/>
      <c r="J27" s="1" t="s">
        <v>1597</v>
      </c>
      <c r="K27" s="1">
        <f t="shared" si="0"/>
        <v>3332</v>
      </c>
      <c r="L27" s="8">
        <v>100</v>
      </c>
      <c r="M27" s="8">
        <v>113</v>
      </c>
      <c r="N27" s="8">
        <v>102</v>
      </c>
      <c r="O27" s="8">
        <v>29</v>
      </c>
      <c r="P27" s="8">
        <v>46</v>
      </c>
      <c r="Q27" s="8">
        <v>50</v>
      </c>
      <c r="R27" s="8">
        <v>304</v>
      </c>
      <c r="S27" s="8">
        <v>267</v>
      </c>
      <c r="T27" s="8">
        <v>268</v>
      </c>
      <c r="U27" s="8">
        <v>338</v>
      </c>
      <c r="V27" s="8">
        <v>330</v>
      </c>
      <c r="W27" s="8">
        <v>284</v>
      </c>
      <c r="X27" s="8">
        <v>342</v>
      </c>
      <c r="Y27" s="8">
        <v>387</v>
      </c>
      <c r="Z27" s="8">
        <v>372</v>
      </c>
      <c r="AA27" s="12">
        <v>0</v>
      </c>
      <c r="AB27" s="20">
        <v>0</v>
      </c>
      <c r="AC27" s="20">
        <v>0</v>
      </c>
      <c r="AD27" s="20">
        <v>0</v>
      </c>
      <c r="AE27" s="40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</row>
    <row r="28" spans="1:64" s="10" customFormat="1" ht="15" customHeight="1">
      <c r="A28" s="27" t="s">
        <v>86</v>
      </c>
      <c r="B28" s="1" t="s">
        <v>1506</v>
      </c>
      <c r="C28" s="1" t="s">
        <v>1507</v>
      </c>
      <c r="D28" s="1" t="s">
        <v>1515</v>
      </c>
      <c r="E28" s="1" t="s">
        <v>1539</v>
      </c>
      <c r="F28" s="1" t="s">
        <v>1540</v>
      </c>
      <c r="G28" s="1" t="s">
        <v>1541</v>
      </c>
      <c r="H28" s="25" t="s">
        <v>1537</v>
      </c>
      <c r="I28" s="28"/>
      <c r="J28" s="1" t="s">
        <v>1598</v>
      </c>
      <c r="K28" s="1">
        <f t="shared" si="0"/>
        <v>2699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12">
        <v>529</v>
      </c>
      <c r="AB28" s="20">
        <v>670</v>
      </c>
      <c r="AC28" s="20">
        <v>604</v>
      </c>
      <c r="AD28" s="20">
        <v>896</v>
      </c>
      <c r="AE28" s="40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</row>
    <row r="29" spans="1:64" ht="15" customHeight="1">
      <c r="A29" s="27" t="s">
        <v>1599</v>
      </c>
      <c r="B29" s="1" t="s">
        <v>1506</v>
      </c>
      <c r="C29" s="1" t="s">
        <v>1507</v>
      </c>
      <c r="D29" s="1" t="s">
        <v>1508</v>
      </c>
      <c r="E29" s="1" t="s">
        <v>1509</v>
      </c>
      <c r="F29" s="1" t="s">
        <v>1510</v>
      </c>
      <c r="G29" s="1" t="s">
        <v>1511</v>
      </c>
      <c r="H29" s="25" t="s">
        <v>1512</v>
      </c>
      <c r="I29" s="28"/>
      <c r="J29" s="1" t="s">
        <v>1513</v>
      </c>
      <c r="K29" s="1">
        <f t="shared" si="0"/>
        <v>1750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12">
        <v>199</v>
      </c>
      <c r="AB29" s="20">
        <v>502</v>
      </c>
      <c r="AC29" s="20">
        <v>447</v>
      </c>
      <c r="AD29" s="20">
        <v>602</v>
      </c>
      <c r="AE29" s="40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</row>
    <row r="30" spans="1:64" ht="15" customHeight="1">
      <c r="A30" s="27" t="s">
        <v>416</v>
      </c>
      <c r="B30" s="1" t="s">
        <v>1506</v>
      </c>
      <c r="C30" s="1" t="s">
        <v>1507</v>
      </c>
      <c r="D30" s="1" t="s">
        <v>1521</v>
      </c>
      <c r="E30" s="1" t="s">
        <v>1537</v>
      </c>
      <c r="F30" s="1" t="s">
        <v>1537</v>
      </c>
      <c r="G30" s="1" t="s">
        <v>1537</v>
      </c>
      <c r="H30" s="25" t="s">
        <v>1537</v>
      </c>
      <c r="I30" s="28"/>
      <c r="J30" s="1" t="s">
        <v>1600</v>
      </c>
      <c r="K30" s="1">
        <f t="shared" si="0"/>
        <v>1700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12">
        <v>0</v>
      </c>
      <c r="AB30" s="20">
        <v>0</v>
      </c>
      <c r="AC30" s="20">
        <v>0</v>
      </c>
      <c r="AD30" s="20">
        <v>0</v>
      </c>
      <c r="AE30" s="40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1280</v>
      </c>
      <c r="AL30" s="1">
        <v>190</v>
      </c>
      <c r="AM30" s="1">
        <v>230</v>
      </c>
    </row>
    <row r="31" spans="1:64" ht="15" customHeight="1">
      <c r="A31" s="27" t="s">
        <v>512</v>
      </c>
      <c r="B31" s="1" t="s">
        <v>1506</v>
      </c>
      <c r="C31" s="1" t="s">
        <v>1532</v>
      </c>
      <c r="D31" s="1" t="s">
        <v>1533</v>
      </c>
      <c r="E31" s="1" t="s">
        <v>1601</v>
      </c>
      <c r="F31" s="1" t="s">
        <v>1602</v>
      </c>
      <c r="G31" s="1" t="s">
        <v>1603</v>
      </c>
      <c r="H31" s="25" t="s">
        <v>1604</v>
      </c>
      <c r="I31" s="28"/>
      <c r="J31" s="1" t="s">
        <v>1605</v>
      </c>
      <c r="K31" s="1">
        <f t="shared" si="0"/>
        <v>1066</v>
      </c>
      <c r="L31" s="8">
        <v>0</v>
      </c>
      <c r="M31" s="8">
        <v>25</v>
      </c>
      <c r="N31" s="8">
        <v>53</v>
      </c>
      <c r="O31" s="8">
        <v>16</v>
      </c>
      <c r="P31" s="8">
        <v>16</v>
      </c>
      <c r="Q31" s="8">
        <v>15</v>
      </c>
      <c r="R31" s="8">
        <v>110</v>
      </c>
      <c r="S31" s="8">
        <v>108</v>
      </c>
      <c r="T31" s="8">
        <v>103</v>
      </c>
      <c r="U31" s="8">
        <v>135</v>
      </c>
      <c r="V31" s="8">
        <v>110</v>
      </c>
      <c r="W31" s="8">
        <v>106</v>
      </c>
      <c r="X31" s="8">
        <v>127</v>
      </c>
      <c r="Y31" s="8">
        <v>0</v>
      </c>
      <c r="Z31" s="8">
        <v>0</v>
      </c>
      <c r="AA31" s="12">
        <v>20</v>
      </c>
      <c r="AB31" s="20">
        <v>27</v>
      </c>
      <c r="AC31" s="20">
        <v>48</v>
      </c>
      <c r="AD31" s="20">
        <v>47</v>
      </c>
      <c r="AE31" s="40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</row>
    <row r="32" spans="1:64" ht="15" customHeight="1">
      <c r="A32" s="27" t="s">
        <v>562</v>
      </c>
      <c r="B32" s="1" t="s">
        <v>1506</v>
      </c>
      <c r="C32" s="1" t="s">
        <v>1507</v>
      </c>
      <c r="D32" s="1" t="s">
        <v>1508</v>
      </c>
      <c r="E32" s="1" t="s">
        <v>1509</v>
      </c>
      <c r="F32" s="1" t="s">
        <v>1594</v>
      </c>
      <c r="G32" s="1" t="s">
        <v>1606</v>
      </c>
      <c r="H32" s="25" t="s">
        <v>1537</v>
      </c>
      <c r="I32" s="28"/>
      <c r="J32" s="1" t="s">
        <v>1607</v>
      </c>
      <c r="K32" s="1">
        <f t="shared" si="0"/>
        <v>1060</v>
      </c>
      <c r="L32" s="8">
        <v>30</v>
      </c>
      <c r="M32" s="8">
        <v>24</v>
      </c>
      <c r="N32" s="8">
        <v>34</v>
      </c>
      <c r="O32" s="8">
        <v>11</v>
      </c>
      <c r="P32" s="8">
        <v>0</v>
      </c>
      <c r="Q32" s="8">
        <v>19</v>
      </c>
      <c r="R32" s="8">
        <v>90</v>
      </c>
      <c r="S32" s="8">
        <v>94</v>
      </c>
      <c r="T32" s="8">
        <v>84</v>
      </c>
      <c r="U32" s="8">
        <v>116</v>
      </c>
      <c r="V32" s="8">
        <v>104</v>
      </c>
      <c r="W32" s="8">
        <v>76</v>
      </c>
      <c r="X32" s="8">
        <v>130</v>
      </c>
      <c r="Y32" s="8">
        <v>143</v>
      </c>
      <c r="Z32" s="8">
        <v>105</v>
      </c>
      <c r="AA32" s="12">
        <v>0</v>
      </c>
      <c r="AB32" s="20">
        <v>0</v>
      </c>
      <c r="AC32" s="20">
        <v>0</v>
      </c>
      <c r="AD32" s="20">
        <v>0</v>
      </c>
      <c r="AE32" s="40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</row>
    <row r="33" spans="1:64" s="10" customFormat="1" ht="15" customHeight="1">
      <c r="A33" s="27" t="s">
        <v>637</v>
      </c>
      <c r="B33" s="1" t="s">
        <v>1506</v>
      </c>
      <c r="C33" s="1" t="s">
        <v>1507</v>
      </c>
      <c r="D33" s="1" t="s">
        <v>1521</v>
      </c>
      <c r="E33" s="1" t="s">
        <v>1546</v>
      </c>
      <c r="F33" s="1" t="s">
        <v>1547</v>
      </c>
      <c r="G33" s="1" t="s">
        <v>1548</v>
      </c>
      <c r="H33" s="25" t="s">
        <v>1537</v>
      </c>
      <c r="I33" s="28"/>
      <c r="J33" s="1" t="s">
        <v>1549</v>
      </c>
      <c r="K33" s="1">
        <f t="shared" si="0"/>
        <v>929</v>
      </c>
      <c r="L33" s="8">
        <v>29</v>
      </c>
      <c r="M33" s="8">
        <v>44</v>
      </c>
      <c r="N33" s="8">
        <v>27</v>
      </c>
      <c r="O33" s="8">
        <v>6</v>
      </c>
      <c r="P33" s="8">
        <v>0</v>
      </c>
      <c r="Q33" s="8">
        <v>13</v>
      </c>
      <c r="R33" s="8">
        <v>99</v>
      </c>
      <c r="S33" s="8">
        <v>75</v>
      </c>
      <c r="T33" s="8">
        <v>98</v>
      </c>
      <c r="U33" s="8">
        <v>119</v>
      </c>
      <c r="V33" s="8">
        <v>76</v>
      </c>
      <c r="W33" s="8">
        <v>78</v>
      </c>
      <c r="X33" s="8">
        <v>89</v>
      </c>
      <c r="Y33" s="8">
        <v>98</v>
      </c>
      <c r="Z33" s="8">
        <v>78</v>
      </c>
      <c r="AA33" s="12">
        <v>0</v>
      </c>
      <c r="AB33" s="20">
        <v>0</v>
      </c>
      <c r="AC33" s="20">
        <v>0</v>
      </c>
      <c r="AD33" s="20">
        <v>0</v>
      </c>
      <c r="AE33" s="40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</row>
    <row r="34" spans="1:64" ht="15" customHeight="1">
      <c r="A34" s="27" t="s">
        <v>402</v>
      </c>
      <c r="B34" s="1" t="s">
        <v>1506</v>
      </c>
      <c r="C34" s="1" t="s">
        <v>1507</v>
      </c>
      <c r="D34" s="1" t="s">
        <v>1521</v>
      </c>
      <c r="E34" s="1" t="s">
        <v>1527</v>
      </c>
      <c r="F34" s="1" t="s">
        <v>1528</v>
      </c>
      <c r="G34" s="1" t="s">
        <v>1529</v>
      </c>
      <c r="H34" s="25" t="s">
        <v>1537</v>
      </c>
      <c r="I34" s="28"/>
      <c r="J34" s="1" t="s">
        <v>1608</v>
      </c>
      <c r="K34" s="1">
        <f t="shared" si="0"/>
        <v>888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12">
        <v>82</v>
      </c>
      <c r="AB34" s="20">
        <v>432</v>
      </c>
      <c r="AC34" s="20">
        <v>177</v>
      </c>
      <c r="AD34" s="20">
        <v>197</v>
      </c>
      <c r="AE34" s="40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</row>
    <row r="35" spans="1:64" ht="15" customHeight="1">
      <c r="A35" s="27" t="s">
        <v>460</v>
      </c>
      <c r="B35" s="1" t="s">
        <v>1506</v>
      </c>
      <c r="C35" s="1" t="s">
        <v>1507</v>
      </c>
      <c r="D35" s="1" t="s">
        <v>1508</v>
      </c>
      <c r="E35" s="1" t="s">
        <v>1509</v>
      </c>
      <c r="F35" s="1" t="s">
        <v>1594</v>
      </c>
      <c r="G35" s="1" t="s">
        <v>1609</v>
      </c>
      <c r="H35" s="25" t="s">
        <v>1610</v>
      </c>
      <c r="I35" s="28"/>
      <c r="J35" s="1" t="s">
        <v>1611</v>
      </c>
      <c r="K35" s="1">
        <f t="shared" si="0"/>
        <v>877</v>
      </c>
      <c r="L35" s="8">
        <v>41</v>
      </c>
      <c r="M35" s="8">
        <v>41</v>
      </c>
      <c r="N35" s="8">
        <v>41</v>
      </c>
      <c r="O35" s="8">
        <v>17</v>
      </c>
      <c r="P35" s="8">
        <v>11</v>
      </c>
      <c r="Q35" s="8">
        <v>0</v>
      </c>
      <c r="R35" s="8">
        <v>63</v>
      </c>
      <c r="S35" s="8">
        <v>85</v>
      </c>
      <c r="T35" s="8">
        <v>95</v>
      </c>
      <c r="U35" s="8">
        <v>140</v>
      </c>
      <c r="V35" s="8">
        <v>90</v>
      </c>
      <c r="W35" s="8">
        <v>71</v>
      </c>
      <c r="X35" s="8">
        <v>75</v>
      </c>
      <c r="Y35" s="8">
        <v>49</v>
      </c>
      <c r="Z35" s="8">
        <v>58</v>
      </c>
      <c r="AA35" s="12">
        <v>0</v>
      </c>
      <c r="AB35" s="20">
        <v>0</v>
      </c>
      <c r="AC35" s="20">
        <v>0</v>
      </c>
      <c r="AD35" s="20">
        <v>0</v>
      </c>
      <c r="AE35" s="40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</row>
    <row r="36" spans="1:64" s="10" customFormat="1" ht="15" customHeight="1">
      <c r="A36" s="27" t="s">
        <v>1612</v>
      </c>
      <c r="B36" s="1" t="s">
        <v>1506</v>
      </c>
      <c r="C36" s="1" t="s">
        <v>1537</v>
      </c>
      <c r="D36" s="1" t="s">
        <v>1537</v>
      </c>
      <c r="E36" s="1" t="s">
        <v>1537</v>
      </c>
      <c r="F36" s="1" t="s">
        <v>1537</v>
      </c>
      <c r="G36" s="1" t="s">
        <v>1537</v>
      </c>
      <c r="H36" s="25" t="s">
        <v>1537</v>
      </c>
      <c r="I36" s="26" t="s">
        <v>1613</v>
      </c>
      <c r="J36" s="1" t="s">
        <v>1614</v>
      </c>
      <c r="K36" s="1">
        <f t="shared" si="0"/>
        <v>856</v>
      </c>
      <c r="L36" s="8">
        <v>42</v>
      </c>
      <c r="M36" s="8">
        <v>40</v>
      </c>
      <c r="N36" s="8">
        <v>63</v>
      </c>
      <c r="O36" s="8">
        <v>13</v>
      </c>
      <c r="P36" s="8">
        <v>9</v>
      </c>
      <c r="Q36" s="8">
        <v>7</v>
      </c>
      <c r="R36" s="8">
        <v>66</v>
      </c>
      <c r="S36" s="8">
        <v>60</v>
      </c>
      <c r="T36" s="8">
        <v>59</v>
      </c>
      <c r="U36" s="8">
        <v>103</v>
      </c>
      <c r="V36" s="8">
        <v>85</v>
      </c>
      <c r="W36" s="8">
        <v>87</v>
      </c>
      <c r="X36" s="8">
        <v>77</v>
      </c>
      <c r="Y36" s="8">
        <v>87</v>
      </c>
      <c r="Z36" s="8">
        <v>58</v>
      </c>
      <c r="AA36" s="12">
        <v>0</v>
      </c>
      <c r="AB36" s="20">
        <v>0</v>
      </c>
      <c r="AC36" s="20">
        <v>0</v>
      </c>
      <c r="AD36" s="20">
        <v>0</v>
      </c>
      <c r="AE36" s="40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</row>
    <row r="37" spans="1:64" ht="15" customHeight="1">
      <c r="A37" s="27" t="s">
        <v>1615</v>
      </c>
      <c r="B37" s="1" t="s">
        <v>1506</v>
      </c>
      <c r="C37" s="1" t="s">
        <v>1507</v>
      </c>
      <c r="D37" s="1" t="s">
        <v>1537</v>
      </c>
      <c r="E37" s="1" t="s">
        <v>1537</v>
      </c>
      <c r="F37" s="1" t="s">
        <v>1537</v>
      </c>
      <c r="G37" s="1" t="s">
        <v>1537</v>
      </c>
      <c r="H37" s="25" t="s">
        <v>1537</v>
      </c>
      <c r="I37" s="28" t="s">
        <v>1616</v>
      </c>
      <c r="J37" s="1" t="s">
        <v>1617</v>
      </c>
      <c r="K37" s="1">
        <f t="shared" si="0"/>
        <v>829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12">
        <v>0</v>
      </c>
      <c r="AB37" s="20">
        <v>0</v>
      </c>
      <c r="AC37" s="20">
        <v>0</v>
      </c>
      <c r="AD37" s="20">
        <v>0</v>
      </c>
      <c r="AE37" s="40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712</v>
      </c>
      <c r="AL37" s="1">
        <v>0</v>
      </c>
      <c r="AM37" s="1">
        <v>117</v>
      </c>
    </row>
    <row r="38" spans="1:64" s="10" customFormat="1" ht="15" customHeight="1">
      <c r="A38" s="27" t="s">
        <v>633</v>
      </c>
      <c r="B38" s="1" t="s">
        <v>1506</v>
      </c>
      <c r="C38" s="1" t="s">
        <v>1507</v>
      </c>
      <c r="D38" s="1" t="s">
        <v>1537</v>
      </c>
      <c r="E38" s="1" t="s">
        <v>1537</v>
      </c>
      <c r="F38" s="1" t="s">
        <v>1537</v>
      </c>
      <c r="G38" s="1" t="s">
        <v>1537</v>
      </c>
      <c r="H38" s="25" t="s">
        <v>1537</v>
      </c>
      <c r="I38" s="28" t="s">
        <v>1618</v>
      </c>
      <c r="J38" s="1" t="s">
        <v>1617</v>
      </c>
      <c r="K38" s="1">
        <f t="shared" si="0"/>
        <v>793</v>
      </c>
      <c r="L38" s="8">
        <v>19</v>
      </c>
      <c r="M38" s="8">
        <v>0</v>
      </c>
      <c r="N38" s="8">
        <v>21</v>
      </c>
      <c r="O38" s="8">
        <v>7</v>
      </c>
      <c r="P38" s="8">
        <v>0</v>
      </c>
      <c r="Q38" s="8">
        <v>7</v>
      </c>
      <c r="R38" s="8">
        <v>64</v>
      </c>
      <c r="S38" s="8">
        <v>53</v>
      </c>
      <c r="T38" s="8">
        <v>76</v>
      </c>
      <c r="U38" s="8">
        <v>94</v>
      </c>
      <c r="V38" s="8">
        <v>84</v>
      </c>
      <c r="W38" s="8">
        <v>91</v>
      </c>
      <c r="X38" s="8">
        <v>98</v>
      </c>
      <c r="Y38" s="8">
        <v>102</v>
      </c>
      <c r="Z38" s="8">
        <v>77</v>
      </c>
      <c r="AA38" s="12">
        <v>0</v>
      </c>
      <c r="AB38" s="20">
        <v>0</v>
      </c>
      <c r="AC38" s="20">
        <v>0</v>
      </c>
      <c r="AD38" s="20">
        <v>0</v>
      </c>
      <c r="AE38" s="40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</row>
    <row r="39" spans="1:64" ht="15" customHeight="1">
      <c r="A39" s="27" t="s">
        <v>624</v>
      </c>
      <c r="B39" s="1" t="s">
        <v>1506</v>
      </c>
      <c r="C39" s="1" t="s">
        <v>1507</v>
      </c>
      <c r="D39" s="1" t="s">
        <v>1537</v>
      </c>
      <c r="E39" s="1" t="s">
        <v>1537</v>
      </c>
      <c r="F39" s="1" t="s">
        <v>1537</v>
      </c>
      <c r="G39" s="1" t="s">
        <v>1537</v>
      </c>
      <c r="H39" s="25" t="s">
        <v>1537</v>
      </c>
      <c r="I39" s="28" t="s">
        <v>1619</v>
      </c>
      <c r="J39" s="1" t="s">
        <v>1617</v>
      </c>
      <c r="K39" s="1">
        <f t="shared" si="0"/>
        <v>784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12">
        <v>0</v>
      </c>
      <c r="AB39" s="20">
        <v>0</v>
      </c>
      <c r="AC39" s="20">
        <v>0</v>
      </c>
      <c r="AD39" s="20">
        <v>0</v>
      </c>
      <c r="AE39" s="40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585</v>
      </c>
      <c r="AL39" s="1">
        <v>19</v>
      </c>
      <c r="AM39" s="1">
        <v>180</v>
      </c>
    </row>
    <row r="40" spans="1:64" ht="15" customHeight="1">
      <c r="A40" s="27" t="s">
        <v>196</v>
      </c>
      <c r="B40" s="1" t="s">
        <v>1506</v>
      </c>
      <c r="C40" s="1" t="s">
        <v>1507</v>
      </c>
      <c r="D40" s="1" t="s">
        <v>1521</v>
      </c>
      <c r="E40" s="1" t="s">
        <v>1522</v>
      </c>
      <c r="F40" s="1" t="s">
        <v>1523</v>
      </c>
      <c r="G40" s="1" t="s">
        <v>1524</v>
      </c>
      <c r="H40" s="25" t="s">
        <v>1537</v>
      </c>
      <c r="I40" s="28"/>
      <c r="J40" s="1" t="s">
        <v>1620</v>
      </c>
      <c r="K40" s="1">
        <f t="shared" si="0"/>
        <v>780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12">
        <v>78</v>
      </c>
      <c r="AB40" s="20">
        <v>159</v>
      </c>
      <c r="AC40" s="20">
        <v>261</v>
      </c>
      <c r="AD40" s="20">
        <v>282</v>
      </c>
      <c r="AE40" s="40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</row>
    <row r="41" spans="1:64" ht="15" customHeight="1">
      <c r="A41" s="27" t="s">
        <v>1621</v>
      </c>
      <c r="B41" s="1" t="s">
        <v>1506</v>
      </c>
      <c r="C41" s="1" t="s">
        <v>1507</v>
      </c>
      <c r="D41" s="1" t="s">
        <v>1508</v>
      </c>
      <c r="E41" s="1" t="s">
        <v>1509</v>
      </c>
      <c r="F41" s="1" t="s">
        <v>1510</v>
      </c>
      <c r="G41" s="1" t="s">
        <v>1511</v>
      </c>
      <c r="H41" s="25" t="s">
        <v>1512</v>
      </c>
      <c r="I41" s="28"/>
      <c r="J41" s="1" t="s">
        <v>1513</v>
      </c>
      <c r="K41" s="1">
        <f t="shared" si="0"/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12">
        <v>0</v>
      </c>
      <c r="AB41" s="20">
        <v>0</v>
      </c>
      <c r="AC41" s="20">
        <v>0</v>
      </c>
      <c r="AD41" s="20">
        <v>0</v>
      </c>
      <c r="AE41" s="40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</row>
    <row r="42" spans="1:64" ht="15" customHeight="1">
      <c r="A42" s="27" t="s">
        <v>1622</v>
      </c>
      <c r="B42" s="1" t="s">
        <v>1506</v>
      </c>
      <c r="C42" s="1" t="s">
        <v>1537</v>
      </c>
      <c r="D42" s="1" t="s">
        <v>1537</v>
      </c>
      <c r="E42" s="1" t="s">
        <v>1537</v>
      </c>
      <c r="F42" s="1" t="s">
        <v>1537</v>
      </c>
      <c r="G42" s="1" t="s">
        <v>1537</v>
      </c>
      <c r="H42" s="25" t="s">
        <v>1537</v>
      </c>
      <c r="I42" s="28" t="s">
        <v>1623</v>
      </c>
      <c r="J42" s="1" t="s">
        <v>1614</v>
      </c>
      <c r="K42" s="1">
        <f t="shared" si="0"/>
        <v>630</v>
      </c>
      <c r="L42" s="8">
        <v>0</v>
      </c>
      <c r="M42" s="8">
        <v>0</v>
      </c>
      <c r="N42" s="8">
        <v>8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6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12">
        <v>22</v>
      </c>
      <c r="AB42" s="20">
        <v>53</v>
      </c>
      <c r="AC42" s="20">
        <v>153</v>
      </c>
      <c r="AD42" s="20">
        <v>190</v>
      </c>
      <c r="AE42" s="40">
        <v>11</v>
      </c>
      <c r="AF42" s="1">
        <v>0</v>
      </c>
      <c r="AG42" s="1">
        <v>6</v>
      </c>
      <c r="AH42" s="1">
        <v>7</v>
      </c>
      <c r="AI42" s="1">
        <v>0</v>
      </c>
      <c r="AJ42" s="1">
        <v>14</v>
      </c>
      <c r="AK42" s="1">
        <v>150</v>
      </c>
      <c r="AL42" s="1">
        <v>10</v>
      </c>
      <c r="AM42" s="1">
        <v>0</v>
      </c>
    </row>
    <row r="43" spans="1:64" s="13" customFormat="1" ht="15" customHeight="1">
      <c r="A43" s="27" t="s">
        <v>642</v>
      </c>
      <c r="B43" s="1" t="s">
        <v>1506</v>
      </c>
      <c r="C43" s="1" t="s">
        <v>1558</v>
      </c>
      <c r="D43" s="1" t="s">
        <v>1588</v>
      </c>
      <c r="E43" s="1" t="s">
        <v>1589</v>
      </c>
      <c r="F43" s="1" t="s">
        <v>1590</v>
      </c>
      <c r="G43" s="1" t="s">
        <v>1591</v>
      </c>
      <c r="H43" s="25" t="s">
        <v>1624</v>
      </c>
      <c r="I43" s="28"/>
      <c r="J43" s="1" t="s">
        <v>1625</v>
      </c>
      <c r="K43" s="1">
        <f t="shared" si="0"/>
        <v>516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12">
        <v>75</v>
      </c>
      <c r="AB43" s="20">
        <v>130</v>
      </c>
      <c r="AC43" s="20">
        <v>151</v>
      </c>
      <c r="AD43" s="20">
        <v>160</v>
      </c>
      <c r="AE43" s="40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" customHeight="1">
      <c r="A44" s="27" t="s">
        <v>484</v>
      </c>
      <c r="B44" s="1" t="s">
        <v>1506</v>
      </c>
      <c r="C44" s="1" t="s">
        <v>1507</v>
      </c>
      <c r="D44" s="1" t="s">
        <v>1508</v>
      </c>
      <c r="E44" s="1" t="s">
        <v>1509</v>
      </c>
      <c r="F44" s="1" t="s">
        <v>1510</v>
      </c>
      <c r="G44" s="1" t="s">
        <v>1573</v>
      </c>
      <c r="H44" s="25" t="s">
        <v>1537</v>
      </c>
      <c r="I44" s="28"/>
      <c r="J44" s="1" t="s">
        <v>1626</v>
      </c>
      <c r="K44" s="1">
        <f t="shared" si="0"/>
        <v>507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12">
        <v>37</v>
      </c>
      <c r="AB44" s="20">
        <v>229</v>
      </c>
      <c r="AC44" s="20">
        <v>121</v>
      </c>
      <c r="AD44" s="20">
        <v>120</v>
      </c>
      <c r="AE44" s="40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</row>
    <row r="45" spans="1:64" ht="15" customHeight="1">
      <c r="A45" s="27" t="s">
        <v>1627</v>
      </c>
      <c r="B45" s="1" t="s">
        <v>1506</v>
      </c>
      <c r="C45" s="1" t="s">
        <v>1507</v>
      </c>
      <c r="D45" s="1" t="s">
        <v>1515</v>
      </c>
      <c r="E45" s="1" t="s">
        <v>1516</v>
      </c>
      <c r="F45" s="1" t="s">
        <v>1517</v>
      </c>
      <c r="G45" s="1" t="s">
        <v>1518</v>
      </c>
      <c r="H45" s="25" t="s">
        <v>1519</v>
      </c>
      <c r="I45" s="28"/>
      <c r="J45" s="1" t="s">
        <v>1520</v>
      </c>
      <c r="K45" s="1">
        <f t="shared" si="0"/>
        <v>503</v>
      </c>
      <c r="L45" s="8">
        <v>55</v>
      </c>
      <c r="M45" s="8">
        <v>89</v>
      </c>
      <c r="N45" s="8">
        <v>55</v>
      </c>
      <c r="O45" s="8">
        <v>0</v>
      </c>
      <c r="P45" s="8">
        <v>123</v>
      </c>
      <c r="Q45" s="8">
        <v>181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12">
        <v>0</v>
      </c>
      <c r="AB45" s="20">
        <v>0</v>
      </c>
      <c r="AC45" s="20">
        <v>0</v>
      </c>
      <c r="AD45" s="20">
        <v>0</v>
      </c>
      <c r="AE45" s="40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</row>
    <row r="46" spans="1:64" ht="15" customHeight="1">
      <c r="A46" s="27" t="s">
        <v>1628</v>
      </c>
      <c r="B46" s="1" t="s">
        <v>1506</v>
      </c>
      <c r="C46" s="1" t="s">
        <v>1507</v>
      </c>
      <c r="D46" s="1" t="s">
        <v>1508</v>
      </c>
      <c r="E46" s="1" t="s">
        <v>1509</v>
      </c>
      <c r="F46" s="1" t="s">
        <v>1510</v>
      </c>
      <c r="G46" s="1" t="s">
        <v>1511</v>
      </c>
      <c r="H46" s="25" t="s">
        <v>1629</v>
      </c>
      <c r="I46" s="28"/>
      <c r="J46" s="1" t="s">
        <v>1630</v>
      </c>
      <c r="K46" s="1">
        <f t="shared" si="0"/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12">
        <v>0</v>
      </c>
      <c r="AB46" s="20">
        <v>0</v>
      </c>
      <c r="AC46" s="20">
        <v>0</v>
      </c>
      <c r="AD46" s="20">
        <v>0</v>
      </c>
      <c r="AE46" s="40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</row>
    <row r="47" spans="1:64" ht="15" customHeight="1">
      <c r="A47" s="27" t="s">
        <v>805</v>
      </c>
      <c r="B47" s="1" t="s">
        <v>1506</v>
      </c>
      <c r="C47" s="1" t="s">
        <v>1537</v>
      </c>
      <c r="D47" s="1" t="s">
        <v>1537</v>
      </c>
      <c r="E47" s="1" t="s">
        <v>1537</v>
      </c>
      <c r="F47" s="1" t="s">
        <v>1537</v>
      </c>
      <c r="G47" s="1" t="s">
        <v>1537</v>
      </c>
      <c r="H47" s="25" t="s">
        <v>1537</v>
      </c>
      <c r="I47" s="28"/>
      <c r="J47" s="1" t="s">
        <v>1614</v>
      </c>
      <c r="K47" s="1">
        <f t="shared" si="0"/>
        <v>412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12">
        <v>0</v>
      </c>
      <c r="AB47" s="20">
        <v>0</v>
      </c>
      <c r="AC47" s="20">
        <v>0</v>
      </c>
      <c r="AD47" s="20">
        <v>0</v>
      </c>
      <c r="AE47" s="40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350</v>
      </c>
      <c r="AL47" s="1">
        <v>35</v>
      </c>
      <c r="AM47" s="1">
        <v>27</v>
      </c>
    </row>
    <row r="48" spans="1:64" ht="15" customHeight="1">
      <c r="A48" s="27" t="s">
        <v>1631</v>
      </c>
      <c r="B48" s="1" t="s">
        <v>1506</v>
      </c>
      <c r="C48" s="1" t="s">
        <v>1532</v>
      </c>
      <c r="D48" s="1" t="s">
        <v>1533</v>
      </c>
      <c r="E48" s="1" t="s">
        <v>1601</v>
      </c>
      <c r="F48" s="1" t="s">
        <v>1602</v>
      </c>
      <c r="G48" s="1" t="s">
        <v>1603</v>
      </c>
      <c r="H48" s="25" t="s">
        <v>1604</v>
      </c>
      <c r="I48" s="28"/>
      <c r="J48" s="1" t="s">
        <v>1605</v>
      </c>
      <c r="K48" s="1">
        <f t="shared" si="0"/>
        <v>349</v>
      </c>
      <c r="L48" s="8">
        <v>35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178</v>
      </c>
      <c r="Z48" s="8">
        <v>136</v>
      </c>
      <c r="AA48" s="12">
        <v>0</v>
      </c>
      <c r="AB48" s="20">
        <v>0</v>
      </c>
      <c r="AC48" s="20">
        <v>0</v>
      </c>
      <c r="AD48" s="20">
        <v>0</v>
      </c>
      <c r="AE48" s="40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</row>
    <row r="49" spans="1:64" ht="15" customHeight="1">
      <c r="A49" s="27" t="s">
        <v>880</v>
      </c>
      <c r="B49" s="1" t="s">
        <v>1506</v>
      </c>
      <c r="C49" s="1" t="s">
        <v>1558</v>
      </c>
      <c r="D49" s="1" t="s">
        <v>1588</v>
      </c>
      <c r="E49" s="1" t="s">
        <v>1589</v>
      </c>
      <c r="F49" s="1" t="s">
        <v>1590</v>
      </c>
      <c r="G49" s="1" t="s">
        <v>1591</v>
      </c>
      <c r="H49" s="25" t="s">
        <v>1632</v>
      </c>
      <c r="I49" s="28"/>
      <c r="J49" s="1" t="s">
        <v>1633</v>
      </c>
      <c r="K49" s="1">
        <f t="shared" si="0"/>
        <v>330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12">
        <v>55</v>
      </c>
      <c r="AB49" s="20">
        <v>89</v>
      </c>
      <c r="AC49" s="20">
        <v>105</v>
      </c>
      <c r="AD49" s="20">
        <v>81</v>
      </c>
      <c r="AE49" s="40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</row>
    <row r="50" spans="1:64" ht="15" customHeight="1">
      <c r="A50" s="27" t="s">
        <v>870</v>
      </c>
      <c r="B50" s="1" t="s">
        <v>1506</v>
      </c>
      <c r="C50" s="1" t="s">
        <v>1507</v>
      </c>
      <c r="D50" s="1" t="s">
        <v>1537</v>
      </c>
      <c r="E50" s="1" t="s">
        <v>1537</v>
      </c>
      <c r="F50" s="1" t="s">
        <v>1537</v>
      </c>
      <c r="G50" s="1" t="s">
        <v>1537</v>
      </c>
      <c r="H50" s="25" t="s">
        <v>1537</v>
      </c>
      <c r="I50" s="28"/>
      <c r="J50" s="1" t="s">
        <v>1617</v>
      </c>
      <c r="K50" s="1">
        <f t="shared" si="0"/>
        <v>330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12">
        <v>0</v>
      </c>
      <c r="AB50" s="20">
        <v>0</v>
      </c>
      <c r="AC50" s="20">
        <v>0</v>
      </c>
      <c r="AD50" s="20">
        <v>0</v>
      </c>
      <c r="AE50" s="40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248</v>
      </c>
      <c r="AL50" s="1">
        <v>22</v>
      </c>
      <c r="AM50" s="1">
        <v>60</v>
      </c>
    </row>
    <row r="51" spans="1:64" ht="15" customHeight="1">
      <c r="A51" s="27" t="s">
        <v>1634</v>
      </c>
      <c r="B51" s="1" t="s">
        <v>1506</v>
      </c>
      <c r="C51" s="1" t="s">
        <v>1537</v>
      </c>
      <c r="D51" s="1" t="s">
        <v>1537</v>
      </c>
      <c r="E51" s="1" t="s">
        <v>1537</v>
      </c>
      <c r="F51" s="1" t="s">
        <v>1537</v>
      </c>
      <c r="G51" s="1" t="s">
        <v>1537</v>
      </c>
      <c r="H51" s="25" t="s">
        <v>1537</v>
      </c>
      <c r="I51" s="28"/>
      <c r="J51" s="1" t="s">
        <v>1614</v>
      </c>
      <c r="K51" s="1">
        <f t="shared" si="0"/>
        <v>204</v>
      </c>
      <c r="L51" s="8">
        <v>0</v>
      </c>
      <c r="M51" s="8">
        <v>8</v>
      </c>
      <c r="N51" s="8">
        <v>0</v>
      </c>
      <c r="O51" s="8">
        <v>4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12">
        <v>0</v>
      </c>
      <c r="AB51" s="20">
        <v>7</v>
      </c>
      <c r="AC51" s="20">
        <v>0</v>
      </c>
      <c r="AD51" s="20">
        <v>0</v>
      </c>
      <c r="AE51" s="40">
        <v>17</v>
      </c>
      <c r="AF51" s="1">
        <v>8</v>
      </c>
      <c r="AG51" s="1">
        <v>0</v>
      </c>
      <c r="AH51" s="1">
        <v>15</v>
      </c>
      <c r="AI51" s="1">
        <v>18</v>
      </c>
      <c r="AJ51" s="1">
        <v>66</v>
      </c>
      <c r="AK51" s="1">
        <v>17</v>
      </c>
      <c r="AL51" s="1">
        <v>27</v>
      </c>
      <c r="AM51" s="1">
        <v>17</v>
      </c>
    </row>
    <row r="52" spans="1:64" ht="15" customHeight="1">
      <c r="A52" s="27" t="s">
        <v>411</v>
      </c>
      <c r="B52" s="1" t="s">
        <v>1506</v>
      </c>
      <c r="C52" s="1" t="s">
        <v>1507</v>
      </c>
      <c r="D52" s="1" t="s">
        <v>1521</v>
      </c>
      <c r="E52" s="1" t="s">
        <v>1522</v>
      </c>
      <c r="F52" s="1" t="s">
        <v>1635</v>
      </c>
      <c r="G52" s="1" t="s">
        <v>1636</v>
      </c>
      <c r="H52" s="25" t="s">
        <v>1637</v>
      </c>
      <c r="I52" s="28"/>
      <c r="J52" s="1" t="s">
        <v>1638</v>
      </c>
      <c r="K52" s="1">
        <f t="shared" si="0"/>
        <v>265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12">
        <v>30</v>
      </c>
      <c r="AB52" s="20">
        <v>64</v>
      </c>
      <c r="AC52" s="20">
        <v>54</v>
      </c>
      <c r="AD52" s="20">
        <v>117</v>
      </c>
      <c r="AE52" s="40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</row>
    <row r="53" spans="1:64" ht="15" customHeight="1">
      <c r="A53" s="27" t="s">
        <v>91</v>
      </c>
      <c r="B53" s="1" t="s">
        <v>1506</v>
      </c>
      <c r="C53" s="1" t="s">
        <v>1507</v>
      </c>
      <c r="D53" s="1" t="s">
        <v>1515</v>
      </c>
      <c r="E53" s="1" t="s">
        <v>1516</v>
      </c>
      <c r="F53" s="1" t="s">
        <v>1517</v>
      </c>
      <c r="G53" s="1" t="s">
        <v>1551</v>
      </c>
      <c r="H53" s="25" t="s">
        <v>1552</v>
      </c>
      <c r="I53" s="28"/>
      <c r="J53" s="1" t="s">
        <v>1553</v>
      </c>
      <c r="K53" s="1">
        <f t="shared" si="0"/>
        <v>37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12">
        <v>0</v>
      </c>
      <c r="AB53" s="20">
        <v>0</v>
      </c>
      <c r="AC53" s="20">
        <v>0</v>
      </c>
      <c r="AD53" s="20">
        <v>0</v>
      </c>
      <c r="AE53" s="40">
        <v>0</v>
      </c>
      <c r="AF53" s="1">
        <v>0</v>
      </c>
      <c r="AG53" s="1">
        <v>37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</row>
    <row r="54" spans="1:64" ht="15" customHeight="1">
      <c r="A54" s="27" t="s">
        <v>550</v>
      </c>
      <c r="B54" s="1" t="s">
        <v>1506</v>
      </c>
      <c r="C54" s="1" t="s">
        <v>1507</v>
      </c>
      <c r="D54" s="1" t="s">
        <v>1521</v>
      </c>
      <c r="E54" s="1" t="s">
        <v>1522</v>
      </c>
      <c r="F54" s="1" t="s">
        <v>1523</v>
      </c>
      <c r="G54" s="1" t="s">
        <v>1524</v>
      </c>
      <c r="H54" s="25" t="s">
        <v>1537</v>
      </c>
      <c r="I54" s="28"/>
      <c r="J54" s="1" t="s">
        <v>1620</v>
      </c>
      <c r="K54" s="1">
        <f t="shared" si="0"/>
        <v>250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12">
        <v>0</v>
      </c>
      <c r="AB54" s="20">
        <v>37</v>
      </c>
      <c r="AC54" s="20">
        <v>171</v>
      </c>
      <c r="AD54" s="20">
        <v>42</v>
      </c>
      <c r="AE54" s="40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</row>
    <row r="55" spans="1:64" ht="15" customHeight="1">
      <c r="A55" s="27" t="s">
        <v>1639</v>
      </c>
      <c r="B55" s="1" t="s">
        <v>1506</v>
      </c>
      <c r="C55" s="1" t="s">
        <v>1537</v>
      </c>
      <c r="D55" s="1" t="s">
        <v>1537</v>
      </c>
      <c r="E55" s="1" t="s">
        <v>1537</v>
      </c>
      <c r="F55" s="1" t="s">
        <v>1537</v>
      </c>
      <c r="G55" s="1" t="s">
        <v>1537</v>
      </c>
      <c r="H55" s="25" t="s">
        <v>1537</v>
      </c>
      <c r="I55" s="28" t="s">
        <v>1640</v>
      </c>
      <c r="J55" s="1" t="s">
        <v>1614</v>
      </c>
      <c r="K55" s="1">
        <f t="shared" si="0"/>
        <v>134</v>
      </c>
      <c r="L55" s="8">
        <v>14</v>
      </c>
      <c r="M55" s="8">
        <v>0</v>
      </c>
      <c r="N55" s="8">
        <v>6</v>
      </c>
      <c r="O55" s="8">
        <v>0</v>
      </c>
      <c r="P55" s="8">
        <v>0</v>
      </c>
      <c r="Q55" s="8">
        <v>6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6</v>
      </c>
      <c r="Y55" s="8">
        <v>0</v>
      </c>
      <c r="Z55" s="8">
        <v>0</v>
      </c>
      <c r="AA55" s="12">
        <v>0</v>
      </c>
      <c r="AB55" s="20">
        <v>0</v>
      </c>
      <c r="AC55" s="20">
        <v>0</v>
      </c>
      <c r="AD55" s="20">
        <v>5</v>
      </c>
      <c r="AE55" s="40">
        <v>0</v>
      </c>
      <c r="AF55" s="1">
        <v>0</v>
      </c>
      <c r="AG55" s="1">
        <v>0</v>
      </c>
      <c r="AH55" s="1">
        <v>12</v>
      </c>
      <c r="AI55" s="1">
        <v>5</v>
      </c>
      <c r="AJ55" s="1">
        <v>6</v>
      </c>
      <c r="AK55" s="1">
        <v>30</v>
      </c>
      <c r="AL55" s="1">
        <v>26</v>
      </c>
      <c r="AM55" s="1">
        <v>18</v>
      </c>
    </row>
    <row r="56" spans="1:64" s="10" customFormat="1" ht="15" customHeight="1">
      <c r="A56" s="27" t="s">
        <v>1641</v>
      </c>
      <c r="B56" s="1" t="s">
        <v>1506</v>
      </c>
      <c r="C56" s="1" t="s">
        <v>1507</v>
      </c>
      <c r="D56" s="1" t="s">
        <v>1515</v>
      </c>
      <c r="E56" s="1" t="s">
        <v>1581</v>
      </c>
      <c r="F56" s="1" t="s">
        <v>1582</v>
      </c>
      <c r="G56" s="1" t="s">
        <v>1583</v>
      </c>
      <c r="H56" s="25" t="s">
        <v>1584</v>
      </c>
      <c r="I56" s="28"/>
      <c r="J56" s="1" t="s">
        <v>1585</v>
      </c>
      <c r="K56" s="1">
        <f t="shared" si="0"/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12">
        <v>0</v>
      </c>
      <c r="AB56" s="20">
        <v>0</v>
      </c>
      <c r="AC56" s="20">
        <v>0</v>
      </c>
      <c r="AD56" s="20">
        <v>0</v>
      </c>
      <c r="AE56" s="40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</row>
    <row r="57" spans="1:64" ht="15" customHeight="1">
      <c r="A57" s="27" t="s">
        <v>1642</v>
      </c>
      <c r="B57" s="1" t="s">
        <v>1506</v>
      </c>
      <c r="C57" s="1" t="s">
        <v>1537</v>
      </c>
      <c r="D57" s="1" t="s">
        <v>1537</v>
      </c>
      <c r="E57" s="1" t="s">
        <v>1537</v>
      </c>
      <c r="F57" s="1" t="s">
        <v>1537</v>
      </c>
      <c r="G57" s="1" t="s">
        <v>1537</v>
      </c>
      <c r="H57" s="25" t="s">
        <v>1537</v>
      </c>
      <c r="I57" s="28" t="s">
        <v>1643</v>
      </c>
      <c r="J57" s="1" t="s">
        <v>1614</v>
      </c>
      <c r="K57" s="1">
        <f t="shared" si="0"/>
        <v>47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12">
        <v>0</v>
      </c>
      <c r="AB57" s="20">
        <v>0</v>
      </c>
      <c r="AC57" s="20">
        <v>17</v>
      </c>
      <c r="AD57" s="20">
        <v>0</v>
      </c>
      <c r="AE57" s="40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30</v>
      </c>
      <c r="AM57" s="1">
        <v>0</v>
      </c>
    </row>
    <row r="58" spans="1:64" ht="15" customHeight="1">
      <c r="A58" s="27" t="s">
        <v>857</v>
      </c>
      <c r="B58" s="1" t="s">
        <v>1506</v>
      </c>
      <c r="C58" s="1" t="s">
        <v>1507</v>
      </c>
      <c r="D58" s="1" t="s">
        <v>1508</v>
      </c>
      <c r="E58" s="1" t="s">
        <v>1509</v>
      </c>
      <c r="F58" s="1" t="s">
        <v>1510</v>
      </c>
      <c r="G58" s="1" t="s">
        <v>1573</v>
      </c>
      <c r="H58" s="25" t="s">
        <v>1537</v>
      </c>
      <c r="I58" s="28"/>
      <c r="J58" s="1" t="s">
        <v>1626</v>
      </c>
      <c r="K58" s="1">
        <f t="shared" si="0"/>
        <v>205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12">
        <v>15</v>
      </c>
      <c r="AB58" s="20">
        <v>82</v>
      </c>
      <c r="AC58" s="20">
        <v>56</v>
      </c>
      <c r="AD58" s="20">
        <v>52</v>
      </c>
      <c r="AE58" s="40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</row>
    <row r="59" spans="1:64" ht="15" customHeight="1">
      <c r="A59" s="27" t="s">
        <v>1644</v>
      </c>
      <c r="B59" s="1" t="s">
        <v>1506</v>
      </c>
      <c r="C59" s="1" t="s">
        <v>1537</v>
      </c>
      <c r="D59" s="1" t="s">
        <v>1537</v>
      </c>
      <c r="E59" s="1" t="s">
        <v>1537</v>
      </c>
      <c r="F59" s="1" t="s">
        <v>1537</v>
      </c>
      <c r="G59" s="1" t="s">
        <v>1537</v>
      </c>
      <c r="H59" s="25" t="s">
        <v>1537</v>
      </c>
      <c r="I59" s="28"/>
      <c r="J59" s="1" t="s">
        <v>1614</v>
      </c>
      <c r="K59" s="1">
        <f t="shared" si="0"/>
        <v>191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12">
        <v>0</v>
      </c>
      <c r="AB59" s="20">
        <v>0</v>
      </c>
      <c r="AC59" s="20">
        <v>0</v>
      </c>
      <c r="AD59" s="20">
        <v>0</v>
      </c>
      <c r="AE59" s="40">
        <v>92</v>
      </c>
      <c r="AF59" s="1">
        <v>0</v>
      </c>
      <c r="AG59" s="1">
        <v>0</v>
      </c>
      <c r="AH59" s="1">
        <v>0</v>
      </c>
      <c r="AI59" s="1">
        <v>0</v>
      </c>
      <c r="AJ59" s="1">
        <v>21</v>
      </c>
      <c r="AK59" s="1">
        <v>0</v>
      </c>
      <c r="AL59" s="1">
        <v>0</v>
      </c>
      <c r="AM59" s="1">
        <v>78</v>
      </c>
    </row>
    <row r="60" spans="1:64" ht="15" customHeight="1">
      <c r="A60" s="27" t="s">
        <v>981</v>
      </c>
      <c r="B60" s="1" t="s">
        <v>1506</v>
      </c>
      <c r="C60" s="1" t="s">
        <v>1507</v>
      </c>
      <c r="D60" s="1" t="s">
        <v>1508</v>
      </c>
      <c r="E60" s="1" t="s">
        <v>1509</v>
      </c>
      <c r="F60" s="1" t="s">
        <v>1645</v>
      </c>
      <c r="G60" s="1" t="s">
        <v>1537</v>
      </c>
      <c r="H60" s="25" t="s">
        <v>1537</v>
      </c>
      <c r="I60" s="28"/>
      <c r="J60" s="1" t="s">
        <v>1646</v>
      </c>
      <c r="K60" s="1">
        <f t="shared" si="0"/>
        <v>122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12">
        <v>0</v>
      </c>
      <c r="AB60" s="20">
        <v>0</v>
      </c>
      <c r="AC60" s="20">
        <v>0</v>
      </c>
      <c r="AD60" s="20">
        <v>0</v>
      </c>
      <c r="AE60" s="40">
        <v>9</v>
      </c>
      <c r="AF60" s="1">
        <v>0</v>
      </c>
      <c r="AG60" s="1">
        <v>17</v>
      </c>
      <c r="AH60" s="1">
        <v>0</v>
      </c>
      <c r="AI60" s="1">
        <v>50</v>
      </c>
      <c r="AJ60" s="1">
        <v>0</v>
      </c>
      <c r="AK60" s="1">
        <v>39</v>
      </c>
      <c r="AL60" s="1">
        <v>7</v>
      </c>
      <c r="AM60" s="1">
        <v>0</v>
      </c>
    </row>
    <row r="61" spans="1:64" s="10" customFormat="1" ht="15" customHeight="1">
      <c r="A61" s="27" t="s">
        <v>933</v>
      </c>
      <c r="B61" s="1" t="s">
        <v>1506</v>
      </c>
      <c r="C61" s="1" t="s">
        <v>1507</v>
      </c>
      <c r="D61" s="1" t="s">
        <v>1515</v>
      </c>
      <c r="E61" s="1" t="s">
        <v>1539</v>
      </c>
      <c r="F61" s="1" t="s">
        <v>1540</v>
      </c>
      <c r="G61" s="1" t="s">
        <v>1541</v>
      </c>
      <c r="H61" s="25" t="s">
        <v>1537</v>
      </c>
      <c r="I61" s="28"/>
      <c r="J61" s="1" t="s">
        <v>1598</v>
      </c>
      <c r="K61" s="1">
        <f t="shared" si="0"/>
        <v>180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12">
        <v>21</v>
      </c>
      <c r="AB61" s="20">
        <v>72</v>
      </c>
      <c r="AC61" s="20">
        <v>52</v>
      </c>
      <c r="AD61" s="20">
        <v>35</v>
      </c>
      <c r="AE61" s="40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</row>
    <row r="62" spans="1:64" ht="15" customHeight="1">
      <c r="A62" s="27" t="s">
        <v>1003</v>
      </c>
      <c r="B62" s="1" t="s">
        <v>1506</v>
      </c>
      <c r="C62" s="1" t="s">
        <v>1507</v>
      </c>
      <c r="D62" s="1" t="s">
        <v>1537</v>
      </c>
      <c r="E62" s="1" t="s">
        <v>1537</v>
      </c>
      <c r="F62" s="1" t="s">
        <v>1537</v>
      </c>
      <c r="G62" s="1" t="s">
        <v>1537</v>
      </c>
      <c r="H62" s="25" t="s">
        <v>1537</v>
      </c>
      <c r="I62" s="28"/>
      <c r="J62" s="1" t="s">
        <v>1617</v>
      </c>
      <c r="K62" s="1">
        <f t="shared" si="0"/>
        <v>166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12">
        <v>0</v>
      </c>
      <c r="AB62" s="20">
        <v>0</v>
      </c>
      <c r="AC62" s="20">
        <v>0</v>
      </c>
      <c r="AD62" s="20">
        <v>0</v>
      </c>
      <c r="AE62" s="40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136</v>
      </c>
      <c r="AL62" s="1">
        <v>11</v>
      </c>
      <c r="AM62" s="1">
        <v>19</v>
      </c>
    </row>
    <row r="63" spans="1:64" ht="15" customHeight="1">
      <c r="A63" s="27" t="s">
        <v>1647</v>
      </c>
      <c r="B63" s="1" t="s">
        <v>1506</v>
      </c>
      <c r="C63" s="1" t="s">
        <v>1537</v>
      </c>
      <c r="D63" s="1" t="s">
        <v>1537</v>
      </c>
      <c r="E63" s="1" t="s">
        <v>1537</v>
      </c>
      <c r="F63" s="1" t="s">
        <v>1537</v>
      </c>
      <c r="G63" s="1" t="s">
        <v>1537</v>
      </c>
      <c r="H63" s="25" t="s">
        <v>1537</v>
      </c>
      <c r="I63" s="28"/>
      <c r="J63" s="1" t="s">
        <v>1614</v>
      </c>
      <c r="K63" s="1">
        <f t="shared" si="0"/>
        <v>122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12">
        <v>0</v>
      </c>
      <c r="AB63" s="20">
        <v>0</v>
      </c>
      <c r="AC63" s="20">
        <v>0</v>
      </c>
      <c r="AD63" s="20">
        <v>0</v>
      </c>
      <c r="AE63" s="40">
        <v>0</v>
      </c>
      <c r="AF63" s="1">
        <v>0</v>
      </c>
      <c r="AG63" s="1">
        <v>0</v>
      </c>
      <c r="AH63" s="1">
        <v>67</v>
      </c>
      <c r="AI63" s="1">
        <v>0</v>
      </c>
      <c r="AJ63" s="1">
        <v>0</v>
      </c>
      <c r="AK63" s="1">
        <v>0</v>
      </c>
      <c r="AL63" s="1">
        <v>55</v>
      </c>
      <c r="AM63" s="1">
        <v>0</v>
      </c>
    </row>
    <row r="64" spans="1:64" ht="15" customHeight="1">
      <c r="A64" s="27" t="s">
        <v>1119</v>
      </c>
      <c r="B64" s="1" t="s">
        <v>1506</v>
      </c>
      <c r="C64" s="1" t="s">
        <v>1507</v>
      </c>
      <c r="D64" s="1" t="s">
        <v>1521</v>
      </c>
      <c r="E64" s="1" t="s">
        <v>1537</v>
      </c>
      <c r="F64" s="1" t="s">
        <v>1537</v>
      </c>
      <c r="G64" s="1" t="s">
        <v>1537</v>
      </c>
      <c r="H64" s="25" t="s">
        <v>1537</v>
      </c>
      <c r="I64" s="28"/>
      <c r="J64" s="1" t="s">
        <v>1600</v>
      </c>
      <c r="K64" s="1">
        <f t="shared" si="0"/>
        <v>157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12">
        <v>0</v>
      </c>
      <c r="AB64" s="20">
        <v>0</v>
      </c>
      <c r="AC64" s="20">
        <v>0</v>
      </c>
      <c r="AD64" s="20">
        <v>0</v>
      </c>
      <c r="AE64" s="40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131</v>
      </c>
      <c r="AL64" s="1">
        <v>0</v>
      </c>
      <c r="AM64" s="1">
        <v>26</v>
      </c>
    </row>
    <row r="65" spans="1:64" ht="15" customHeight="1">
      <c r="A65" s="27" t="s">
        <v>1648</v>
      </c>
      <c r="B65" s="1" t="s">
        <v>1506</v>
      </c>
      <c r="C65" s="1" t="s">
        <v>1537</v>
      </c>
      <c r="D65" s="1" t="s">
        <v>1537</v>
      </c>
      <c r="E65" s="1" t="s">
        <v>1537</v>
      </c>
      <c r="F65" s="1" t="s">
        <v>1537</v>
      </c>
      <c r="G65" s="1" t="s">
        <v>1537</v>
      </c>
      <c r="H65" s="25" t="s">
        <v>1537</v>
      </c>
      <c r="I65" s="28"/>
      <c r="J65" s="1" t="s">
        <v>1614</v>
      </c>
      <c r="K65" s="1">
        <f t="shared" si="0"/>
        <v>156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156</v>
      </c>
      <c r="Z65" s="8">
        <v>0</v>
      </c>
      <c r="AA65" s="12">
        <v>0</v>
      </c>
      <c r="AB65" s="20">
        <v>0</v>
      </c>
      <c r="AC65" s="20">
        <v>0</v>
      </c>
      <c r="AD65" s="20">
        <v>0</v>
      </c>
      <c r="AE65" s="40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</row>
    <row r="66" spans="1:64" ht="15" customHeight="1">
      <c r="A66" s="27" t="s">
        <v>1649</v>
      </c>
      <c r="B66" s="1" t="s">
        <v>1506</v>
      </c>
      <c r="C66" s="1" t="s">
        <v>1507</v>
      </c>
      <c r="D66" s="1" t="s">
        <v>1537</v>
      </c>
      <c r="E66" s="1" t="s">
        <v>1537</v>
      </c>
      <c r="F66" s="1" t="s">
        <v>1537</v>
      </c>
      <c r="G66" s="1" t="s">
        <v>1537</v>
      </c>
      <c r="H66" s="25" t="s">
        <v>1537</v>
      </c>
      <c r="I66" s="28"/>
      <c r="J66" s="1" t="s">
        <v>1617</v>
      </c>
      <c r="K66" s="1">
        <f t="shared" si="0"/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12">
        <v>0</v>
      </c>
      <c r="AB66" s="20">
        <v>0</v>
      </c>
      <c r="AC66" s="20">
        <v>0</v>
      </c>
      <c r="AD66" s="20">
        <v>0</v>
      </c>
      <c r="AE66" s="40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</row>
    <row r="67" spans="1:64" ht="15" customHeight="1">
      <c r="A67" s="27" t="s">
        <v>1166</v>
      </c>
      <c r="B67" s="1" t="s">
        <v>1506</v>
      </c>
      <c r="C67" s="1" t="s">
        <v>1507</v>
      </c>
      <c r="D67" s="1" t="s">
        <v>1515</v>
      </c>
      <c r="E67" s="1" t="s">
        <v>1516</v>
      </c>
      <c r="F67" s="1" t="s">
        <v>1517</v>
      </c>
      <c r="G67" s="1" t="s">
        <v>1518</v>
      </c>
      <c r="H67" s="25" t="s">
        <v>1650</v>
      </c>
      <c r="I67" s="28"/>
      <c r="J67" s="1" t="s">
        <v>1651</v>
      </c>
      <c r="K67" s="1">
        <f t="shared" si="0"/>
        <v>146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12">
        <v>19</v>
      </c>
      <c r="AB67" s="20">
        <v>35</v>
      </c>
      <c r="AC67" s="20">
        <v>58</v>
      </c>
      <c r="AD67" s="20">
        <v>34</v>
      </c>
      <c r="AE67" s="40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</row>
    <row r="68" spans="1:64" ht="15" customHeight="1">
      <c r="A68" s="27" t="s">
        <v>1652</v>
      </c>
      <c r="B68" s="1" t="s">
        <v>1506</v>
      </c>
      <c r="C68" s="1" t="s">
        <v>1537</v>
      </c>
      <c r="D68" s="1" t="s">
        <v>1537</v>
      </c>
      <c r="E68" s="1" t="s">
        <v>1537</v>
      </c>
      <c r="F68" s="1" t="s">
        <v>1537</v>
      </c>
      <c r="G68" s="1" t="s">
        <v>1537</v>
      </c>
      <c r="H68" s="25" t="s">
        <v>1537</v>
      </c>
      <c r="I68" s="28" t="s">
        <v>1618</v>
      </c>
      <c r="J68" s="1" t="s">
        <v>1614</v>
      </c>
      <c r="K68" s="1">
        <f t="shared" ref="K68:K131" si="1">SUM(L68:AM68)</f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12">
        <v>0</v>
      </c>
      <c r="AB68" s="20">
        <v>0</v>
      </c>
      <c r="AC68" s="20">
        <v>0</v>
      </c>
      <c r="AD68" s="20">
        <v>0</v>
      </c>
      <c r="AE68" s="40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</row>
    <row r="69" spans="1:64" ht="15" customHeight="1">
      <c r="A69" s="27" t="s">
        <v>99</v>
      </c>
      <c r="B69" s="1" t="s">
        <v>1506</v>
      </c>
      <c r="C69" s="1" t="s">
        <v>1507</v>
      </c>
      <c r="D69" s="1" t="s">
        <v>1521</v>
      </c>
      <c r="E69" s="1" t="s">
        <v>1522</v>
      </c>
      <c r="F69" s="1" t="s">
        <v>1523</v>
      </c>
      <c r="G69" s="1" t="s">
        <v>1566</v>
      </c>
      <c r="H69" s="25" t="s">
        <v>1567</v>
      </c>
      <c r="I69" s="28"/>
      <c r="J69" s="1" t="s">
        <v>1568</v>
      </c>
      <c r="K69" s="1">
        <f t="shared" si="1"/>
        <v>127</v>
      </c>
      <c r="L69" s="8">
        <v>8</v>
      </c>
      <c r="M69" s="8">
        <v>11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12">
        <v>14</v>
      </c>
      <c r="AB69" s="20">
        <v>20</v>
      </c>
      <c r="AC69" s="20">
        <v>24</v>
      </c>
      <c r="AD69" s="20">
        <v>50</v>
      </c>
      <c r="AE69" s="40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</row>
    <row r="70" spans="1:64" ht="15" customHeight="1">
      <c r="A70" s="27" t="s">
        <v>1653</v>
      </c>
      <c r="B70" s="1" t="s">
        <v>1506</v>
      </c>
      <c r="C70" s="1" t="s">
        <v>1507</v>
      </c>
      <c r="D70" s="1" t="s">
        <v>1515</v>
      </c>
      <c r="E70" s="1" t="s">
        <v>1539</v>
      </c>
      <c r="F70" s="1" t="s">
        <v>1540</v>
      </c>
      <c r="G70" s="1" t="s">
        <v>1541</v>
      </c>
      <c r="H70" s="25" t="s">
        <v>1537</v>
      </c>
      <c r="I70" s="28"/>
      <c r="J70" s="1" t="s">
        <v>1598</v>
      </c>
      <c r="K70" s="1">
        <f t="shared" si="1"/>
        <v>135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12">
        <v>31</v>
      </c>
      <c r="AB70" s="20">
        <v>27</v>
      </c>
      <c r="AC70" s="20">
        <v>54</v>
      </c>
      <c r="AD70" s="20">
        <v>23</v>
      </c>
      <c r="AE70" s="40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</row>
    <row r="71" spans="1:64" s="10" customFormat="1" ht="15" customHeight="1">
      <c r="A71" s="27" t="s">
        <v>1654</v>
      </c>
      <c r="B71" s="1" t="s">
        <v>1506</v>
      </c>
      <c r="C71" s="1" t="s">
        <v>1507</v>
      </c>
      <c r="D71" s="1" t="s">
        <v>1515</v>
      </c>
      <c r="E71" s="1" t="s">
        <v>1516</v>
      </c>
      <c r="F71" s="1" t="s">
        <v>1517</v>
      </c>
      <c r="G71" s="1" t="s">
        <v>1518</v>
      </c>
      <c r="H71" s="25" t="s">
        <v>1519</v>
      </c>
      <c r="I71" s="28"/>
      <c r="J71" s="1" t="s">
        <v>1520</v>
      </c>
      <c r="K71" s="1">
        <f t="shared" si="1"/>
        <v>132</v>
      </c>
      <c r="L71" s="8">
        <v>0</v>
      </c>
      <c r="M71" s="8">
        <v>0</v>
      </c>
      <c r="N71" s="8">
        <v>30</v>
      </c>
      <c r="O71" s="8">
        <v>58</v>
      </c>
      <c r="P71" s="8">
        <v>44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12">
        <v>0</v>
      </c>
      <c r="AB71" s="20">
        <v>0</v>
      </c>
      <c r="AC71" s="20">
        <v>0</v>
      </c>
      <c r="AD71" s="20">
        <v>0</v>
      </c>
      <c r="AE71" s="40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2" spans="1:64" ht="15" customHeight="1">
      <c r="A72" s="27" t="s">
        <v>1655</v>
      </c>
      <c r="B72" s="1" t="s">
        <v>1506</v>
      </c>
      <c r="C72" s="1" t="s">
        <v>1537</v>
      </c>
      <c r="D72" s="1" t="s">
        <v>1537</v>
      </c>
      <c r="E72" s="1" t="s">
        <v>1537</v>
      </c>
      <c r="F72" s="1" t="s">
        <v>1537</v>
      </c>
      <c r="G72" s="1" t="s">
        <v>1537</v>
      </c>
      <c r="H72" s="25" t="s">
        <v>1537</v>
      </c>
      <c r="I72" s="28"/>
      <c r="J72" s="1" t="s">
        <v>1614</v>
      </c>
      <c r="K72" s="1">
        <f t="shared" si="1"/>
        <v>132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12">
        <v>13</v>
      </c>
      <c r="AB72" s="20">
        <v>29</v>
      </c>
      <c r="AC72" s="20">
        <v>42</v>
      </c>
      <c r="AD72" s="20">
        <v>48</v>
      </c>
      <c r="AE72" s="40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</row>
    <row r="73" spans="1:64" ht="15" customHeight="1">
      <c r="A73" s="27" t="s">
        <v>1656</v>
      </c>
      <c r="B73" s="1" t="s">
        <v>1506</v>
      </c>
      <c r="C73" s="1" t="s">
        <v>1537</v>
      </c>
      <c r="D73" s="1" t="s">
        <v>1537</v>
      </c>
      <c r="E73" s="1" t="s">
        <v>1537</v>
      </c>
      <c r="F73" s="1" t="s">
        <v>1537</v>
      </c>
      <c r="G73" s="1" t="s">
        <v>1537</v>
      </c>
      <c r="H73" s="25" t="s">
        <v>1537</v>
      </c>
      <c r="I73" s="28"/>
      <c r="J73" s="1" t="s">
        <v>1614</v>
      </c>
      <c r="K73" s="1">
        <f t="shared" si="1"/>
        <v>129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12">
        <v>0</v>
      </c>
      <c r="AB73" s="20">
        <v>0</v>
      </c>
      <c r="AC73" s="20">
        <v>0</v>
      </c>
      <c r="AD73" s="20">
        <v>0</v>
      </c>
      <c r="AE73" s="40">
        <v>38</v>
      </c>
      <c r="AF73" s="1">
        <v>0</v>
      </c>
      <c r="AG73" s="1">
        <v>0</v>
      </c>
      <c r="AH73" s="1">
        <v>0</v>
      </c>
      <c r="AI73" s="1">
        <v>6</v>
      </c>
      <c r="AJ73" s="1">
        <v>42</v>
      </c>
      <c r="AK73" s="1">
        <v>0</v>
      </c>
      <c r="AL73" s="1">
        <v>18</v>
      </c>
      <c r="AM73" s="1">
        <v>25</v>
      </c>
    </row>
    <row r="74" spans="1:64" ht="15" customHeight="1">
      <c r="A74" s="27" t="s">
        <v>358</v>
      </c>
      <c r="B74" s="1" t="s">
        <v>1506</v>
      </c>
      <c r="C74" s="1" t="s">
        <v>1507</v>
      </c>
      <c r="D74" s="1" t="s">
        <v>1508</v>
      </c>
      <c r="E74" s="1" t="s">
        <v>1509</v>
      </c>
      <c r="F74" s="1" t="s">
        <v>1657</v>
      </c>
      <c r="G74" s="1" t="s">
        <v>1657</v>
      </c>
      <c r="H74" s="25" t="s">
        <v>1537</v>
      </c>
      <c r="I74" s="28"/>
      <c r="J74" s="1" t="s">
        <v>1658</v>
      </c>
      <c r="K74" s="1">
        <f t="shared" si="1"/>
        <v>126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12">
        <v>11</v>
      </c>
      <c r="AB74" s="20">
        <v>44</v>
      </c>
      <c r="AC74" s="20">
        <v>17</v>
      </c>
      <c r="AD74" s="20">
        <v>54</v>
      </c>
      <c r="AE74" s="40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</row>
    <row r="75" spans="1:64" ht="15" customHeight="1">
      <c r="A75" s="27" t="s">
        <v>1659</v>
      </c>
      <c r="B75" s="1" t="s">
        <v>1506</v>
      </c>
      <c r="C75" s="1" t="s">
        <v>1507</v>
      </c>
      <c r="D75" s="1" t="s">
        <v>1537</v>
      </c>
      <c r="E75" s="1" t="s">
        <v>1537</v>
      </c>
      <c r="F75" s="1" t="s">
        <v>1537</v>
      </c>
      <c r="G75" s="1" t="s">
        <v>1537</v>
      </c>
      <c r="H75" s="25" t="s">
        <v>1537</v>
      </c>
      <c r="I75" s="28"/>
      <c r="J75" s="1" t="s">
        <v>1617</v>
      </c>
      <c r="K75" s="1">
        <f t="shared" si="1"/>
        <v>123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123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12">
        <v>0</v>
      </c>
      <c r="AB75" s="20">
        <v>0</v>
      </c>
      <c r="AC75" s="20">
        <v>0</v>
      </c>
      <c r="AD75" s="20">
        <v>0</v>
      </c>
      <c r="AE75" s="40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</row>
    <row r="76" spans="1:64" ht="15" customHeight="1">
      <c r="A76" s="27" t="s">
        <v>1660</v>
      </c>
      <c r="B76" s="1" t="s">
        <v>1506</v>
      </c>
      <c r="C76" s="1" t="s">
        <v>1507</v>
      </c>
      <c r="D76" s="1" t="s">
        <v>1508</v>
      </c>
      <c r="E76" s="1" t="s">
        <v>1509</v>
      </c>
      <c r="F76" s="1" t="s">
        <v>1594</v>
      </c>
      <c r="G76" s="1" t="s">
        <v>1595</v>
      </c>
      <c r="H76" s="25" t="s">
        <v>1596</v>
      </c>
      <c r="I76" s="28"/>
      <c r="J76" s="1" t="s">
        <v>1597</v>
      </c>
      <c r="K76" s="1">
        <f t="shared" si="1"/>
        <v>122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12">
        <v>0</v>
      </c>
      <c r="AB76" s="20">
        <v>44</v>
      </c>
      <c r="AC76" s="20">
        <v>37</v>
      </c>
      <c r="AD76" s="20">
        <v>41</v>
      </c>
      <c r="AE76" s="40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</row>
    <row r="77" spans="1:64" ht="15" customHeight="1">
      <c r="A77" s="27" t="s">
        <v>1661</v>
      </c>
      <c r="B77" s="1" t="s">
        <v>1506</v>
      </c>
      <c r="C77" s="1" t="s">
        <v>1537</v>
      </c>
      <c r="D77" s="1" t="s">
        <v>1537</v>
      </c>
      <c r="E77" s="1" t="s">
        <v>1537</v>
      </c>
      <c r="F77" s="1" t="s">
        <v>1537</v>
      </c>
      <c r="G77" s="1" t="s">
        <v>1537</v>
      </c>
      <c r="H77" s="25" t="s">
        <v>1537</v>
      </c>
      <c r="I77" s="28"/>
      <c r="J77" s="1" t="s">
        <v>1614</v>
      </c>
      <c r="K77" s="1">
        <f t="shared" si="1"/>
        <v>121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121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12">
        <v>0</v>
      </c>
      <c r="AB77" s="20">
        <v>0</v>
      </c>
      <c r="AC77" s="20">
        <v>0</v>
      </c>
      <c r="AD77" s="20">
        <v>0</v>
      </c>
      <c r="AE77" s="40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</row>
    <row r="78" spans="1:64" ht="15" customHeight="1">
      <c r="A78" s="27" t="s">
        <v>1330</v>
      </c>
      <c r="B78" s="1" t="s">
        <v>1506</v>
      </c>
      <c r="C78" s="1" t="s">
        <v>1537</v>
      </c>
      <c r="D78" s="1" t="s">
        <v>1537</v>
      </c>
      <c r="E78" s="1" t="s">
        <v>1537</v>
      </c>
      <c r="F78" s="1" t="s">
        <v>1537</v>
      </c>
      <c r="G78" s="1" t="s">
        <v>1537</v>
      </c>
      <c r="H78" s="25" t="s">
        <v>1537</v>
      </c>
      <c r="I78" s="28"/>
      <c r="J78" s="1" t="s">
        <v>1614</v>
      </c>
      <c r="K78" s="1">
        <f t="shared" si="1"/>
        <v>117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12">
        <v>0</v>
      </c>
      <c r="AB78" s="20">
        <v>0</v>
      </c>
      <c r="AC78" s="20">
        <v>0</v>
      </c>
      <c r="AD78" s="20">
        <v>0</v>
      </c>
      <c r="AE78" s="40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85</v>
      </c>
      <c r="AL78" s="1">
        <v>16</v>
      </c>
      <c r="AM78" s="1">
        <v>16</v>
      </c>
    </row>
    <row r="79" spans="1:64" ht="15" customHeight="1">
      <c r="A79" s="27" t="s">
        <v>1662</v>
      </c>
      <c r="B79" s="1" t="s">
        <v>1506</v>
      </c>
      <c r="C79" s="1" t="s">
        <v>1507</v>
      </c>
      <c r="D79" s="1" t="s">
        <v>1515</v>
      </c>
      <c r="E79" s="1" t="s">
        <v>1516</v>
      </c>
      <c r="F79" s="1" t="s">
        <v>1517</v>
      </c>
      <c r="G79" s="1" t="s">
        <v>1518</v>
      </c>
      <c r="H79" s="25" t="s">
        <v>1519</v>
      </c>
      <c r="I79" s="28"/>
      <c r="J79" s="1" t="s">
        <v>1520</v>
      </c>
      <c r="K79" s="1">
        <f t="shared" si="1"/>
        <v>116</v>
      </c>
      <c r="L79" s="8">
        <v>0</v>
      </c>
      <c r="M79" s="8">
        <v>0</v>
      </c>
      <c r="N79" s="8">
        <v>0</v>
      </c>
      <c r="O79" s="8">
        <v>116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12">
        <v>0</v>
      </c>
      <c r="AB79" s="20">
        <v>0</v>
      </c>
      <c r="AC79" s="20">
        <v>0</v>
      </c>
      <c r="AD79" s="20">
        <v>0</v>
      </c>
      <c r="AE79" s="40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</row>
    <row r="80" spans="1:64" ht="15" customHeight="1">
      <c r="A80" s="27" t="s">
        <v>1663</v>
      </c>
      <c r="B80" s="1" t="s">
        <v>1506</v>
      </c>
      <c r="C80" s="1" t="s">
        <v>1507</v>
      </c>
      <c r="D80" s="1" t="s">
        <v>1537</v>
      </c>
      <c r="E80" s="1" t="s">
        <v>1537</v>
      </c>
      <c r="F80" s="1" t="s">
        <v>1537</v>
      </c>
      <c r="G80" s="1" t="s">
        <v>1537</v>
      </c>
      <c r="H80" s="25" t="s">
        <v>1537</v>
      </c>
      <c r="I80" s="28"/>
      <c r="J80" s="1" t="s">
        <v>1617</v>
      </c>
      <c r="K80" s="1">
        <f t="shared" si="1"/>
        <v>116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116</v>
      </c>
      <c r="W80" s="8">
        <v>0</v>
      </c>
      <c r="X80" s="8">
        <v>0</v>
      </c>
      <c r="Y80" s="8">
        <v>0</v>
      </c>
      <c r="Z80" s="8">
        <v>0</v>
      </c>
      <c r="AA80" s="12">
        <v>0</v>
      </c>
      <c r="AB80" s="20">
        <v>0</v>
      </c>
      <c r="AC80" s="20">
        <v>0</v>
      </c>
      <c r="AD80" s="20">
        <v>0</v>
      </c>
      <c r="AE80" s="40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</row>
    <row r="81" spans="1:64" ht="15" customHeight="1">
      <c r="A81" s="27" t="s">
        <v>1664</v>
      </c>
      <c r="B81" s="1" t="s">
        <v>1506</v>
      </c>
      <c r="C81" s="1" t="s">
        <v>1507</v>
      </c>
      <c r="D81" s="1" t="s">
        <v>1537</v>
      </c>
      <c r="E81" s="1" t="s">
        <v>1537</v>
      </c>
      <c r="F81" s="1" t="s">
        <v>1537</v>
      </c>
      <c r="G81" s="1" t="s">
        <v>1537</v>
      </c>
      <c r="H81" s="25" t="s">
        <v>1537</v>
      </c>
      <c r="I81" s="28"/>
      <c r="J81" s="1" t="s">
        <v>1617</v>
      </c>
      <c r="K81" s="1">
        <f t="shared" si="1"/>
        <v>116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116</v>
      </c>
      <c r="X81" s="8">
        <v>0</v>
      </c>
      <c r="Y81" s="8">
        <v>0</v>
      </c>
      <c r="Z81" s="8">
        <v>0</v>
      </c>
      <c r="AA81" s="12">
        <v>0</v>
      </c>
      <c r="AB81" s="20">
        <v>0</v>
      </c>
      <c r="AC81" s="20">
        <v>0</v>
      </c>
      <c r="AD81" s="20">
        <v>0</v>
      </c>
      <c r="AE81" s="40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</row>
    <row r="82" spans="1:64" ht="15" customHeight="1">
      <c r="A82" s="27" t="s">
        <v>1665</v>
      </c>
      <c r="B82" s="1" t="s">
        <v>1506</v>
      </c>
      <c r="C82" s="1" t="s">
        <v>1537</v>
      </c>
      <c r="D82" s="1" t="s">
        <v>1537</v>
      </c>
      <c r="E82" s="1" t="s">
        <v>1537</v>
      </c>
      <c r="F82" s="1" t="s">
        <v>1537</v>
      </c>
      <c r="G82" s="1" t="s">
        <v>1537</v>
      </c>
      <c r="H82" s="25" t="s">
        <v>1537</v>
      </c>
      <c r="I82" s="28"/>
      <c r="J82" s="1" t="s">
        <v>1614</v>
      </c>
      <c r="K82" s="1">
        <f t="shared" si="1"/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12">
        <v>0</v>
      </c>
      <c r="AB82" s="20">
        <v>0</v>
      </c>
      <c r="AC82" s="20">
        <v>0</v>
      </c>
      <c r="AD82" s="20">
        <v>0</v>
      </c>
      <c r="AE82" s="40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</row>
    <row r="83" spans="1:64" ht="15" customHeight="1">
      <c r="A83" s="27" t="s">
        <v>1666</v>
      </c>
      <c r="B83" s="1" t="s">
        <v>1506</v>
      </c>
      <c r="C83" s="1" t="s">
        <v>1507</v>
      </c>
      <c r="D83" s="1" t="s">
        <v>1515</v>
      </c>
      <c r="E83" s="1" t="s">
        <v>1516</v>
      </c>
      <c r="F83" s="1" t="s">
        <v>1517</v>
      </c>
      <c r="G83" s="1" t="s">
        <v>1518</v>
      </c>
      <c r="H83" s="25" t="s">
        <v>1519</v>
      </c>
      <c r="I83" s="28"/>
      <c r="J83" s="1" t="s">
        <v>1520</v>
      </c>
      <c r="K83" s="1">
        <f t="shared" si="1"/>
        <v>107</v>
      </c>
      <c r="L83" s="8">
        <v>0</v>
      </c>
      <c r="M83" s="8">
        <v>0</v>
      </c>
      <c r="N83" s="8">
        <v>23</v>
      </c>
      <c r="O83" s="8">
        <v>46</v>
      </c>
      <c r="P83" s="8">
        <v>38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12">
        <v>0</v>
      </c>
      <c r="AB83" s="20">
        <v>0</v>
      </c>
      <c r="AC83" s="20">
        <v>0</v>
      </c>
      <c r="AD83" s="20">
        <v>0</v>
      </c>
      <c r="AE83" s="40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</row>
    <row r="84" spans="1:64" ht="15" customHeight="1">
      <c r="A84" s="27" t="s">
        <v>1667</v>
      </c>
      <c r="B84" s="1" t="s">
        <v>1506</v>
      </c>
      <c r="C84" s="1" t="s">
        <v>1537</v>
      </c>
      <c r="D84" s="1" t="s">
        <v>1537</v>
      </c>
      <c r="E84" s="1" t="s">
        <v>1537</v>
      </c>
      <c r="F84" s="1" t="s">
        <v>1537</v>
      </c>
      <c r="G84" s="1" t="s">
        <v>1537</v>
      </c>
      <c r="H84" s="25" t="s">
        <v>1537</v>
      </c>
      <c r="I84" s="28"/>
      <c r="J84" s="1" t="s">
        <v>1614</v>
      </c>
      <c r="K84" s="1">
        <f t="shared" si="1"/>
        <v>107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107</v>
      </c>
      <c r="Y84" s="8">
        <v>0</v>
      </c>
      <c r="Z84" s="8">
        <v>0</v>
      </c>
      <c r="AA84" s="12">
        <v>0</v>
      </c>
      <c r="AB84" s="20">
        <v>0</v>
      </c>
      <c r="AC84" s="20">
        <v>0</v>
      </c>
      <c r="AD84" s="20">
        <v>0</v>
      </c>
      <c r="AE84" s="40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</row>
    <row r="85" spans="1:64" ht="15" customHeight="1">
      <c r="A85" s="27" t="s">
        <v>1422</v>
      </c>
      <c r="B85" s="1" t="s">
        <v>1506</v>
      </c>
      <c r="C85" s="1" t="s">
        <v>1507</v>
      </c>
      <c r="D85" s="1" t="s">
        <v>1537</v>
      </c>
      <c r="E85" s="1" t="s">
        <v>1537</v>
      </c>
      <c r="F85" s="1" t="s">
        <v>1537</v>
      </c>
      <c r="G85" s="1" t="s">
        <v>1537</v>
      </c>
      <c r="H85" s="25" t="s">
        <v>1537</v>
      </c>
      <c r="I85" s="28"/>
      <c r="J85" s="1" t="s">
        <v>1617</v>
      </c>
      <c r="K85" s="1">
        <f t="shared" si="1"/>
        <v>102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12">
        <v>0</v>
      </c>
      <c r="AB85" s="20">
        <v>0</v>
      </c>
      <c r="AC85" s="20">
        <v>0</v>
      </c>
      <c r="AD85" s="20">
        <v>0</v>
      </c>
      <c r="AE85" s="40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102</v>
      </c>
      <c r="AL85" s="1">
        <v>0</v>
      </c>
      <c r="AM85" s="1">
        <v>0</v>
      </c>
    </row>
    <row r="86" spans="1:64" ht="15" customHeight="1">
      <c r="A86" s="27" t="s">
        <v>1066</v>
      </c>
      <c r="B86" s="1" t="s">
        <v>1506</v>
      </c>
      <c r="C86" s="1" t="s">
        <v>1507</v>
      </c>
      <c r="D86" s="1" t="s">
        <v>1521</v>
      </c>
      <c r="E86" s="1" t="s">
        <v>1546</v>
      </c>
      <c r="F86" s="1" t="s">
        <v>1547</v>
      </c>
      <c r="G86" s="1" t="s">
        <v>1548</v>
      </c>
      <c r="H86" s="25" t="s">
        <v>1537</v>
      </c>
      <c r="I86" s="28"/>
      <c r="J86" s="1" t="s">
        <v>1549</v>
      </c>
      <c r="K86" s="1">
        <f t="shared" si="1"/>
        <v>100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12">
        <v>0</v>
      </c>
      <c r="AB86" s="20">
        <v>0</v>
      </c>
      <c r="AC86" s="20">
        <v>0</v>
      </c>
      <c r="AD86" s="20">
        <v>0</v>
      </c>
      <c r="AE86" s="40">
        <v>14</v>
      </c>
      <c r="AF86" s="1">
        <v>0</v>
      </c>
      <c r="AG86" s="1">
        <v>0</v>
      </c>
      <c r="AH86" s="1">
        <v>16</v>
      </c>
      <c r="AI86" s="1">
        <v>25</v>
      </c>
      <c r="AJ86" s="1">
        <v>21</v>
      </c>
      <c r="AK86" s="1">
        <v>24</v>
      </c>
      <c r="AL86" s="1">
        <v>0</v>
      </c>
      <c r="AM86" s="1">
        <v>0</v>
      </c>
    </row>
    <row r="87" spans="1:64" ht="15" customHeight="1">
      <c r="A87" s="27" t="s">
        <v>536</v>
      </c>
      <c r="B87" s="1" t="s">
        <v>1506</v>
      </c>
      <c r="C87" s="1" t="s">
        <v>1507</v>
      </c>
      <c r="D87" s="1" t="s">
        <v>1521</v>
      </c>
      <c r="E87" s="1" t="s">
        <v>1522</v>
      </c>
      <c r="F87" s="1" t="s">
        <v>1668</v>
      </c>
      <c r="G87" s="1" t="s">
        <v>1537</v>
      </c>
      <c r="H87" s="25" t="s">
        <v>1537</v>
      </c>
      <c r="I87" s="28"/>
      <c r="J87" s="1" t="s">
        <v>1669</v>
      </c>
      <c r="K87" s="1">
        <f t="shared" si="1"/>
        <v>95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12">
        <v>9</v>
      </c>
      <c r="AB87" s="20">
        <v>22</v>
      </c>
      <c r="AC87" s="20">
        <v>20</v>
      </c>
      <c r="AD87" s="20">
        <v>44</v>
      </c>
      <c r="AE87" s="40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</row>
    <row r="88" spans="1:64" ht="15" customHeight="1">
      <c r="A88" s="27" t="s">
        <v>81</v>
      </c>
      <c r="B88" s="1" t="s">
        <v>1506</v>
      </c>
      <c r="C88" s="1" t="s">
        <v>1507</v>
      </c>
      <c r="D88" s="1" t="s">
        <v>1515</v>
      </c>
      <c r="E88" s="1" t="s">
        <v>1581</v>
      </c>
      <c r="F88" s="1" t="s">
        <v>1582</v>
      </c>
      <c r="G88" s="1" t="s">
        <v>1583</v>
      </c>
      <c r="H88" s="25" t="s">
        <v>1584</v>
      </c>
      <c r="I88" s="28"/>
      <c r="J88" s="1" t="s">
        <v>1585</v>
      </c>
      <c r="K88" s="1">
        <f t="shared" si="1"/>
        <v>94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12">
        <v>0</v>
      </c>
      <c r="AB88" s="20">
        <v>86</v>
      </c>
      <c r="AC88" s="20">
        <v>0</v>
      </c>
      <c r="AD88" s="20">
        <v>0</v>
      </c>
      <c r="AE88" s="40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8</v>
      </c>
      <c r="AM88" s="1">
        <v>0</v>
      </c>
    </row>
    <row r="89" spans="1:64" ht="15" customHeight="1">
      <c r="A89" s="27" t="s">
        <v>455</v>
      </c>
      <c r="B89" s="1" t="s">
        <v>1506</v>
      </c>
      <c r="C89" s="1" t="s">
        <v>1507</v>
      </c>
      <c r="D89" s="1" t="s">
        <v>1521</v>
      </c>
      <c r="E89" s="1" t="s">
        <v>1546</v>
      </c>
      <c r="F89" s="1" t="s">
        <v>1547</v>
      </c>
      <c r="G89" s="1" t="s">
        <v>1670</v>
      </c>
      <c r="H89" s="25" t="s">
        <v>1537</v>
      </c>
      <c r="I89" s="28"/>
      <c r="J89" s="1" t="s">
        <v>1671</v>
      </c>
      <c r="K89" s="1">
        <f t="shared" si="1"/>
        <v>93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12">
        <v>0</v>
      </c>
      <c r="AB89" s="20">
        <v>41</v>
      </c>
      <c r="AC89" s="20">
        <v>26</v>
      </c>
      <c r="AD89" s="20">
        <v>26</v>
      </c>
      <c r="AE89" s="40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</row>
    <row r="90" spans="1:64" s="14" customFormat="1" ht="15" customHeight="1">
      <c r="A90" s="27" t="s">
        <v>422</v>
      </c>
      <c r="B90" s="1" t="s">
        <v>1506</v>
      </c>
      <c r="C90" s="1" t="s">
        <v>1507</v>
      </c>
      <c r="D90" s="1" t="s">
        <v>1521</v>
      </c>
      <c r="E90" s="1" t="s">
        <v>1522</v>
      </c>
      <c r="F90" s="1" t="s">
        <v>1672</v>
      </c>
      <c r="G90" s="1" t="s">
        <v>1673</v>
      </c>
      <c r="H90" s="25" t="s">
        <v>1537</v>
      </c>
      <c r="I90" s="28"/>
      <c r="J90" s="1" t="s">
        <v>1674</v>
      </c>
      <c r="K90" s="1">
        <f t="shared" si="1"/>
        <v>89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12">
        <v>14</v>
      </c>
      <c r="AB90" s="20">
        <v>26</v>
      </c>
      <c r="AC90" s="20">
        <v>18</v>
      </c>
      <c r="AD90" s="20">
        <v>31</v>
      </c>
      <c r="AE90" s="40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</row>
    <row r="91" spans="1:64" ht="15" customHeight="1">
      <c r="A91" s="27" t="s">
        <v>1675</v>
      </c>
      <c r="B91" s="1" t="s">
        <v>1506</v>
      </c>
      <c r="C91" s="1" t="s">
        <v>1507</v>
      </c>
      <c r="D91" s="1" t="s">
        <v>1537</v>
      </c>
      <c r="E91" s="1" t="s">
        <v>1537</v>
      </c>
      <c r="F91" s="1" t="s">
        <v>1537</v>
      </c>
      <c r="G91" s="1" t="s">
        <v>1537</v>
      </c>
      <c r="H91" s="25" t="s">
        <v>1537</v>
      </c>
      <c r="I91" s="28"/>
      <c r="J91" s="1" t="s">
        <v>1617</v>
      </c>
      <c r="K91" s="1">
        <f t="shared" si="1"/>
        <v>87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87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12">
        <v>0</v>
      </c>
      <c r="AB91" s="20">
        <v>0</v>
      </c>
      <c r="AC91" s="20">
        <v>0</v>
      </c>
      <c r="AD91" s="20">
        <v>0</v>
      </c>
      <c r="AE91" s="40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</row>
    <row r="92" spans="1:64" ht="15" customHeight="1">
      <c r="A92" s="27" t="s">
        <v>1676</v>
      </c>
      <c r="B92" s="1" t="s">
        <v>1506</v>
      </c>
      <c r="C92" s="1" t="s">
        <v>1537</v>
      </c>
      <c r="D92" s="1" t="s">
        <v>1537</v>
      </c>
      <c r="E92" s="1" t="s">
        <v>1537</v>
      </c>
      <c r="F92" s="1" t="s">
        <v>1537</v>
      </c>
      <c r="G92" s="1" t="s">
        <v>1537</v>
      </c>
      <c r="H92" s="25" t="s">
        <v>1537</v>
      </c>
      <c r="I92" s="28"/>
      <c r="J92" s="1" t="s">
        <v>1614</v>
      </c>
      <c r="K92" s="1">
        <f t="shared" si="1"/>
        <v>84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12">
        <v>0</v>
      </c>
      <c r="AB92" s="20">
        <v>9</v>
      </c>
      <c r="AC92" s="20">
        <v>36</v>
      </c>
      <c r="AD92" s="20">
        <v>39</v>
      </c>
      <c r="AE92" s="40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</row>
    <row r="93" spans="1:64" ht="15" customHeight="1">
      <c r="A93" s="27" t="s">
        <v>1677</v>
      </c>
      <c r="B93" s="1" t="s">
        <v>1506</v>
      </c>
      <c r="C93" s="1" t="s">
        <v>1507</v>
      </c>
      <c r="D93" s="1" t="s">
        <v>1537</v>
      </c>
      <c r="E93" s="1" t="s">
        <v>1537</v>
      </c>
      <c r="F93" s="1" t="s">
        <v>1537</v>
      </c>
      <c r="G93" s="1" t="s">
        <v>1537</v>
      </c>
      <c r="H93" s="25" t="s">
        <v>1537</v>
      </c>
      <c r="I93" s="28"/>
      <c r="J93" s="1" t="s">
        <v>1617</v>
      </c>
      <c r="K93" s="1">
        <f t="shared" si="1"/>
        <v>83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83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12">
        <v>0</v>
      </c>
      <c r="AB93" s="20">
        <v>0</v>
      </c>
      <c r="AC93" s="20">
        <v>0</v>
      </c>
      <c r="AD93" s="20">
        <v>0</v>
      </c>
      <c r="AE93" s="40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</row>
    <row r="94" spans="1:64" ht="15" customHeight="1">
      <c r="A94" s="27" t="s">
        <v>397</v>
      </c>
      <c r="B94" s="1" t="s">
        <v>1506</v>
      </c>
      <c r="C94" s="1" t="s">
        <v>1507</v>
      </c>
      <c r="D94" s="1" t="s">
        <v>1521</v>
      </c>
      <c r="E94" s="1" t="s">
        <v>1522</v>
      </c>
      <c r="F94" s="1" t="s">
        <v>1523</v>
      </c>
      <c r="G94" s="1" t="s">
        <v>1524</v>
      </c>
      <c r="H94" s="25" t="s">
        <v>1578</v>
      </c>
      <c r="I94" s="28"/>
      <c r="J94" s="1" t="s">
        <v>1579</v>
      </c>
      <c r="K94" s="1">
        <f t="shared" si="1"/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12">
        <v>0</v>
      </c>
      <c r="AB94" s="20">
        <v>0</v>
      </c>
      <c r="AC94" s="20">
        <v>0</v>
      </c>
      <c r="AD94" s="20">
        <v>0</v>
      </c>
      <c r="AE94" s="40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</row>
    <row r="95" spans="1:64" ht="15" customHeight="1">
      <c r="A95" s="27" t="s">
        <v>1678</v>
      </c>
      <c r="B95" s="1" t="s">
        <v>1506</v>
      </c>
      <c r="C95" s="1" t="s">
        <v>1537</v>
      </c>
      <c r="D95" s="1" t="s">
        <v>1537</v>
      </c>
      <c r="E95" s="1" t="s">
        <v>1537</v>
      </c>
      <c r="F95" s="1" t="s">
        <v>1537</v>
      </c>
      <c r="G95" s="1" t="s">
        <v>1537</v>
      </c>
      <c r="H95" s="25" t="s">
        <v>1537</v>
      </c>
      <c r="I95" s="28"/>
      <c r="J95" s="1" t="s">
        <v>1614</v>
      </c>
      <c r="K95" s="1">
        <f t="shared" si="1"/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12">
        <v>0</v>
      </c>
      <c r="AB95" s="20">
        <v>0</v>
      </c>
      <c r="AC95" s="20">
        <v>0</v>
      </c>
      <c r="AD95" s="20">
        <v>0</v>
      </c>
      <c r="AE95" s="40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</row>
    <row r="96" spans="1:64" ht="15" customHeight="1">
      <c r="A96" s="27" t="s">
        <v>1679</v>
      </c>
      <c r="B96" s="1" t="s">
        <v>1506</v>
      </c>
      <c r="C96" s="1" t="s">
        <v>1507</v>
      </c>
      <c r="D96" s="1" t="s">
        <v>1521</v>
      </c>
      <c r="E96" s="1" t="s">
        <v>1546</v>
      </c>
      <c r="F96" s="1" t="s">
        <v>1547</v>
      </c>
      <c r="G96" s="1" t="s">
        <v>1548</v>
      </c>
      <c r="H96" s="25" t="s">
        <v>1537</v>
      </c>
      <c r="I96" s="28"/>
      <c r="J96" s="1" t="s">
        <v>1549</v>
      </c>
      <c r="K96" s="1">
        <f t="shared" si="1"/>
        <v>52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12">
        <v>0</v>
      </c>
      <c r="AB96" s="20">
        <v>0</v>
      </c>
      <c r="AC96" s="20">
        <v>0</v>
      </c>
      <c r="AD96" s="20">
        <v>0</v>
      </c>
      <c r="AE96" s="40">
        <v>0</v>
      </c>
      <c r="AF96" s="1">
        <v>4</v>
      </c>
      <c r="AG96" s="1">
        <v>0</v>
      </c>
      <c r="AH96" s="1">
        <v>9</v>
      </c>
      <c r="AI96" s="1">
        <v>8</v>
      </c>
      <c r="AJ96" s="1">
        <v>6</v>
      </c>
      <c r="AK96" s="1">
        <v>0</v>
      </c>
      <c r="AL96" s="1">
        <v>20</v>
      </c>
      <c r="AM96" s="1">
        <v>5</v>
      </c>
    </row>
    <row r="97" spans="1:64" ht="15" customHeight="1">
      <c r="A97" s="27" t="s">
        <v>1680</v>
      </c>
      <c r="B97" s="1" t="s">
        <v>1506</v>
      </c>
      <c r="C97" s="1" t="s">
        <v>1507</v>
      </c>
      <c r="D97" s="1" t="s">
        <v>1537</v>
      </c>
      <c r="E97" s="1" t="s">
        <v>1537</v>
      </c>
      <c r="F97" s="1" t="s">
        <v>1537</v>
      </c>
      <c r="G97" s="1" t="s">
        <v>1537</v>
      </c>
      <c r="H97" s="25" t="s">
        <v>1537</v>
      </c>
      <c r="I97" s="28"/>
      <c r="J97" s="1" t="s">
        <v>1617</v>
      </c>
      <c r="K97" s="1">
        <f t="shared" si="1"/>
        <v>66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12">
        <v>0</v>
      </c>
      <c r="AB97" s="20">
        <v>0</v>
      </c>
      <c r="AC97" s="20">
        <v>0</v>
      </c>
      <c r="AD97" s="20">
        <v>0</v>
      </c>
      <c r="AE97" s="40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66</v>
      </c>
      <c r="AL97" s="1">
        <v>0</v>
      </c>
      <c r="AM97" s="1">
        <v>0</v>
      </c>
    </row>
    <row r="98" spans="1:64" ht="15" customHeight="1">
      <c r="A98" s="27" t="s">
        <v>1681</v>
      </c>
      <c r="B98" s="1" t="s">
        <v>1506</v>
      </c>
      <c r="C98" s="1" t="s">
        <v>1537</v>
      </c>
      <c r="D98" s="1" t="s">
        <v>1537</v>
      </c>
      <c r="E98" s="1" t="s">
        <v>1537</v>
      </c>
      <c r="F98" s="1" t="s">
        <v>1537</v>
      </c>
      <c r="G98" s="1" t="s">
        <v>1537</v>
      </c>
      <c r="H98" s="25" t="s">
        <v>1537</v>
      </c>
      <c r="I98" s="28"/>
      <c r="J98" s="1" t="s">
        <v>1614</v>
      </c>
      <c r="K98" s="1">
        <f t="shared" si="1"/>
        <v>65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12">
        <v>0</v>
      </c>
      <c r="AB98" s="20">
        <v>0</v>
      </c>
      <c r="AC98" s="20">
        <v>0</v>
      </c>
      <c r="AD98" s="20">
        <v>0</v>
      </c>
      <c r="AE98" s="40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65</v>
      </c>
      <c r="AL98" s="1">
        <v>0</v>
      </c>
      <c r="AM98" s="1">
        <v>0</v>
      </c>
    </row>
    <row r="99" spans="1:64" s="13" customFormat="1" ht="15" customHeight="1">
      <c r="A99" s="27" t="s">
        <v>1682</v>
      </c>
      <c r="B99" s="1" t="s">
        <v>1506</v>
      </c>
      <c r="C99" s="1" t="s">
        <v>1537</v>
      </c>
      <c r="D99" s="1" t="s">
        <v>1537</v>
      </c>
      <c r="E99" s="1" t="s">
        <v>1537</v>
      </c>
      <c r="F99" s="1" t="s">
        <v>1537</v>
      </c>
      <c r="G99" s="1" t="s">
        <v>1537</v>
      </c>
      <c r="H99" s="25" t="s">
        <v>1537</v>
      </c>
      <c r="I99" s="28"/>
      <c r="J99" s="1" t="s">
        <v>1614</v>
      </c>
      <c r="K99" s="1">
        <f t="shared" si="1"/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12">
        <v>0</v>
      </c>
      <c r="AB99" s="20">
        <v>0</v>
      </c>
      <c r="AC99" s="20">
        <v>0</v>
      </c>
      <c r="AD99" s="20">
        <v>0</v>
      </c>
      <c r="AE99" s="40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ht="15" customHeight="1">
      <c r="A100" s="27" t="s">
        <v>1683</v>
      </c>
      <c r="B100" s="1" t="s">
        <v>1506</v>
      </c>
      <c r="C100" s="1" t="s">
        <v>1507</v>
      </c>
      <c r="D100" s="1" t="s">
        <v>1508</v>
      </c>
      <c r="E100" s="1" t="s">
        <v>1509</v>
      </c>
      <c r="F100" s="1" t="s">
        <v>1510</v>
      </c>
      <c r="G100" s="1" t="s">
        <v>1573</v>
      </c>
      <c r="H100" s="25" t="s">
        <v>1684</v>
      </c>
      <c r="I100" s="28"/>
      <c r="J100" s="1" t="s">
        <v>1685</v>
      </c>
      <c r="K100" s="1">
        <f t="shared" si="1"/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12">
        <v>0</v>
      </c>
      <c r="AB100" s="20">
        <v>0</v>
      </c>
      <c r="AC100" s="20">
        <v>0</v>
      </c>
      <c r="AD100" s="20">
        <v>0</v>
      </c>
      <c r="AE100" s="40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</row>
    <row r="101" spans="1:64" ht="15" customHeight="1">
      <c r="A101" s="27" t="s">
        <v>1686</v>
      </c>
      <c r="B101" s="1" t="s">
        <v>1506</v>
      </c>
      <c r="C101" s="1" t="s">
        <v>1537</v>
      </c>
      <c r="D101" s="1" t="s">
        <v>1537</v>
      </c>
      <c r="E101" s="1" t="s">
        <v>1537</v>
      </c>
      <c r="F101" s="1" t="s">
        <v>1537</v>
      </c>
      <c r="G101" s="1" t="s">
        <v>1537</v>
      </c>
      <c r="H101" s="25" t="s">
        <v>1537</v>
      </c>
      <c r="I101" s="28"/>
      <c r="J101" s="1" t="s">
        <v>1614</v>
      </c>
      <c r="K101" s="1">
        <f t="shared" si="1"/>
        <v>59</v>
      </c>
      <c r="L101" s="8">
        <v>59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12">
        <v>0</v>
      </c>
      <c r="AB101" s="20">
        <v>0</v>
      </c>
      <c r="AC101" s="20">
        <v>0</v>
      </c>
      <c r="AD101" s="20">
        <v>0</v>
      </c>
      <c r="AE101" s="40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</row>
    <row r="102" spans="1:64" ht="15" customHeight="1">
      <c r="A102" s="27" t="s">
        <v>1687</v>
      </c>
      <c r="B102" s="1" t="s">
        <v>1506</v>
      </c>
      <c r="C102" s="1" t="s">
        <v>1507</v>
      </c>
      <c r="D102" s="1" t="s">
        <v>1508</v>
      </c>
      <c r="E102" s="1" t="s">
        <v>1509</v>
      </c>
      <c r="F102" s="1" t="s">
        <v>1510</v>
      </c>
      <c r="G102" s="1" t="s">
        <v>1573</v>
      </c>
      <c r="H102" s="25" t="s">
        <v>1684</v>
      </c>
      <c r="I102" s="28"/>
      <c r="J102" s="1" t="s">
        <v>1685</v>
      </c>
      <c r="K102" s="1">
        <f t="shared" si="1"/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12">
        <v>0</v>
      </c>
      <c r="AB102" s="20">
        <v>0</v>
      </c>
      <c r="AC102" s="20">
        <v>0</v>
      </c>
      <c r="AD102" s="20">
        <v>0</v>
      </c>
      <c r="AE102" s="40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</row>
    <row r="103" spans="1:64" ht="15" customHeight="1">
      <c r="A103" s="27" t="s">
        <v>1688</v>
      </c>
      <c r="B103" s="1" t="s">
        <v>1506</v>
      </c>
      <c r="C103" s="1" t="s">
        <v>1537</v>
      </c>
      <c r="D103" s="1" t="s">
        <v>1537</v>
      </c>
      <c r="E103" s="1" t="s">
        <v>1537</v>
      </c>
      <c r="F103" s="1" t="s">
        <v>1537</v>
      </c>
      <c r="G103" s="1" t="s">
        <v>1537</v>
      </c>
      <c r="H103" s="25" t="s">
        <v>1537</v>
      </c>
      <c r="I103" s="28"/>
      <c r="J103" s="1" t="s">
        <v>1614</v>
      </c>
      <c r="K103" s="1">
        <f t="shared" si="1"/>
        <v>49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12">
        <v>0</v>
      </c>
      <c r="AB103" s="20">
        <v>0</v>
      </c>
      <c r="AC103" s="20">
        <v>0</v>
      </c>
      <c r="AD103" s="20">
        <v>0</v>
      </c>
      <c r="AE103" s="40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49</v>
      </c>
      <c r="AK103" s="1">
        <v>0</v>
      </c>
      <c r="AL103" s="1">
        <v>0</v>
      </c>
      <c r="AM103" s="1">
        <v>0</v>
      </c>
    </row>
    <row r="104" spans="1:64" ht="15" customHeight="1">
      <c r="A104" s="27" t="s">
        <v>1689</v>
      </c>
      <c r="B104" s="1" t="s">
        <v>1506</v>
      </c>
      <c r="C104" s="1" t="s">
        <v>1537</v>
      </c>
      <c r="D104" s="1" t="s">
        <v>1537</v>
      </c>
      <c r="E104" s="1" t="s">
        <v>1537</v>
      </c>
      <c r="F104" s="1" t="s">
        <v>1537</v>
      </c>
      <c r="G104" s="1" t="s">
        <v>1537</v>
      </c>
      <c r="H104" s="25" t="s">
        <v>1537</v>
      </c>
      <c r="I104" s="28"/>
      <c r="J104" s="1" t="s">
        <v>1614</v>
      </c>
      <c r="K104" s="1">
        <f t="shared" si="1"/>
        <v>53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12">
        <v>0</v>
      </c>
      <c r="AB104" s="20">
        <v>0</v>
      </c>
      <c r="AC104" s="20">
        <v>0</v>
      </c>
      <c r="AD104" s="20">
        <v>0</v>
      </c>
      <c r="AE104" s="40">
        <v>19</v>
      </c>
      <c r="AF104" s="1">
        <v>0</v>
      </c>
      <c r="AG104" s="1">
        <v>0</v>
      </c>
      <c r="AH104" s="1">
        <v>0</v>
      </c>
      <c r="AI104" s="1">
        <v>0</v>
      </c>
      <c r="AJ104" s="1">
        <v>34</v>
      </c>
      <c r="AK104" s="1">
        <v>0</v>
      </c>
      <c r="AL104" s="1">
        <v>0</v>
      </c>
      <c r="AM104" s="1">
        <v>0</v>
      </c>
    </row>
    <row r="105" spans="1:64" ht="15" customHeight="1">
      <c r="A105" s="27" t="s">
        <v>753</v>
      </c>
      <c r="B105" s="1" t="s">
        <v>1506</v>
      </c>
      <c r="C105" s="1" t="s">
        <v>1507</v>
      </c>
      <c r="D105" s="1" t="s">
        <v>1521</v>
      </c>
      <c r="E105" s="1" t="s">
        <v>1546</v>
      </c>
      <c r="F105" s="1" t="s">
        <v>1547</v>
      </c>
      <c r="G105" s="1" t="s">
        <v>1548</v>
      </c>
      <c r="H105" s="25" t="s">
        <v>1537</v>
      </c>
      <c r="I105" s="28"/>
      <c r="J105" s="1" t="s">
        <v>1549</v>
      </c>
      <c r="K105" s="1">
        <f t="shared" si="1"/>
        <v>52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12">
        <v>0</v>
      </c>
      <c r="AB105" s="20">
        <v>21</v>
      </c>
      <c r="AC105" s="20">
        <v>14</v>
      </c>
      <c r="AD105" s="20">
        <v>17</v>
      </c>
      <c r="AE105" s="40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</row>
    <row r="106" spans="1:64" ht="15" customHeight="1">
      <c r="A106" s="27" t="s">
        <v>1690</v>
      </c>
      <c r="B106" s="1" t="s">
        <v>1506</v>
      </c>
      <c r="C106" s="1" t="s">
        <v>1537</v>
      </c>
      <c r="D106" s="1" t="s">
        <v>1537</v>
      </c>
      <c r="E106" s="1" t="s">
        <v>1537</v>
      </c>
      <c r="F106" s="1" t="s">
        <v>1537</v>
      </c>
      <c r="G106" s="1" t="s">
        <v>1537</v>
      </c>
      <c r="H106" s="25" t="s">
        <v>1537</v>
      </c>
      <c r="I106" s="28"/>
      <c r="J106" s="1" t="s">
        <v>1614</v>
      </c>
      <c r="K106" s="1">
        <f t="shared" si="1"/>
        <v>45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12">
        <v>0</v>
      </c>
      <c r="AB106" s="20">
        <v>0</v>
      </c>
      <c r="AC106" s="20">
        <v>0</v>
      </c>
      <c r="AD106" s="20">
        <v>0</v>
      </c>
      <c r="AE106" s="40">
        <v>14</v>
      </c>
      <c r="AF106" s="1">
        <v>0</v>
      </c>
      <c r="AG106" s="1">
        <v>0</v>
      </c>
      <c r="AH106" s="1">
        <v>0</v>
      </c>
      <c r="AI106" s="1">
        <v>0</v>
      </c>
      <c r="AJ106" s="1">
        <v>24</v>
      </c>
      <c r="AK106" s="1">
        <v>0</v>
      </c>
      <c r="AL106" s="1">
        <v>0</v>
      </c>
      <c r="AM106" s="1">
        <v>7</v>
      </c>
    </row>
    <row r="107" spans="1:64" ht="15" customHeight="1">
      <c r="A107" s="27" t="s">
        <v>1691</v>
      </c>
      <c r="B107" s="1" t="s">
        <v>1506</v>
      </c>
      <c r="C107" s="1" t="s">
        <v>1507</v>
      </c>
      <c r="D107" s="1" t="s">
        <v>1521</v>
      </c>
      <c r="E107" s="1" t="s">
        <v>1546</v>
      </c>
      <c r="F107" s="1" t="s">
        <v>1547</v>
      </c>
      <c r="G107" s="1" t="s">
        <v>1670</v>
      </c>
      <c r="H107" s="25" t="s">
        <v>1537</v>
      </c>
      <c r="I107" s="28"/>
      <c r="J107" s="1" t="s">
        <v>1671</v>
      </c>
      <c r="K107" s="1">
        <f t="shared" si="1"/>
        <v>49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12">
        <v>0</v>
      </c>
      <c r="AB107" s="20">
        <v>0</v>
      </c>
      <c r="AC107" s="20">
        <v>0</v>
      </c>
      <c r="AD107" s="20">
        <v>0</v>
      </c>
      <c r="AE107" s="40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24</v>
      </c>
      <c r="AL107" s="1">
        <v>6</v>
      </c>
      <c r="AM107" s="1">
        <v>19</v>
      </c>
    </row>
    <row r="108" spans="1:64" s="14" customFormat="1" ht="15" customHeight="1">
      <c r="A108" s="27" t="s">
        <v>1692</v>
      </c>
      <c r="B108" s="1" t="s">
        <v>1506</v>
      </c>
      <c r="C108" s="1" t="s">
        <v>1507</v>
      </c>
      <c r="D108" s="1" t="s">
        <v>1537</v>
      </c>
      <c r="E108" s="1" t="s">
        <v>1537</v>
      </c>
      <c r="F108" s="1" t="s">
        <v>1537</v>
      </c>
      <c r="G108" s="1" t="s">
        <v>1537</v>
      </c>
      <c r="H108" s="25" t="s">
        <v>1537</v>
      </c>
      <c r="I108" s="28"/>
      <c r="J108" s="1" t="s">
        <v>1617</v>
      </c>
      <c r="K108" s="1">
        <f t="shared" si="1"/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12">
        <v>0</v>
      </c>
      <c r="AB108" s="20">
        <v>0</v>
      </c>
      <c r="AC108" s="20">
        <v>0</v>
      </c>
      <c r="AD108" s="20">
        <v>0</v>
      </c>
      <c r="AE108" s="40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</row>
    <row r="109" spans="1:64" ht="15" customHeight="1">
      <c r="A109" s="27" t="s">
        <v>1264</v>
      </c>
      <c r="B109" s="1" t="s">
        <v>1506</v>
      </c>
      <c r="C109" s="1" t="s">
        <v>1537</v>
      </c>
      <c r="D109" s="1" t="s">
        <v>1537</v>
      </c>
      <c r="E109" s="1" t="s">
        <v>1537</v>
      </c>
      <c r="F109" s="1" t="s">
        <v>1537</v>
      </c>
      <c r="G109" s="1" t="s">
        <v>1537</v>
      </c>
      <c r="H109" s="25" t="s">
        <v>1537</v>
      </c>
      <c r="I109" s="28"/>
      <c r="J109" s="1" t="s">
        <v>1614</v>
      </c>
      <c r="K109" s="1">
        <f t="shared" si="1"/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12">
        <v>0</v>
      </c>
      <c r="AB109" s="20">
        <v>0</v>
      </c>
      <c r="AC109" s="20">
        <v>0</v>
      </c>
      <c r="AD109" s="20">
        <v>0</v>
      </c>
      <c r="AE109" s="40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</row>
    <row r="110" spans="1:64" ht="15" customHeight="1">
      <c r="A110" s="27" t="s">
        <v>1693</v>
      </c>
      <c r="B110" s="1" t="s">
        <v>1506</v>
      </c>
      <c r="C110" s="1" t="s">
        <v>1537</v>
      </c>
      <c r="D110" s="1" t="s">
        <v>1537</v>
      </c>
      <c r="E110" s="1" t="s">
        <v>1537</v>
      </c>
      <c r="F110" s="1" t="s">
        <v>1537</v>
      </c>
      <c r="G110" s="1" t="s">
        <v>1537</v>
      </c>
      <c r="H110" s="25" t="s">
        <v>1537</v>
      </c>
      <c r="I110" s="28"/>
      <c r="J110" s="1" t="s">
        <v>1614</v>
      </c>
      <c r="K110" s="1">
        <f t="shared" si="1"/>
        <v>47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12">
        <v>0</v>
      </c>
      <c r="AB110" s="20">
        <v>0</v>
      </c>
      <c r="AC110" s="20">
        <v>0</v>
      </c>
      <c r="AD110" s="20">
        <v>0</v>
      </c>
      <c r="AE110" s="40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28</v>
      </c>
      <c r="AL110" s="1">
        <v>0</v>
      </c>
      <c r="AM110" s="1">
        <v>19</v>
      </c>
    </row>
    <row r="111" spans="1:64" ht="15" customHeight="1">
      <c r="A111" s="27" t="s">
        <v>1345</v>
      </c>
      <c r="B111" s="1" t="s">
        <v>1506</v>
      </c>
      <c r="C111" s="1" t="s">
        <v>1537</v>
      </c>
      <c r="D111" s="1" t="s">
        <v>1537</v>
      </c>
      <c r="E111" s="1" t="s">
        <v>1537</v>
      </c>
      <c r="F111" s="1" t="s">
        <v>1537</v>
      </c>
      <c r="G111" s="1" t="s">
        <v>1537</v>
      </c>
      <c r="H111" s="25" t="s">
        <v>1537</v>
      </c>
      <c r="I111" s="28"/>
      <c r="J111" s="1" t="s">
        <v>1614</v>
      </c>
      <c r="K111" s="1">
        <f t="shared" si="1"/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12">
        <v>0</v>
      </c>
      <c r="AB111" s="20">
        <v>0</v>
      </c>
      <c r="AC111" s="20">
        <v>0</v>
      </c>
      <c r="AD111" s="20">
        <v>0</v>
      </c>
      <c r="AE111" s="40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</row>
    <row r="112" spans="1:64" ht="15" customHeight="1">
      <c r="A112" s="27" t="s">
        <v>1694</v>
      </c>
      <c r="B112" s="1" t="s">
        <v>1506</v>
      </c>
      <c r="C112" s="1" t="s">
        <v>1507</v>
      </c>
      <c r="D112" s="1" t="s">
        <v>1537</v>
      </c>
      <c r="E112" s="1" t="s">
        <v>1537</v>
      </c>
      <c r="F112" s="1" t="s">
        <v>1537</v>
      </c>
      <c r="G112" s="1" t="s">
        <v>1537</v>
      </c>
      <c r="H112" s="25" t="s">
        <v>1537</v>
      </c>
      <c r="I112" s="28"/>
      <c r="J112" s="1" t="s">
        <v>1617</v>
      </c>
      <c r="K112" s="1">
        <f t="shared" si="1"/>
        <v>45</v>
      </c>
      <c r="L112" s="8">
        <v>0</v>
      </c>
      <c r="M112" s="8">
        <v>45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12">
        <v>0</v>
      </c>
      <c r="AB112" s="20">
        <v>0</v>
      </c>
      <c r="AC112" s="20">
        <v>0</v>
      </c>
      <c r="AD112" s="20">
        <v>0</v>
      </c>
      <c r="AE112" s="40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</row>
    <row r="113" spans="1:64" ht="15" customHeight="1">
      <c r="A113" s="27" t="s">
        <v>1695</v>
      </c>
      <c r="B113" s="1" t="s">
        <v>1506</v>
      </c>
      <c r="C113" s="1" t="s">
        <v>1507</v>
      </c>
      <c r="D113" s="1" t="s">
        <v>1537</v>
      </c>
      <c r="E113" s="1" t="s">
        <v>1537</v>
      </c>
      <c r="F113" s="1" t="s">
        <v>1537</v>
      </c>
      <c r="G113" s="1" t="s">
        <v>1537</v>
      </c>
      <c r="H113" s="25" t="s">
        <v>1537</v>
      </c>
      <c r="I113" s="28"/>
      <c r="J113" s="1" t="s">
        <v>1617</v>
      </c>
      <c r="K113" s="1">
        <f t="shared" si="1"/>
        <v>45</v>
      </c>
      <c r="L113" s="8">
        <v>0</v>
      </c>
      <c r="M113" s="8">
        <v>0</v>
      </c>
      <c r="N113" s="8">
        <v>45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12">
        <v>0</v>
      </c>
      <c r="AB113" s="20">
        <v>0</v>
      </c>
      <c r="AC113" s="20">
        <v>0</v>
      </c>
      <c r="AD113" s="20">
        <v>0</v>
      </c>
      <c r="AE113" s="40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</row>
    <row r="114" spans="1:64" ht="15" customHeight="1">
      <c r="A114" s="27" t="s">
        <v>1696</v>
      </c>
      <c r="B114" s="1" t="s">
        <v>1506</v>
      </c>
      <c r="C114" s="1" t="s">
        <v>1507</v>
      </c>
      <c r="D114" s="1" t="s">
        <v>1508</v>
      </c>
      <c r="E114" s="1" t="s">
        <v>1509</v>
      </c>
      <c r="F114" s="1" t="s">
        <v>1510</v>
      </c>
      <c r="G114" s="1" t="s">
        <v>1537</v>
      </c>
      <c r="H114" s="25" t="s">
        <v>1537</v>
      </c>
      <c r="I114" s="28"/>
      <c r="J114" s="1" t="s">
        <v>1697</v>
      </c>
      <c r="K114" s="1">
        <f t="shared" si="1"/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12">
        <v>0</v>
      </c>
      <c r="AB114" s="20">
        <v>0</v>
      </c>
      <c r="AC114" s="20">
        <v>0</v>
      </c>
      <c r="AD114" s="20">
        <v>0</v>
      </c>
      <c r="AE114" s="40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</row>
    <row r="115" spans="1:64" ht="15" customHeight="1">
      <c r="A115" s="27" t="s">
        <v>1698</v>
      </c>
      <c r="B115" s="1" t="s">
        <v>1506</v>
      </c>
      <c r="C115" s="1" t="s">
        <v>1537</v>
      </c>
      <c r="D115" s="1" t="s">
        <v>1537</v>
      </c>
      <c r="E115" s="1" t="s">
        <v>1537</v>
      </c>
      <c r="F115" s="1" t="s">
        <v>1537</v>
      </c>
      <c r="G115" s="1" t="s">
        <v>1537</v>
      </c>
      <c r="H115" s="25" t="s">
        <v>1537</v>
      </c>
      <c r="I115" s="28"/>
      <c r="J115" s="1" t="s">
        <v>1614</v>
      </c>
      <c r="K115" s="1">
        <f t="shared" si="1"/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12">
        <v>0</v>
      </c>
      <c r="AB115" s="20">
        <v>0</v>
      </c>
      <c r="AC115" s="20">
        <v>0</v>
      </c>
      <c r="AD115" s="20">
        <v>0</v>
      </c>
      <c r="AE115" s="40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</row>
    <row r="116" spans="1:64" ht="15" customHeight="1">
      <c r="A116" s="27" t="s">
        <v>474</v>
      </c>
      <c r="B116" s="1" t="s">
        <v>1506</v>
      </c>
      <c r="C116" s="1" t="s">
        <v>1507</v>
      </c>
      <c r="D116" s="1" t="s">
        <v>1508</v>
      </c>
      <c r="E116" s="1" t="s">
        <v>1509</v>
      </c>
      <c r="F116" s="1" t="s">
        <v>1594</v>
      </c>
      <c r="G116" s="1" t="s">
        <v>1609</v>
      </c>
      <c r="H116" s="25" t="s">
        <v>1537</v>
      </c>
      <c r="I116" s="28"/>
      <c r="J116" s="1" t="s">
        <v>1699</v>
      </c>
      <c r="K116" s="1">
        <f t="shared" si="1"/>
        <v>41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12">
        <v>0</v>
      </c>
      <c r="AB116" s="20">
        <v>30</v>
      </c>
      <c r="AC116" s="20">
        <v>11</v>
      </c>
      <c r="AD116" s="20">
        <v>0</v>
      </c>
      <c r="AE116" s="40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</row>
    <row r="117" spans="1:64" ht="15" customHeight="1">
      <c r="A117" s="27" t="s">
        <v>1700</v>
      </c>
      <c r="B117" s="1" t="s">
        <v>1506</v>
      </c>
      <c r="C117" s="1" t="s">
        <v>1558</v>
      </c>
      <c r="D117" s="1" t="s">
        <v>1537</v>
      </c>
      <c r="E117" s="1" t="s">
        <v>1537</v>
      </c>
      <c r="F117" s="1" t="s">
        <v>1537</v>
      </c>
      <c r="G117" s="1" t="s">
        <v>1537</v>
      </c>
      <c r="H117" s="25" t="s">
        <v>1537</v>
      </c>
      <c r="I117" s="28"/>
      <c r="J117" s="1" t="s">
        <v>1701</v>
      </c>
      <c r="K117" s="1">
        <f t="shared" si="1"/>
        <v>41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12">
        <v>0</v>
      </c>
      <c r="AB117" s="20">
        <v>0</v>
      </c>
      <c r="AC117" s="20">
        <v>0</v>
      </c>
      <c r="AD117" s="20">
        <v>0</v>
      </c>
      <c r="AE117" s="40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41</v>
      </c>
      <c r="AL117" s="1">
        <v>0</v>
      </c>
      <c r="AM117" s="1">
        <v>0</v>
      </c>
    </row>
    <row r="118" spans="1:64" ht="15" customHeight="1">
      <c r="A118" s="27" t="s">
        <v>1702</v>
      </c>
      <c r="B118" s="1" t="s">
        <v>1506</v>
      </c>
      <c r="C118" s="1" t="s">
        <v>1537</v>
      </c>
      <c r="D118" s="1" t="s">
        <v>1537</v>
      </c>
      <c r="E118" s="1" t="s">
        <v>1537</v>
      </c>
      <c r="F118" s="1" t="s">
        <v>1537</v>
      </c>
      <c r="G118" s="1" t="s">
        <v>1537</v>
      </c>
      <c r="H118" s="25" t="s">
        <v>1537</v>
      </c>
      <c r="I118" s="28"/>
      <c r="J118" s="1" t="s">
        <v>1614</v>
      </c>
      <c r="K118" s="1">
        <f t="shared" si="1"/>
        <v>40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12">
        <v>0</v>
      </c>
      <c r="AB118" s="20">
        <v>0</v>
      </c>
      <c r="AC118" s="20">
        <v>0</v>
      </c>
      <c r="AD118" s="20">
        <v>0</v>
      </c>
      <c r="AE118" s="40">
        <v>16</v>
      </c>
      <c r="AF118" s="1">
        <v>0</v>
      </c>
      <c r="AG118" s="1">
        <v>0</v>
      </c>
      <c r="AH118" s="1">
        <v>7</v>
      </c>
      <c r="AI118" s="1">
        <v>0</v>
      </c>
      <c r="AJ118" s="1">
        <v>17</v>
      </c>
      <c r="AK118" s="1">
        <v>0</v>
      </c>
      <c r="AL118" s="1">
        <v>0</v>
      </c>
      <c r="AM118" s="1">
        <v>0</v>
      </c>
    </row>
    <row r="119" spans="1:64" s="14" customFormat="1" ht="15" customHeight="1">
      <c r="A119" s="27" t="s">
        <v>1703</v>
      </c>
      <c r="B119" s="1" t="s">
        <v>1506</v>
      </c>
      <c r="C119" s="1" t="s">
        <v>1507</v>
      </c>
      <c r="D119" s="1" t="s">
        <v>1521</v>
      </c>
      <c r="E119" s="1" t="s">
        <v>1527</v>
      </c>
      <c r="F119" s="1" t="s">
        <v>1528</v>
      </c>
      <c r="G119" s="1" t="s">
        <v>1529</v>
      </c>
      <c r="H119" s="25" t="s">
        <v>1530</v>
      </c>
      <c r="I119" s="28"/>
      <c r="J119" s="1" t="s">
        <v>1531</v>
      </c>
      <c r="K119" s="1">
        <f t="shared" si="1"/>
        <v>40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40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12">
        <v>0</v>
      </c>
      <c r="AB119" s="20">
        <v>0</v>
      </c>
      <c r="AC119" s="20">
        <v>0</v>
      </c>
      <c r="AD119" s="20">
        <v>0</v>
      </c>
      <c r="AE119" s="40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</row>
    <row r="120" spans="1:64" ht="15" customHeight="1">
      <c r="A120" s="27" t="s">
        <v>572</v>
      </c>
      <c r="B120" s="1" t="s">
        <v>1506</v>
      </c>
      <c r="C120" s="1" t="s">
        <v>1507</v>
      </c>
      <c r="D120" s="1" t="s">
        <v>1537</v>
      </c>
      <c r="E120" s="1" t="s">
        <v>1537</v>
      </c>
      <c r="F120" s="1" t="s">
        <v>1537</v>
      </c>
      <c r="G120" s="1" t="s">
        <v>1537</v>
      </c>
      <c r="H120" s="25" t="s">
        <v>1537</v>
      </c>
      <c r="I120" s="28"/>
      <c r="J120" s="1" t="s">
        <v>1617</v>
      </c>
      <c r="K120" s="1">
        <f t="shared" si="1"/>
        <v>39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12">
        <v>0</v>
      </c>
      <c r="AB120" s="20">
        <v>0</v>
      </c>
      <c r="AC120" s="20">
        <v>0</v>
      </c>
      <c r="AD120" s="20">
        <v>0</v>
      </c>
      <c r="AE120" s="40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39</v>
      </c>
      <c r="AM120" s="1">
        <v>0</v>
      </c>
    </row>
    <row r="121" spans="1:64" ht="15" customHeight="1">
      <c r="A121" s="27" t="s">
        <v>1704</v>
      </c>
      <c r="B121" s="1" t="s">
        <v>1506</v>
      </c>
      <c r="C121" s="1" t="s">
        <v>1507</v>
      </c>
      <c r="D121" s="1" t="s">
        <v>1521</v>
      </c>
      <c r="E121" s="1" t="s">
        <v>1546</v>
      </c>
      <c r="F121" s="1" t="s">
        <v>1547</v>
      </c>
      <c r="G121" s="1" t="s">
        <v>1537</v>
      </c>
      <c r="H121" s="25" t="s">
        <v>1537</v>
      </c>
      <c r="I121" s="28"/>
      <c r="J121" s="1" t="s">
        <v>1705</v>
      </c>
      <c r="K121" s="1">
        <f t="shared" si="1"/>
        <v>39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12">
        <v>0</v>
      </c>
      <c r="AB121" s="20">
        <v>0</v>
      </c>
      <c r="AC121" s="20">
        <v>0</v>
      </c>
      <c r="AD121" s="20">
        <v>0</v>
      </c>
      <c r="AE121" s="40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39</v>
      </c>
      <c r="AL121" s="1">
        <v>0</v>
      </c>
      <c r="AM121" s="1">
        <v>0</v>
      </c>
    </row>
    <row r="122" spans="1:64" ht="15" customHeight="1">
      <c r="A122" s="27" t="s">
        <v>1706</v>
      </c>
      <c r="B122" s="1" t="s">
        <v>1506</v>
      </c>
      <c r="C122" s="1" t="s">
        <v>1558</v>
      </c>
      <c r="D122" s="1" t="s">
        <v>1588</v>
      </c>
      <c r="E122" s="1" t="s">
        <v>1589</v>
      </c>
      <c r="F122" s="1" t="s">
        <v>1590</v>
      </c>
      <c r="G122" s="1" t="s">
        <v>1591</v>
      </c>
      <c r="H122" s="25" t="s">
        <v>1537</v>
      </c>
      <c r="I122" s="28"/>
      <c r="J122" s="1" t="s">
        <v>1592</v>
      </c>
      <c r="K122" s="1">
        <f t="shared" si="1"/>
        <v>39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12">
        <v>7</v>
      </c>
      <c r="AB122" s="20">
        <v>10</v>
      </c>
      <c r="AC122" s="20">
        <v>10</v>
      </c>
      <c r="AD122" s="20">
        <v>12</v>
      </c>
      <c r="AE122" s="40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</row>
    <row r="123" spans="1:64" s="10" customFormat="1" ht="15" customHeight="1">
      <c r="A123" s="27" t="s">
        <v>1707</v>
      </c>
      <c r="B123" s="1" t="s">
        <v>1506</v>
      </c>
      <c r="C123" s="1" t="s">
        <v>1532</v>
      </c>
      <c r="D123" s="1" t="s">
        <v>1533</v>
      </c>
      <c r="E123" s="1" t="s">
        <v>1534</v>
      </c>
      <c r="F123" s="1" t="s">
        <v>1535</v>
      </c>
      <c r="G123" s="1" t="s">
        <v>1536</v>
      </c>
      <c r="H123" s="25" t="s">
        <v>1708</v>
      </c>
      <c r="I123" s="28"/>
      <c r="J123" s="1" t="s">
        <v>1709</v>
      </c>
      <c r="K123" s="1">
        <f t="shared" si="1"/>
        <v>38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12">
        <v>5</v>
      </c>
      <c r="AB123" s="20">
        <v>9</v>
      </c>
      <c r="AC123" s="20">
        <v>8</v>
      </c>
      <c r="AD123" s="20">
        <v>16</v>
      </c>
      <c r="AE123" s="40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</row>
    <row r="124" spans="1:64" ht="15" customHeight="1">
      <c r="A124" s="27" t="s">
        <v>1710</v>
      </c>
      <c r="B124" s="1" t="s">
        <v>1506</v>
      </c>
      <c r="C124" s="1" t="s">
        <v>1537</v>
      </c>
      <c r="D124" s="1" t="s">
        <v>1537</v>
      </c>
      <c r="E124" s="1" t="s">
        <v>1537</v>
      </c>
      <c r="F124" s="1" t="s">
        <v>1537</v>
      </c>
      <c r="G124" s="1" t="s">
        <v>1537</v>
      </c>
      <c r="H124" s="25" t="s">
        <v>1537</v>
      </c>
      <c r="I124" s="28"/>
      <c r="J124" s="1" t="s">
        <v>1614</v>
      </c>
      <c r="K124" s="1">
        <f t="shared" si="1"/>
        <v>13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12">
        <v>0</v>
      </c>
      <c r="AB124" s="20">
        <v>0</v>
      </c>
      <c r="AC124" s="20">
        <v>0</v>
      </c>
      <c r="AD124" s="20">
        <v>0</v>
      </c>
      <c r="AE124" s="40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13</v>
      </c>
      <c r="AL124" s="1">
        <v>0</v>
      </c>
      <c r="AM124" s="1">
        <v>0</v>
      </c>
    </row>
    <row r="125" spans="1:64" ht="15" customHeight="1">
      <c r="A125" s="27" t="s">
        <v>1711</v>
      </c>
      <c r="B125" s="1" t="s">
        <v>1506</v>
      </c>
      <c r="C125" s="1" t="s">
        <v>1537</v>
      </c>
      <c r="D125" s="1" t="s">
        <v>1537</v>
      </c>
      <c r="E125" s="1" t="s">
        <v>1537</v>
      </c>
      <c r="F125" s="1" t="s">
        <v>1537</v>
      </c>
      <c r="G125" s="1" t="s">
        <v>1537</v>
      </c>
      <c r="H125" s="25" t="s">
        <v>1537</v>
      </c>
      <c r="I125" s="28"/>
      <c r="J125" s="1" t="s">
        <v>1614</v>
      </c>
      <c r="K125" s="1">
        <f t="shared" si="1"/>
        <v>35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12">
        <v>0</v>
      </c>
      <c r="AB125" s="20">
        <v>0</v>
      </c>
      <c r="AC125" s="20">
        <v>0</v>
      </c>
      <c r="AD125" s="20">
        <v>0</v>
      </c>
      <c r="AE125" s="40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32</v>
      </c>
      <c r="AL125" s="1">
        <v>3</v>
      </c>
      <c r="AM125" s="1">
        <v>0</v>
      </c>
    </row>
    <row r="126" spans="1:64" ht="15" customHeight="1">
      <c r="A126" s="27" t="s">
        <v>1712</v>
      </c>
      <c r="B126" s="1" t="s">
        <v>1506</v>
      </c>
      <c r="C126" s="1" t="s">
        <v>1537</v>
      </c>
      <c r="D126" s="1" t="s">
        <v>1537</v>
      </c>
      <c r="E126" s="1" t="s">
        <v>1537</v>
      </c>
      <c r="F126" s="1" t="s">
        <v>1537</v>
      </c>
      <c r="G126" s="1" t="s">
        <v>1537</v>
      </c>
      <c r="H126" s="25" t="s">
        <v>1537</v>
      </c>
      <c r="I126" s="28" t="s">
        <v>1713</v>
      </c>
      <c r="J126" s="1" t="s">
        <v>1614</v>
      </c>
      <c r="K126" s="1">
        <f t="shared" si="1"/>
        <v>21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12">
        <v>0</v>
      </c>
      <c r="AB126" s="20">
        <v>0</v>
      </c>
      <c r="AC126" s="20">
        <v>0</v>
      </c>
      <c r="AD126" s="20">
        <v>0</v>
      </c>
      <c r="AE126" s="40">
        <v>0</v>
      </c>
      <c r="AF126" s="1">
        <v>0</v>
      </c>
      <c r="AG126" s="1">
        <v>0</v>
      </c>
      <c r="AH126" s="1">
        <v>3</v>
      </c>
      <c r="AI126" s="1">
        <v>0</v>
      </c>
      <c r="AJ126" s="1">
        <v>0</v>
      </c>
      <c r="AK126" s="1">
        <v>16</v>
      </c>
      <c r="AL126" s="1">
        <v>0</v>
      </c>
      <c r="AM126" s="1">
        <v>2</v>
      </c>
    </row>
    <row r="127" spans="1:64" ht="15" customHeight="1">
      <c r="A127" s="27" t="s">
        <v>951</v>
      </c>
      <c r="B127" s="1" t="s">
        <v>1506</v>
      </c>
      <c r="C127" s="1" t="s">
        <v>1507</v>
      </c>
      <c r="D127" s="1" t="s">
        <v>1521</v>
      </c>
      <c r="E127" s="1" t="s">
        <v>1527</v>
      </c>
      <c r="F127" s="1" t="s">
        <v>1528</v>
      </c>
      <c r="G127" s="1" t="s">
        <v>1714</v>
      </c>
      <c r="H127" s="25" t="s">
        <v>1537</v>
      </c>
      <c r="I127" s="28"/>
      <c r="J127" s="1" t="s">
        <v>1715</v>
      </c>
      <c r="K127" s="1">
        <f t="shared" si="1"/>
        <v>33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12">
        <v>0</v>
      </c>
      <c r="AB127" s="20">
        <v>20</v>
      </c>
      <c r="AC127" s="20">
        <v>0</v>
      </c>
      <c r="AD127" s="20">
        <v>13</v>
      </c>
      <c r="AE127" s="40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</row>
    <row r="128" spans="1:64" ht="15" customHeight="1">
      <c r="A128" s="27" t="s">
        <v>1379</v>
      </c>
      <c r="B128" s="1" t="s">
        <v>1506</v>
      </c>
      <c r="C128" s="1" t="s">
        <v>1507</v>
      </c>
      <c r="D128" s="1" t="s">
        <v>1521</v>
      </c>
      <c r="E128" s="1" t="s">
        <v>1546</v>
      </c>
      <c r="F128" s="1" t="s">
        <v>1547</v>
      </c>
      <c r="G128" s="1" t="s">
        <v>1716</v>
      </c>
      <c r="H128" s="25" t="s">
        <v>1717</v>
      </c>
      <c r="I128" s="28"/>
      <c r="J128" s="1" t="s">
        <v>1718</v>
      </c>
      <c r="K128" s="1">
        <f t="shared" si="1"/>
        <v>33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12">
        <v>0</v>
      </c>
      <c r="AB128" s="20">
        <v>0</v>
      </c>
      <c r="AC128" s="20">
        <v>0</v>
      </c>
      <c r="AD128" s="20">
        <v>0</v>
      </c>
      <c r="AE128" s="40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33</v>
      </c>
      <c r="AL128" s="1">
        <v>0</v>
      </c>
      <c r="AM128" s="1">
        <v>0</v>
      </c>
    </row>
    <row r="129" spans="1:64" s="10" customFormat="1" ht="15" customHeight="1">
      <c r="A129" s="27" t="s">
        <v>1719</v>
      </c>
      <c r="B129" s="1" t="s">
        <v>1506</v>
      </c>
      <c r="C129" s="1" t="s">
        <v>1537</v>
      </c>
      <c r="D129" s="1" t="s">
        <v>1537</v>
      </c>
      <c r="E129" s="1" t="s">
        <v>1537</v>
      </c>
      <c r="F129" s="1" t="s">
        <v>1537</v>
      </c>
      <c r="G129" s="1" t="s">
        <v>1537</v>
      </c>
      <c r="H129" s="25" t="s">
        <v>1537</v>
      </c>
      <c r="I129" s="28"/>
      <c r="J129" s="1" t="s">
        <v>1614</v>
      </c>
      <c r="K129" s="1">
        <f t="shared" si="1"/>
        <v>32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12">
        <v>0</v>
      </c>
      <c r="AB129" s="20">
        <v>0</v>
      </c>
      <c r="AC129" s="20">
        <v>0</v>
      </c>
      <c r="AD129" s="20">
        <v>0</v>
      </c>
      <c r="AE129" s="40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19</v>
      </c>
      <c r="AL129" s="1">
        <v>0</v>
      </c>
      <c r="AM129" s="1">
        <v>13</v>
      </c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</row>
    <row r="130" spans="1:64" ht="15" customHeight="1">
      <c r="A130" s="27" t="s">
        <v>1720</v>
      </c>
      <c r="B130" s="1" t="s">
        <v>1506</v>
      </c>
      <c r="C130" s="1" t="s">
        <v>1507</v>
      </c>
      <c r="D130" s="1" t="s">
        <v>1515</v>
      </c>
      <c r="E130" s="1" t="s">
        <v>1581</v>
      </c>
      <c r="F130" s="1" t="s">
        <v>1582</v>
      </c>
      <c r="G130" s="1" t="s">
        <v>1583</v>
      </c>
      <c r="H130" s="25" t="s">
        <v>1537</v>
      </c>
      <c r="I130" s="28"/>
      <c r="J130" s="1" t="s">
        <v>1721</v>
      </c>
      <c r="K130" s="1">
        <f t="shared" si="1"/>
        <v>32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12">
        <v>0</v>
      </c>
      <c r="AB130" s="20">
        <v>20</v>
      </c>
      <c r="AC130" s="20">
        <v>0</v>
      </c>
      <c r="AD130" s="20">
        <v>12</v>
      </c>
      <c r="AE130" s="40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</row>
    <row r="131" spans="1:64" ht="15" customHeight="1">
      <c r="A131" s="27" t="s">
        <v>1722</v>
      </c>
      <c r="B131" s="1" t="s">
        <v>1506</v>
      </c>
      <c r="C131" s="1" t="s">
        <v>1537</v>
      </c>
      <c r="D131" s="1" t="s">
        <v>1537</v>
      </c>
      <c r="E131" s="1" t="s">
        <v>1537</v>
      </c>
      <c r="F131" s="1" t="s">
        <v>1537</v>
      </c>
      <c r="G131" s="1" t="s">
        <v>1537</v>
      </c>
      <c r="H131" s="25" t="s">
        <v>1537</v>
      </c>
      <c r="I131" s="28"/>
      <c r="J131" s="1" t="s">
        <v>1614</v>
      </c>
      <c r="K131" s="1">
        <f t="shared" si="1"/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12">
        <v>0</v>
      </c>
      <c r="AB131" s="20">
        <v>0</v>
      </c>
      <c r="AC131" s="20">
        <v>0</v>
      </c>
      <c r="AD131" s="20">
        <v>0</v>
      </c>
      <c r="AE131" s="40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</row>
    <row r="132" spans="1:64" ht="15" customHeight="1">
      <c r="A132" s="27" t="s">
        <v>1723</v>
      </c>
      <c r="B132" s="1" t="s">
        <v>1506</v>
      </c>
      <c r="C132" s="1" t="s">
        <v>1507</v>
      </c>
      <c r="D132" s="1" t="s">
        <v>1537</v>
      </c>
      <c r="E132" s="1" t="s">
        <v>1537</v>
      </c>
      <c r="F132" s="1" t="s">
        <v>1537</v>
      </c>
      <c r="G132" s="1" t="s">
        <v>1537</v>
      </c>
      <c r="H132" s="25" t="s">
        <v>1537</v>
      </c>
      <c r="I132" s="28"/>
      <c r="J132" s="1" t="s">
        <v>1617</v>
      </c>
      <c r="K132" s="1">
        <f t="shared" ref="K132:K195" si="2">SUM(L132:AM132)</f>
        <v>29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12">
        <v>0</v>
      </c>
      <c r="AB132" s="20">
        <v>0</v>
      </c>
      <c r="AC132" s="20">
        <v>0</v>
      </c>
      <c r="AD132" s="20">
        <v>0</v>
      </c>
      <c r="AE132" s="40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19</v>
      </c>
      <c r="AL132" s="1">
        <v>0</v>
      </c>
      <c r="AM132" s="1">
        <v>10</v>
      </c>
    </row>
    <row r="133" spans="1:64" s="10" customFormat="1" ht="15" customHeight="1">
      <c r="A133" s="27" t="s">
        <v>1724</v>
      </c>
      <c r="B133" s="1" t="s">
        <v>1506</v>
      </c>
      <c r="C133" s="1" t="s">
        <v>1537</v>
      </c>
      <c r="D133" s="1" t="s">
        <v>1537</v>
      </c>
      <c r="E133" s="1" t="s">
        <v>1537</v>
      </c>
      <c r="F133" s="1" t="s">
        <v>1537</v>
      </c>
      <c r="G133" s="1" t="s">
        <v>1537</v>
      </c>
      <c r="H133" s="25" t="s">
        <v>1537</v>
      </c>
      <c r="I133" s="28"/>
      <c r="J133" s="1" t="s">
        <v>1614</v>
      </c>
      <c r="K133" s="1">
        <f t="shared" si="2"/>
        <v>27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12">
        <v>0</v>
      </c>
      <c r="AB133" s="20">
        <v>0</v>
      </c>
      <c r="AC133" s="20">
        <v>0</v>
      </c>
      <c r="AD133" s="20">
        <v>0</v>
      </c>
      <c r="AE133" s="40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27</v>
      </c>
      <c r="AK133" s="1">
        <v>0</v>
      </c>
      <c r="AL133" s="1">
        <v>0</v>
      </c>
      <c r="AM133" s="1">
        <v>0</v>
      </c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</row>
    <row r="134" spans="1:64" ht="15" customHeight="1">
      <c r="A134" s="27" t="s">
        <v>1725</v>
      </c>
      <c r="B134" s="1" t="s">
        <v>1506</v>
      </c>
      <c r="C134" s="1" t="s">
        <v>1507</v>
      </c>
      <c r="D134" s="1" t="s">
        <v>1521</v>
      </c>
      <c r="E134" s="1" t="s">
        <v>1546</v>
      </c>
      <c r="F134" s="1" t="s">
        <v>1547</v>
      </c>
      <c r="G134" s="1" t="s">
        <v>1537</v>
      </c>
      <c r="H134" s="25" t="s">
        <v>1537</v>
      </c>
      <c r="I134" s="28"/>
      <c r="J134" s="1" t="s">
        <v>1705</v>
      </c>
      <c r="K134" s="1">
        <f t="shared" si="2"/>
        <v>27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12">
        <v>0</v>
      </c>
      <c r="AB134" s="20">
        <v>0</v>
      </c>
      <c r="AC134" s="20">
        <v>0</v>
      </c>
      <c r="AD134" s="20">
        <v>0</v>
      </c>
      <c r="AE134" s="40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27</v>
      </c>
      <c r="AL134" s="1">
        <v>0</v>
      </c>
      <c r="AM134" s="1">
        <v>0</v>
      </c>
    </row>
    <row r="135" spans="1:64" ht="15" customHeight="1">
      <c r="A135" s="27" t="s">
        <v>1726</v>
      </c>
      <c r="B135" s="1" t="s">
        <v>1506</v>
      </c>
      <c r="C135" s="1" t="s">
        <v>1507</v>
      </c>
      <c r="D135" s="1" t="s">
        <v>1537</v>
      </c>
      <c r="E135" s="1" t="s">
        <v>1537</v>
      </c>
      <c r="F135" s="1" t="s">
        <v>1537</v>
      </c>
      <c r="G135" s="1" t="s">
        <v>1537</v>
      </c>
      <c r="H135" s="25" t="s">
        <v>1537</v>
      </c>
      <c r="I135" s="28"/>
      <c r="J135" s="1" t="s">
        <v>1617</v>
      </c>
      <c r="K135" s="1">
        <f t="shared" si="2"/>
        <v>27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12">
        <v>0</v>
      </c>
      <c r="AB135" s="20">
        <v>0</v>
      </c>
      <c r="AC135" s="20">
        <v>0</v>
      </c>
      <c r="AD135" s="20">
        <v>0</v>
      </c>
      <c r="AE135" s="40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24</v>
      </c>
      <c r="AL135" s="1">
        <v>0</v>
      </c>
      <c r="AM135" s="1">
        <v>3</v>
      </c>
    </row>
    <row r="136" spans="1:64" ht="15" customHeight="1">
      <c r="A136" s="27" t="s">
        <v>1727</v>
      </c>
      <c r="B136" s="1" t="s">
        <v>1506</v>
      </c>
      <c r="C136" s="1" t="s">
        <v>1507</v>
      </c>
      <c r="D136" s="1" t="s">
        <v>1508</v>
      </c>
      <c r="E136" s="1" t="s">
        <v>1509</v>
      </c>
      <c r="F136" s="1" t="s">
        <v>1510</v>
      </c>
      <c r="G136" s="1" t="s">
        <v>1537</v>
      </c>
      <c r="H136" s="25" t="s">
        <v>1537</v>
      </c>
      <c r="I136" s="28"/>
      <c r="J136" s="1" t="s">
        <v>1697</v>
      </c>
      <c r="K136" s="1">
        <f t="shared" si="2"/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12">
        <v>0</v>
      </c>
      <c r="AB136" s="20">
        <v>0</v>
      </c>
      <c r="AC136" s="20">
        <v>0</v>
      </c>
      <c r="AD136" s="20">
        <v>0</v>
      </c>
      <c r="AE136" s="40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</row>
    <row r="137" spans="1:64" s="14" customFormat="1" ht="15" customHeight="1">
      <c r="A137" s="27" t="s">
        <v>1728</v>
      </c>
      <c r="B137" s="1" t="s">
        <v>1506</v>
      </c>
      <c r="C137" s="1" t="s">
        <v>1532</v>
      </c>
      <c r="D137" s="1" t="s">
        <v>1533</v>
      </c>
      <c r="E137" s="1" t="s">
        <v>1534</v>
      </c>
      <c r="F137" s="1" t="s">
        <v>1535</v>
      </c>
      <c r="G137" s="1" t="s">
        <v>1536</v>
      </c>
      <c r="H137" s="25" t="s">
        <v>1537</v>
      </c>
      <c r="I137" s="28"/>
      <c r="J137" s="1" t="s">
        <v>1538</v>
      </c>
      <c r="K137" s="1">
        <f t="shared" si="2"/>
        <v>26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26</v>
      </c>
      <c r="AA137" s="12">
        <v>0</v>
      </c>
      <c r="AB137" s="20">
        <v>0</v>
      </c>
      <c r="AC137" s="20">
        <v>0</v>
      </c>
      <c r="AD137" s="20">
        <v>0</v>
      </c>
      <c r="AE137" s="40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</row>
    <row r="138" spans="1:64" ht="15" customHeight="1">
      <c r="A138" s="27" t="s">
        <v>1729</v>
      </c>
      <c r="B138" s="1" t="s">
        <v>1506</v>
      </c>
      <c r="C138" s="1" t="s">
        <v>1507</v>
      </c>
      <c r="D138" s="1" t="s">
        <v>1537</v>
      </c>
      <c r="E138" s="1" t="s">
        <v>1537</v>
      </c>
      <c r="F138" s="1" t="s">
        <v>1537</v>
      </c>
      <c r="G138" s="1" t="s">
        <v>1537</v>
      </c>
      <c r="H138" s="25" t="s">
        <v>1537</v>
      </c>
      <c r="I138" s="28"/>
      <c r="J138" s="1" t="s">
        <v>1617</v>
      </c>
      <c r="K138" s="1">
        <f t="shared" si="2"/>
        <v>25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12">
        <v>0</v>
      </c>
      <c r="AB138" s="20">
        <v>0</v>
      </c>
      <c r="AC138" s="20">
        <v>0</v>
      </c>
      <c r="AD138" s="20">
        <v>0</v>
      </c>
      <c r="AE138" s="40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25</v>
      </c>
      <c r="AL138" s="1">
        <v>0</v>
      </c>
      <c r="AM138" s="1">
        <v>0</v>
      </c>
    </row>
    <row r="139" spans="1:64" ht="15" customHeight="1">
      <c r="A139" s="27" t="s">
        <v>1730</v>
      </c>
      <c r="B139" s="1" t="s">
        <v>1506</v>
      </c>
      <c r="C139" s="1" t="s">
        <v>1537</v>
      </c>
      <c r="D139" s="1" t="s">
        <v>1537</v>
      </c>
      <c r="E139" s="1" t="s">
        <v>1537</v>
      </c>
      <c r="F139" s="1" t="s">
        <v>1537</v>
      </c>
      <c r="G139" s="1" t="s">
        <v>1537</v>
      </c>
      <c r="H139" s="25" t="s">
        <v>1537</v>
      </c>
      <c r="I139" s="28"/>
      <c r="J139" s="1" t="s">
        <v>1614</v>
      </c>
      <c r="K139" s="1">
        <f t="shared" si="2"/>
        <v>24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12">
        <v>0</v>
      </c>
      <c r="AB139" s="20">
        <v>0</v>
      </c>
      <c r="AC139" s="20">
        <v>0</v>
      </c>
      <c r="AD139" s="20">
        <v>0</v>
      </c>
      <c r="AE139" s="40">
        <v>0</v>
      </c>
      <c r="AF139" s="1">
        <v>5</v>
      </c>
      <c r="AG139" s="1">
        <v>0</v>
      </c>
      <c r="AH139" s="1">
        <v>0</v>
      </c>
      <c r="AI139" s="1">
        <v>0</v>
      </c>
      <c r="AJ139" s="1">
        <v>19</v>
      </c>
      <c r="AK139" s="1">
        <v>0</v>
      </c>
      <c r="AL139" s="1">
        <v>0</v>
      </c>
      <c r="AM139" s="1">
        <v>0</v>
      </c>
    </row>
    <row r="140" spans="1:64" ht="15" customHeight="1">
      <c r="A140" s="27" t="s">
        <v>1731</v>
      </c>
      <c r="B140" s="1" t="s">
        <v>1506</v>
      </c>
      <c r="C140" s="1" t="s">
        <v>1507</v>
      </c>
      <c r="D140" s="1" t="s">
        <v>1537</v>
      </c>
      <c r="E140" s="1" t="s">
        <v>1537</v>
      </c>
      <c r="F140" s="1" t="s">
        <v>1537</v>
      </c>
      <c r="G140" s="1" t="s">
        <v>1537</v>
      </c>
      <c r="H140" s="25" t="s">
        <v>1537</v>
      </c>
      <c r="I140" s="28"/>
      <c r="J140" s="1" t="s">
        <v>1617</v>
      </c>
      <c r="K140" s="1">
        <f t="shared" si="2"/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12">
        <v>0</v>
      </c>
      <c r="AB140" s="20">
        <v>0</v>
      </c>
      <c r="AC140" s="20">
        <v>0</v>
      </c>
      <c r="AD140" s="20">
        <v>0</v>
      </c>
      <c r="AE140" s="40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</row>
    <row r="141" spans="1:64" ht="15" customHeight="1">
      <c r="A141" s="27" t="s">
        <v>1732</v>
      </c>
      <c r="B141" s="1" t="s">
        <v>1506</v>
      </c>
      <c r="C141" s="1" t="s">
        <v>1507</v>
      </c>
      <c r="D141" s="1" t="s">
        <v>1521</v>
      </c>
      <c r="E141" s="1" t="s">
        <v>1546</v>
      </c>
      <c r="F141" s="1" t="s">
        <v>1547</v>
      </c>
      <c r="G141" s="1" t="s">
        <v>1537</v>
      </c>
      <c r="H141" s="25" t="s">
        <v>1537</v>
      </c>
      <c r="I141" s="28"/>
      <c r="J141" s="1" t="s">
        <v>1705</v>
      </c>
      <c r="K141" s="1">
        <f t="shared" si="2"/>
        <v>23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12">
        <v>0</v>
      </c>
      <c r="AB141" s="20">
        <v>0</v>
      </c>
      <c r="AC141" s="20">
        <v>0</v>
      </c>
      <c r="AD141" s="20">
        <v>0</v>
      </c>
      <c r="AE141" s="40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23</v>
      </c>
      <c r="AL141" s="1">
        <v>0</v>
      </c>
      <c r="AM141" s="1">
        <v>0</v>
      </c>
    </row>
    <row r="142" spans="1:64" s="13" customFormat="1" ht="15" customHeight="1">
      <c r="A142" s="27" t="s">
        <v>94</v>
      </c>
      <c r="B142" s="1" t="s">
        <v>1506</v>
      </c>
      <c r="C142" s="1" t="s">
        <v>1507</v>
      </c>
      <c r="D142" s="1" t="s">
        <v>1515</v>
      </c>
      <c r="E142" s="1" t="s">
        <v>1581</v>
      </c>
      <c r="F142" s="1" t="s">
        <v>1582</v>
      </c>
      <c r="G142" s="1" t="s">
        <v>1583</v>
      </c>
      <c r="H142" s="25" t="s">
        <v>1584</v>
      </c>
      <c r="I142" s="28"/>
      <c r="J142" s="1" t="s">
        <v>1585</v>
      </c>
      <c r="K142" s="1">
        <f t="shared" si="2"/>
        <v>22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12">
        <v>22</v>
      </c>
      <c r="AB142" s="20">
        <v>0</v>
      </c>
      <c r="AC142" s="20">
        <v>0</v>
      </c>
      <c r="AD142" s="20">
        <v>0</v>
      </c>
      <c r="AE142" s="40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s="10" customFormat="1" ht="15" customHeight="1">
      <c r="A143" s="27" t="s">
        <v>1733</v>
      </c>
      <c r="B143" s="1" t="s">
        <v>1506</v>
      </c>
      <c r="C143" s="1" t="s">
        <v>1537</v>
      </c>
      <c r="D143" s="1" t="s">
        <v>1537</v>
      </c>
      <c r="E143" s="1" t="s">
        <v>1537</v>
      </c>
      <c r="F143" s="1" t="s">
        <v>1537</v>
      </c>
      <c r="G143" s="1" t="s">
        <v>1537</v>
      </c>
      <c r="H143" s="25" t="s">
        <v>1537</v>
      </c>
      <c r="I143" s="28"/>
      <c r="J143" s="1" t="s">
        <v>1614</v>
      </c>
      <c r="K143" s="1">
        <f t="shared" si="2"/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12">
        <v>0</v>
      </c>
      <c r="AB143" s="20">
        <v>0</v>
      </c>
      <c r="AC143" s="20">
        <v>0</v>
      </c>
      <c r="AD143" s="20">
        <v>0</v>
      </c>
      <c r="AE143" s="40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</row>
    <row r="144" spans="1:64" ht="15" customHeight="1">
      <c r="A144" s="27" t="s">
        <v>1734</v>
      </c>
      <c r="B144" s="1" t="s">
        <v>1506</v>
      </c>
      <c r="C144" s="1" t="s">
        <v>1537</v>
      </c>
      <c r="D144" s="1" t="s">
        <v>1537</v>
      </c>
      <c r="E144" s="1" t="s">
        <v>1537</v>
      </c>
      <c r="F144" s="1" t="s">
        <v>1537</v>
      </c>
      <c r="G144" s="1" t="s">
        <v>1537</v>
      </c>
      <c r="H144" s="25" t="s">
        <v>1537</v>
      </c>
      <c r="I144" s="28"/>
      <c r="J144" s="1" t="s">
        <v>1614</v>
      </c>
      <c r="K144" s="1">
        <f t="shared" si="2"/>
        <v>22</v>
      </c>
      <c r="L144" s="8">
        <v>0</v>
      </c>
      <c r="M144" s="8">
        <v>22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12">
        <v>0</v>
      </c>
      <c r="AB144" s="20">
        <v>0</v>
      </c>
      <c r="AC144" s="20">
        <v>0</v>
      </c>
      <c r="AD144" s="20">
        <v>0</v>
      </c>
      <c r="AE144" s="40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</row>
    <row r="145" spans="1:64" ht="15" customHeight="1">
      <c r="A145" s="27" t="s">
        <v>1735</v>
      </c>
      <c r="B145" s="1" t="s">
        <v>1506</v>
      </c>
      <c r="C145" s="1" t="s">
        <v>1507</v>
      </c>
      <c r="D145" s="1" t="s">
        <v>1515</v>
      </c>
      <c r="E145" s="1" t="s">
        <v>1539</v>
      </c>
      <c r="F145" s="1" t="s">
        <v>1540</v>
      </c>
      <c r="G145" s="1" t="s">
        <v>1541</v>
      </c>
      <c r="H145" s="25" t="s">
        <v>1544</v>
      </c>
      <c r="I145" s="28"/>
      <c r="J145" s="1" t="s">
        <v>1545</v>
      </c>
      <c r="K145" s="1">
        <f t="shared" si="2"/>
        <v>22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22</v>
      </c>
      <c r="AA145" s="12">
        <v>0</v>
      </c>
      <c r="AB145" s="20">
        <v>0</v>
      </c>
      <c r="AC145" s="20">
        <v>0</v>
      </c>
      <c r="AD145" s="20">
        <v>0</v>
      </c>
      <c r="AE145" s="40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</row>
    <row r="146" spans="1:64" ht="15" customHeight="1">
      <c r="A146" s="27" t="s">
        <v>1736</v>
      </c>
      <c r="B146" s="1" t="s">
        <v>1506</v>
      </c>
      <c r="C146" s="1" t="s">
        <v>1537</v>
      </c>
      <c r="D146" s="1" t="s">
        <v>1537</v>
      </c>
      <c r="E146" s="1" t="s">
        <v>1537</v>
      </c>
      <c r="F146" s="1" t="s">
        <v>1537</v>
      </c>
      <c r="G146" s="1" t="s">
        <v>1537</v>
      </c>
      <c r="H146" s="25" t="s">
        <v>1537</v>
      </c>
      <c r="I146" s="28"/>
      <c r="J146" s="1" t="s">
        <v>1614</v>
      </c>
      <c r="K146" s="1">
        <f t="shared" si="2"/>
        <v>21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12">
        <v>0</v>
      </c>
      <c r="AB146" s="20">
        <v>0</v>
      </c>
      <c r="AC146" s="20">
        <v>0</v>
      </c>
      <c r="AD146" s="20">
        <v>0</v>
      </c>
      <c r="AE146" s="40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21</v>
      </c>
      <c r="AK146" s="1">
        <v>0</v>
      </c>
      <c r="AL146" s="1">
        <v>0</v>
      </c>
      <c r="AM146" s="1">
        <v>0</v>
      </c>
    </row>
    <row r="147" spans="1:64" s="14" customFormat="1" ht="15" customHeight="1">
      <c r="A147" s="27" t="s">
        <v>1198</v>
      </c>
      <c r="B147" s="1" t="s">
        <v>1506</v>
      </c>
      <c r="C147" s="1" t="s">
        <v>1507</v>
      </c>
      <c r="D147" s="1" t="s">
        <v>1521</v>
      </c>
      <c r="E147" s="1" t="s">
        <v>1537</v>
      </c>
      <c r="F147" s="1" t="s">
        <v>1537</v>
      </c>
      <c r="G147" s="1" t="s">
        <v>1537</v>
      </c>
      <c r="H147" s="25" t="s">
        <v>1537</v>
      </c>
      <c r="I147" s="28"/>
      <c r="J147" s="1" t="s">
        <v>1600</v>
      </c>
      <c r="K147" s="1">
        <f t="shared" si="2"/>
        <v>21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12">
        <v>0</v>
      </c>
      <c r="AB147" s="20">
        <v>0</v>
      </c>
      <c r="AC147" s="20">
        <v>0</v>
      </c>
      <c r="AD147" s="20">
        <v>0</v>
      </c>
      <c r="AE147" s="40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21</v>
      </c>
      <c r="AL147" s="1">
        <v>0</v>
      </c>
      <c r="AM147" s="1">
        <v>0</v>
      </c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</row>
    <row r="148" spans="1:64" ht="15" customHeight="1">
      <c r="A148" s="27" t="s">
        <v>1737</v>
      </c>
      <c r="B148" s="1" t="s">
        <v>1506</v>
      </c>
      <c r="C148" s="1" t="s">
        <v>1558</v>
      </c>
      <c r="D148" s="1" t="s">
        <v>1588</v>
      </c>
      <c r="E148" s="1" t="s">
        <v>1589</v>
      </c>
      <c r="F148" s="1" t="s">
        <v>1590</v>
      </c>
      <c r="G148" s="1" t="s">
        <v>1591</v>
      </c>
      <c r="H148" s="25" t="s">
        <v>1537</v>
      </c>
      <c r="I148" s="28"/>
      <c r="J148" s="1" t="s">
        <v>1592</v>
      </c>
      <c r="K148" s="1">
        <f t="shared" si="2"/>
        <v>21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21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12">
        <v>0</v>
      </c>
      <c r="AB148" s="20">
        <v>0</v>
      </c>
      <c r="AC148" s="20">
        <v>0</v>
      </c>
      <c r="AD148" s="20">
        <v>0</v>
      </c>
      <c r="AE148" s="40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</row>
    <row r="149" spans="1:64" ht="15" customHeight="1">
      <c r="A149" s="27" t="s">
        <v>1738</v>
      </c>
      <c r="B149" s="1" t="s">
        <v>1506</v>
      </c>
      <c r="C149" s="1" t="s">
        <v>1537</v>
      </c>
      <c r="D149" s="1" t="s">
        <v>1537</v>
      </c>
      <c r="E149" s="1" t="s">
        <v>1537</v>
      </c>
      <c r="F149" s="1" t="s">
        <v>1537</v>
      </c>
      <c r="G149" s="1" t="s">
        <v>1537</v>
      </c>
      <c r="H149" s="25" t="s">
        <v>1537</v>
      </c>
      <c r="I149" s="28"/>
      <c r="J149" s="1" t="s">
        <v>1614</v>
      </c>
      <c r="K149" s="1">
        <f t="shared" si="2"/>
        <v>21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12">
        <v>0</v>
      </c>
      <c r="AB149" s="20">
        <v>0</v>
      </c>
      <c r="AC149" s="20">
        <v>0</v>
      </c>
      <c r="AD149" s="20">
        <v>0</v>
      </c>
      <c r="AE149" s="40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21</v>
      </c>
      <c r="AK149" s="1">
        <v>0</v>
      </c>
      <c r="AL149" s="1">
        <v>0</v>
      </c>
      <c r="AM149" s="1">
        <v>0</v>
      </c>
    </row>
    <row r="150" spans="1:64" ht="15" customHeight="1">
      <c r="A150" s="27" t="s">
        <v>1392</v>
      </c>
      <c r="B150" s="1" t="s">
        <v>1506</v>
      </c>
      <c r="C150" s="1" t="s">
        <v>1507</v>
      </c>
      <c r="D150" s="1" t="s">
        <v>1537</v>
      </c>
      <c r="E150" s="1" t="s">
        <v>1537</v>
      </c>
      <c r="F150" s="1" t="s">
        <v>1537</v>
      </c>
      <c r="G150" s="1" t="s">
        <v>1537</v>
      </c>
      <c r="H150" s="25" t="s">
        <v>1537</v>
      </c>
      <c r="I150" s="28"/>
      <c r="J150" s="1" t="s">
        <v>1617</v>
      </c>
      <c r="K150" s="1">
        <f t="shared" si="2"/>
        <v>20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12">
        <v>0</v>
      </c>
      <c r="AB150" s="20">
        <v>10</v>
      </c>
      <c r="AC150" s="20">
        <v>0</v>
      </c>
      <c r="AD150" s="20">
        <v>10</v>
      </c>
      <c r="AE150" s="40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</row>
    <row r="151" spans="1:64" s="10" customFormat="1" ht="15" customHeight="1">
      <c r="A151" s="27" t="s">
        <v>1739</v>
      </c>
      <c r="B151" s="1" t="s">
        <v>1506</v>
      </c>
      <c r="C151" s="1" t="s">
        <v>1507</v>
      </c>
      <c r="D151" s="1" t="s">
        <v>1521</v>
      </c>
      <c r="E151" s="1" t="s">
        <v>1522</v>
      </c>
      <c r="F151" s="1" t="s">
        <v>1635</v>
      </c>
      <c r="G151" s="1" t="s">
        <v>1740</v>
      </c>
      <c r="H151" s="25" t="s">
        <v>1537</v>
      </c>
      <c r="I151" s="28"/>
      <c r="J151" s="1" t="s">
        <v>1741</v>
      </c>
      <c r="K151" s="1">
        <f t="shared" si="2"/>
        <v>20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12">
        <v>0</v>
      </c>
      <c r="AB151" s="20">
        <v>4</v>
      </c>
      <c r="AC151" s="20">
        <v>5</v>
      </c>
      <c r="AD151" s="20">
        <v>11</v>
      </c>
      <c r="AE151" s="40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</row>
    <row r="152" spans="1:64" ht="15" customHeight="1">
      <c r="A152" s="27" t="s">
        <v>1742</v>
      </c>
      <c r="B152" s="1" t="s">
        <v>1506</v>
      </c>
      <c r="C152" s="1" t="s">
        <v>1507</v>
      </c>
      <c r="D152" s="1" t="s">
        <v>1537</v>
      </c>
      <c r="E152" s="1" t="s">
        <v>1537</v>
      </c>
      <c r="F152" s="1" t="s">
        <v>1537</v>
      </c>
      <c r="G152" s="1" t="s">
        <v>1537</v>
      </c>
      <c r="H152" s="25" t="s">
        <v>1537</v>
      </c>
      <c r="I152" s="28"/>
      <c r="J152" s="1" t="s">
        <v>1617</v>
      </c>
      <c r="K152" s="1">
        <f t="shared" si="2"/>
        <v>20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12">
        <v>0</v>
      </c>
      <c r="AB152" s="20">
        <v>0</v>
      </c>
      <c r="AC152" s="20">
        <v>0</v>
      </c>
      <c r="AD152" s="20">
        <v>0</v>
      </c>
      <c r="AE152" s="40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20</v>
      </c>
      <c r="AL152" s="1">
        <v>0</v>
      </c>
      <c r="AM152" s="1">
        <v>0</v>
      </c>
    </row>
    <row r="153" spans="1:64" ht="15" customHeight="1">
      <c r="A153" s="27" t="s">
        <v>107</v>
      </c>
      <c r="B153" s="1" t="s">
        <v>1506</v>
      </c>
      <c r="C153" s="1" t="s">
        <v>1507</v>
      </c>
      <c r="D153" s="1" t="s">
        <v>1515</v>
      </c>
      <c r="E153" s="1" t="s">
        <v>1539</v>
      </c>
      <c r="F153" s="1" t="s">
        <v>1540</v>
      </c>
      <c r="G153" s="1" t="s">
        <v>1541</v>
      </c>
      <c r="H153" s="25" t="s">
        <v>1537</v>
      </c>
      <c r="I153" s="28"/>
      <c r="J153" s="1" t="s">
        <v>1598</v>
      </c>
      <c r="K153" s="1">
        <f t="shared" si="2"/>
        <v>7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12">
        <v>3</v>
      </c>
      <c r="AB153" s="20">
        <v>0</v>
      </c>
      <c r="AC153" s="20">
        <v>0</v>
      </c>
      <c r="AD153" s="20">
        <v>0</v>
      </c>
      <c r="AE153" s="40">
        <v>0</v>
      </c>
      <c r="AF153" s="1">
        <v>4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</row>
    <row r="154" spans="1:64" ht="15" customHeight="1">
      <c r="A154" s="27" t="s">
        <v>274</v>
      </c>
      <c r="B154" s="1" t="s">
        <v>1506</v>
      </c>
      <c r="C154" s="1" t="s">
        <v>1507</v>
      </c>
      <c r="D154" s="1" t="s">
        <v>1508</v>
      </c>
      <c r="E154" s="1" t="s">
        <v>1509</v>
      </c>
      <c r="F154" s="1" t="s">
        <v>1594</v>
      </c>
      <c r="G154" s="1" t="s">
        <v>1595</v>
      </c>
      <c r="H154" s="25" t="s">
        <v>1596</v>
      </c>
      <c r="I154" s="28"/>
      <c r="J154" s="1" t="s">
        <v>1597</v>
      </c>
      <c r="K154" s="1">
        <f t="shared" si="2"/>
        <v>19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12">
        <v>19</v>
      </c>
      <c r="AB154" s="20">
        <v>0</v>
      </c>
      <c r="AC154" s="20">
        <v>0</v>
      </c>
      <c r="AD154" s="20">
        <v>0</v>
      </c>
      <c r="AE154" s="40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</row>
    <row r="155" spans="1:64" s="15" customFormat="1" ht="15" customHeight="1">
      <c r="A155" s="27" t="s">
        <v>1441</v>
      </c>
      <c r="B155" s="1" t="s">
        <v>1506</v>
      </c>
      <c r="C155" s="1" t="s">
        <v>1507</v>
      </c>
      <c r="D155" s="1" t="s">
        <v>1521</v>
      </c>
      <c r="E155" s="1" t="s">
        <v>1522</v>
      </c>
      <c r="F155" s="1" t="s">
        <v>1635</v>
      </c>
      <c r="G155" s="1" t="s">
        <v>1743</v>
      </c>
      <c r="H155" s="25" t="s">
        <v>1744</v>
      </c>
      <c r="I155" s="28"/>
      <c r="J155" s="1" t="s">
        <v>1745</v>
      </c>
      <c r="K155" s="1">
        <f t="shared" si="2"/>
        <v>19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12">
        <v>0</v>
      </c>
      <c r="AB155" s="20">
        <v>9</v>
      </c>
      <c r="AC155" s="20">
        <v>0</v>
      </c>
      <c r="AD155" s="20">
        <v>10</v>
      </c>
      <c r="AE155" s="40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</row>
    <row r="156" spans="1:64" ht="15" customHeight="1">
      <c r="A156" s="27" t="s">
        <v>1746</v>
      </c>
      <c r="B156" s="1" t="s">
        <v>1506</v>
      </c>
      <c r="C156" s="1" t="s">
        <v>1507</v>
      </c>
      <c r="D156" s="1" t="s">
        <v>1515</v>
      </c>
      <c r="E156" s="1" t="s">
        <v>1539</v>
      </c>
      <c r="F156" s="1" t="s">
        <v>1554</v>
      </c>
      <c r="G156" s="1" t="s">
        <v>1747</v>
      </c>
      <c r="H156" s="25" t="s">
        <v>1537</v>
      </c>
      <c r="I156" s="28"/>
      <c r="J156" s="1" t="s">
        <v>1748</v>
      </c>
      <c r="K156" s="1">
        <f t="shared" si="2"/>
        <v>19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12">
        <v>0</v>
      </c>
      <c r="AB156" s="20">
        <v>0</v>
      </c>
      <c r="AC156" s="20">
        <v>0</v>
      </c>
      <c r="AD156" s="20">
        <v>0</v>
      </c>
      <c r="AE156" s="40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19</v>
      </c>
      <c r="AL156" s="1">
        <v>0</v>
      </c>
      <c r="AM156" s="1">
        <v>0</v>
      </c>
    </row>
    <row r="157" spans="1:64" s="14" customFormat="1" ht="15" customHeight="1">
      <c r="A157" s="27" t="s">
        <v>1272</v>
      </c>
      <c r="B157" s="1" t="s">
        <v>1506</v>
      </c>
      <c r="C157" s="1" t="s">
        <v>1749</v>
      </c>
      <c r="D157" s="1" t="s">
        <v>1749</v>
      </c>
      <c r="E157" s="1" t="s">
        <v>1750</v>
      </c>
      <c r="F157" s="1" t="s">
        <v>1751</v>
      </c>
      <c r="G157" s="1" t="s">
        <v>1752</v>
      </c>
      <c r="H157" s="25" t="s">
        <v>1537</v>
      </c>
      <c r="I157" s="28"/>
      <c r="J157" s="1" t="s">
        <v>1753</v>
      </c>
      <c r="K157" s="1">
        <f t="shared" si="2"/>
        <v>18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12">
        <v>2</v>
      </c>
      <c r="AB157" s="20">
        <v>8</v>
      </c>
      <c r="AC157" s="20">
        <v>0</v>
      </c>
      <c r="AD157" s="20">
        <v>8</v>
      </c>
      <c r="AE157" s="40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</row>
    <row r="158" spans="1:64" ht="15" customHeight="1">
      <c r="A158" s="27" t="s">
        <v>1754</v>
      </c>
      <c r="B158" s="1" t="s">
        <v>1506</v>
      </c>
      <c r="C158" s="1" t="s">
        <v>1537</v>
      </c>
      <c r="D158" s="1" t="s">
        <v>1537</v>
      </c>
      <c r="E158" s="1" t="s">
        <v>1537</v>
      </c>
      <c r="F158" s="1" t="s">
        <v>1537</v>
      </c>
      <c r="G158" s="1" t="s">
        <v>1537</v>
      </c>
      <c r="H158" s="25" t="s">
        <v>1537</v>
      </c>
      <c r="I158" s="28"/>
      <c r="J158" s="1" t="s">
        <v>1614</v>
      </c>
      <c r="K158" s="1">
        <f t="shared" si="2"/>
        <v>17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12">
        <v>0</v>
      </c>
      <c r="AB158" s="20">
        <v>0</v>
      </c>
      <c r="AC158" s="20">
        <v>0</v>
      </c>
      <c r="AD158" s="20">
        <v>0</v>
      </c>
      <c r="AE158" s="40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9</v>
      </c>
      <c r="AL158" s="1">
        <v>8</v>
      </c>
      <c r="AM158" s="1">
        <v>0</v>
      </c>
    </row>
    <row r="159" spans="1:64" ht="15" customHeight="1">
      <c r="A159" s="27" t="s">
        <v>1755</v>
      </c>
      <c r="B159" s="1" t="s">
        <v>1506</v>
      </c>
      <c r="C159" s="1" t="s">
        <v>1537</v>
      </c>
      <c r="D159" s="1" t="s">
        <v>1537</v>
      </c>
      <c r="E159" s="1" t="s">
        <v>1537</v>
      </c>
      <c r="F159" s="1" t="s">
        <v>1537</v>
      </c>
      <c r="G159" s="1" t="s">
        <v>1537</v>
      </c>
      <c r="H159" s="25" t="s">
        <v>1537</v>
      </c>
      <c r="I159" s="28"/>
      <c r="J159" s="1" t="s">
        <v>1614</v>
      </c>
      <c r="K159" s="1">
        <f t="shared" si="2"/>
        <v>16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12">
        <v>8</v>
      </c>
      <c r="AB159" s="20">
        <v>1</v>
      </c>
      <c r="AC159" s="20">
        <v>5</v>
      </c>
      <c r="AD159" s="20">
        <v>2</v>
      </c>
      <c r="AE159" s="40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</row>
    <row r="160" spans="1:64" ht="15" customHeight="1">
      <c r="A160" s="27" t="s">
        <v>1756</v>
      </c>
      <c r="B160" s="1" t="s">
        <v>1506</v>
      </c>
      <c r="C160" s="1" t="s">
        <v>1507</v>
      </c>
      <c r="D160" s="1" t="s">
        <v>1537</v>
      </c>
      <c r="E160" s="1" t="s">
        <v>1537</v>
      </c>
      <c r="F160" s="1" t="s">
        <v>1537</v>
      </c>
      <c r="G160" s="1" t="s">
        <v>1537</v>
      </c>
      <c r="H160" s="25" t="s">
        <v>1537</v>
      </c>
      <c r="I160" s="28"/>
      <c r="J160" s="1" t="s">
        <v>1617</v>
      </c>
      <c r="K160" s="1">
        <f t="shared" si="2"/>
        <v>16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12">
        <v>0</v>
      </c>
      <c r="AB160" s="20">
        <v>0</v>
      </c>
      <c r="AC160" s="20">
        <v>0</v>
      </c>
      <c r="AD160" s="20">
        <v>0</v>
      </c>
      <c r="AE160" s="40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6</v>
      </c>
      <c r="AL160" s="1">
        <v>0</v>
      </c>
      <c r="AM160" s="1">
        <v>10</v>
      </c>
    </row>
    <row r="161" spans="1:64" ht="15" customHeight="1">
      <c r="A161" s="27" t="s">
        <v>1757</v>
      </c>
      <c r="B161" s="1" t="s">
        <v>1506</v>
      </c>
      <c r="C161" s="1" t="s">
        <v>1507</v>
      </c>
      <c r="D161" s="1" t="s">
        <v>1508</v>
      </c>
      <c r="E161" s="1" t="s">
        <v>1537</v>
      </c>
      <c r="F161" s="1" t="s">
        <v>1537</v>
      </c>
      <c r="G161" s="1" t="s">
        <v>1537</v>
      </c>
      <c r="H161" s="25" t="s">
        <v>1537</v>
      </c>
      <c r="I161" s="28"/>
      <c r="J161" s="1" t="s">
        <v>1758</v>
      </c>
      <c r="K161" s="1">
        <f t="shared" si="2"/>
        <v>16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12">
        <v>0</v>
      </c>
      <c r="AB161" s="20">
        <v>0</v>
      </c>
      <c r="AC161" s="20">
        <v>0</v>
      </c>
      <c r="AD161" s="20">
        <v>0</v>
      </c>
      <c r="AE161" s="40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3</v>
      </c>
      <c r="AM161" s="1">
        <v>13</v>
      </c>
    </row>
    <row r="162" spans="1:64" ht="15" customHeight="1">
      <c r="A162" s="27" t="s">
        <v>1759</v>
      </c>
      <c r="B162" s="1" t="s">
        <v>1506</v>
      </c>
      <c r="C162" s="1" t="s">
        <v>1507</v>
      </c>
      <c r="D162" s="1" t="s">
        <v>1515</v>
      </c>
      <c r="E162" s="1" t="s">
        <v>1539</v>
      </c>
      <c r="F162" s="1" t="s">
        <v>1540</v>
      </c>
      <c r="G162" s="1" t="s">
        <v>1541</v>
      </c>
      <c r="H162" s="25" t="s">
        <v>1576</v>
      </c>
      <c r="I162" s="28"/>
      <c r="J162" s="1" t="s">
        <v>1577</v>
      </c>
      <c r="K162" s="1">
        <f t="shared" si="2"/>
        <v>16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12">
        <v>0</v>
      </c>
      <c r="AB162" s="20">
        <v>0</v>
      </c>
      <c r="AC162" s="20">
        <v>16</v>
      </c>
      <c r="AD162" s="20">
        <v>0</v>
      </c>
      <c r="AE162" s="40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</row>
    <row r="163" spans="1:64" ht="15" customHeight="1">
      <c r="A163" s="27" t="s">
        <v>1760</v>
      </c>
      <c r="B163" s="1" t="s">
        <v>1506</v>
      </c>
      <c r="C163" s="1" t="s">
        <v>1507</v>
      </c>
      <c r="D163" s="1" t="s">
        <v>1537</v>
      </c>
      <c r="E163" s="1" t="s">
        <v>1537</v>
      </c>
      <c r="F163" s="1" t="s">
        <v>1537</v>
      </c>
      <c r="G163" s="1" t="s">
        <v>1537</v>
      </c>
      <c r="H163" s="25" t="s">
        <v>1537</v>
      </c>
      <c r="I163" s="28"/>
      <c r="J163" s="1" t="s">
        <v>1617</v>
      </c>
      <c r="K163" s="1">
        <f t="shared" si="2"/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12">
        <v>0</v>
      </c>
      <c r="AB163" s="20">
        <v>0</v>
      </c>
      <c r="AC163" s="20">
        <v>0</v>
      </c>
      <c r="AD163" s="20">
        <v>0</v>
      </c>
      <c r="AE163" s="40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</row>
    <row r="164" spans="1:64" s="16" customFormat="1" ht="15" customHeight="1">
      <c r="A164" s="27" t="s">
        <v>1761</v>
      </c>
      <c r="B164" s="1" t="s">
        <v>1506</v>
      </c>
      <c r="C164" s="1" t="s">
        <v>1537</v>
      </c>
      <c r="D164" s="1" t="s">
        <v>1537</v>
      </c>
      <c r="E164" s="1" t="s">
        <v>1537</v>
      </c>
      <c r="F164" s="1" t="s">
        <v>1537</v>
      </c>
      <c r="G164" s="1" t="s">
        <v>1537</v>
      </c>
      <c r="H164" s="25" t="s">
        <v>1537</v>
      </c>
      <c r="I164" s="28"/>
      <c r="J164" s="1" t="s">
        <v>1614</v>
      </c>
      <c r="K164" s="1">
        <f t="shared" si="2"/>
        <v>16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12">
        <v>0</v>
      </c>
      <c r="AB164" s="20">
        <v>0</v>
      </c>
      <c r="AC164" s="20">
        <v>0</v>
      </c>
      <c r="AD164" s="20">
        <v>0</v>
      </c>
      <c r="AE164" s="40">
        <v>0</v>
      </c>
      <c r="AF164" s="1">
        <v>0</v>
      </c>
      <c r="AG164" s="1">
        <v>0</v>
      </c>
      <c r="AH164" s="1">
        <v>16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" customHeight="1">
      <c r="A165" s="27" t="s">
        <v>436</v>
      </c>
      <c r="B165" s="1" t="s">
        <v>1506</v>
      </c>
      <c r="C165" s="1" t="s">
        <v>1507</v>
      </c>
      <c r="D165" s="1" t="s">
        <v>1521</v>
      </c>
      <c r="E165" s="1" t="s">
        <v>1522</v>
      </c>
      <c r="F165" s="1" t="s">
        <v>1537</v>
      </c>
      <c r="G165" s="1" t="s">
        <v>1537</v>
      </c>
      <c r="H165" s="25" t="s">
        <v>1537</v>
      </c>
      <c r="I165" s="28"/>
      <c r="J165" s="1" t="s">
        <v>1762</v>
      </c>
      <c r="K165" s="1">
        <f t="shared" si="2"/>
        <v>15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12">
        <v>0</v>
      </c>
      <c r="AB165" s="20">
        <v>6</v>
      </c>
      <c r="AC165" s="20">
        <v>3</v>
      </c>
      <c r="AD165" s="20">
        <v>6</v>
      </c>
      <c r="AE165" s="40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</row>
    <row r="166" spans="1:64" ht="15" customHeight="1">
      <c r="A166" s="27" t="s">
        <v>1763</v>
      </c>
      <c r="B166" s="1" t="s">
        <v>1506</v>
      </c>
      <c r="C166" s="1" t="s">
        <v>1507</v>
      </c>
      <c r="D166" s="1" t="s">
        <v>1515</v>
      </c>
      <c r="E166" s="1" t="s">
        <v>1539</v>
      </c>
      <c r="F166" s="1" t="s">
        <v>1554</v>
      </c>
      <c r="G166" s="1" t="s">
        <v>1555</v>
      </c>
      <c r="H166" s="25" t="s">
        <v>1556</v>
      </c>
      <c r="I166" s="28"/>
      <c r="J166" s="1" t="s">
        <v>1557</v>
      </c>
      <c r="K166" s="1">
        <f t="shared" si="2"/>
        <v>15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15</v>
      </c>
      <c r="W166" s="8">
        <v>0</v>
      </c>
      <c r="X166" s="8">
        <v>0</v>
      </c>
      <c r="Y166" s="8">
        <v>0</v>
      </c>
      <c r="Z166" s="8">
        <v>0</v>
      </c>
      <c r="AA166" s="12">
        <v>0</v>
      </c>
      <c r="AB166" s="20">
        <v>0</v>
      </c>
      <c r="AC166" s="20">
        <v>0</v>
      </c>
      <c r="AD166" s="20">
        <v>0</v>
      </c>
      <c r="AE166" s="40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</row>
    <row r="167" spans="1:64" ht="15" customHeight="1">
      <c r="A167" s="27" t="s">
        <v>1764</v>
      </c>
      <c r="B167" s="1" t="s">
        <v>1506</v>
      </c>
      <c r="C167" s="1" t="s">
        <v>1507</v>
      </c>
      <c r="D167" s="1" t="s">
        <v>1521</v>
      </c>
      <c r="E167" s="1" t="s">
        <v>1527</v>
      </c>
      <c r="F167" s="1" t="s">
        <v>1528</v>
      </c>
      <c r="G167" s="1" t="s">
        <v>1537</v>
      </c>
      <c r="H167" s="25" t="s">
        <v>1537</v>
      </c>
      <c r="I167" s="28"/>
      <c r="J167" s="1" t="s">
        <v>1765</v>
      </c>
      <c r="K167" s="1">
        <f t="shared" si="2"/>
        <v>15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12">
        <v>0</v>
      </c>
      <c r="AB167" s="20">
        <v>0</v>
      </c>
      <c r="AC167" s="20">
        <v>0</v>
      </c>
      <c r="AD167" s="20">
        <v>0</v>
      </c>
      <c r="AE167" s="40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15</v>
      </c>
    </row>
    <row r="168" spans="1:64" ht="15" customHeight="1">
      <c r="A168" s="27" t="s">
        <v>1766</v>
      </c>
      <c r="B168" s="1" t="s">
        <v>1506</v>
      </c>
      <c r="C168" s="1" t="s">
        <v>1507</v>
      </c>
      <c r="D168" s="1" t="s">
        <v>1515</v>
      </c>
      <c r="E168" s="1" t="s">
        <v>1537</v>
      </c>
      <c r="F168" s="1" t="s">
        <v>1537</v>
      </c>
      <c r="G168" s="1" t="s">
        <v>1537</v>
      </c>
      <c r="H168" s="25" t="s">
        <v>1537</v>
      </c>
      <c r="I168" s="28"/>
      <c r="J168" s="1" t="s">
        <v>1767</v>
      </c>
      <c r="K168" s="1">
        <f t="shared" si="2"/>
        <v>14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12">
        <v>0</v>
      </c>
      <c r="AB168" s="20">
        <v>0</v>
      </c>
      <c r="AC168" s="20">
        <v>0</v>
      </c>
      <c r="AD168" s="20">
        <v>0</v>
      </c>
      <c r="AE168" s="40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14</v>
      </c>
      <c r="AL168" s="1">
        <v>0</v>
      </c>
      <c r="AM168" s="1">
        <v>0</v>
      </c>
    </row>
    <row r="169" spans="1:64" ht="15" customHeight="1">
      <c r="A169" s="27" t="s">
        <v>1768</v>
      </c>
      <c r="B169" s="1" t="s">
        <v>1506</v>
      </c>
      <c r="C169" s="1" t="s">
        <v>1537</v>
      </c>
      <c r="D169" s="1" t="s">
        <v>1537</v>
      </c>
      <c r="E169" s="1" t="s">
        <v>1537</v>
      </c>
      <c r="F169" s="1" t="s">
        <v>1537</v>
      </c>
      <c r="G169" s="1" t="s">
        <v>1537</v>
      </c>
      <c r="H169" s="25" t="s">
        <v>1537</v>
      </c>
      <c r="I169" s="28"/>
      <c r="J169" s="1" t="s">
        <v>1614</v>
      </c>
      <c r="K169" s="1">
        <f t="shared" si="2"/>
        <v>5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12">
        <v>0</v>
      </c>
      <c r="AB169" s="20">
        <v>0</v>
      </c>
      <c r="AC169" s="20">
        <v>0</v>
      </c>
      <c r="AD169" s="20">
        <v>0</v>
      </c>
      <c r="AE169" s="40">
        <v>0</v>
      </c>
      <c r="AF169" s="1">
        <v>0</v>
      </c>
      <c r="AG169" s="1">
        <v>0</v>
      </c>
      <c r="AH169" s="1">
        <v>5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</row>
    <row r="170" spans="1:64" ht="15" customHeight="1">
      <c r="A170" s="27" t="s">
        <v>1769</v>
      </c>
      <c r="B170" s="1" t="s">
        <v>1506</v>
      </c>
      <c r="C170" s="1" t="s">
        <v>1537</v>
      </c>
      <c r="D170" s="1" t="s">
        <v>1537</v>
      </c>
      <c r="E170" s="1" t="s">
        <v>1537</v>
      </c>
      <c r="F170" s="1" t="s">
        <v>1537</v>
      </c>
      <c r="G170" s="1" t="s">
        <v>1537</v>
      </c>
      <c r="H170" s="25" t="s">
        <v>1537</v>
      </c>
      <c r="I170" s="28"/>
      <c r="J170" s="1" t="s">
        <v>1614</v>
      </c>
      <c r="K170" s="1">
        <f t="shared" si="2"/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12">
        <v>0</v>
      </c>
      <c r="AB170" s="20">
        <v>0</v>
      </c>
      <c r="AC170" s="20">
        <v>0</v>
      </c>
      <c r="AD170" s="20">
        <v>0</v>
      </c>
      <c r="AE170" s="40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</row>
    <row r="171" spans="1:64" ht="15" customHeight="1">
      <c r="A171" s="27" t="s">
        <v>1770</v>
      </c>
      <c r="B171" s="1" t="s">
        <v>1506</v>
      </c>
      <c r="C171" s="1" t="s">
        <v>1507</v>
      </c>
      <c r="D171" s="1" t="s">
        <v>1537</v>
      </c>
      <c r="E171" s="1" t="s">
        <v>1537</v>
      </c>
      <c r="F171" s="1" t="s">
        <v>1537</v>
      </c>
      <c r="G171" s="1" t="s">
        <v>1537</v>
      </c>
      <c r="H171" s="25" t="s">
        <v>1537</v>
      </c>
      <c r="I171" s="28"/>
      <c r="J171" s="1" t="s">
        <v>1617</v>
      </c>
      <c r="K171" s="1">
        <f t="shared" si="2"/>
        <v>14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12">
        <v>0</v>
      </c>
      <c r="AB171" s="20">
        <v>0</v>
      </c>
      <c r="AC171" s="20">
        <v>0</v>
      </c>
      <c r="AD171" s="20">
        <v>0</v>
      </c>
      <c r="AE171" s="40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14</v>
      </c>
      <c r="AL171" s="1">
        <v>0</v>
      </c>
      <c r="AM171" s="1">
        <v>0</v>
      </c>
    </row>
    <row r="172" spans="1:64" ht="15" customHeight="1">
      <c r="A172" s="27" t="s">
        <v>1771</v>
      </c>
      <c r="B172" s="1" t="s">
        <v>1506</v>
      </c>
      <c r="C172" s="1" t="s">
        <v>1507</v>
      </c>
      <c r="D172" s="1" t="s">
        <v>1521</v>
      </c>
      <c r="E172" s="1" t="s">
        <v>1537</v>
      </c>
      <c r="F172" s="1" t="s">
        <v>1537</v>
      </c>
      <c r="G172" s="1" t="s">
        <v>1537</v>
      </c>
      <c r="H172" s="25" t="s">
        <v>1537</v>
      </c>
      <c r="I172" s="28"/>
      <c r="J172" s="1" t="s">
        <v>1600</v>
      </c>
      <c r="K172" s="1">
        <f t="shared" si="2"/>
        <v>14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12">
        <v>0</v>
      </c>
      <c r="AB172" s="20">
        <v>0</v>
      </c>
      <c r="AC172" s="20">
        <v>0</v>
      </c>
      <c r="AD172" s="20">
        <v>0</v>
      </c>
      <c r="AE172" s="40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14</v>
      </c>
      <c r="AL172" s="1">
        <v>0</v>
      </c>
      <c r="AM172" s="1">
        <v>0</v>
      </c>
    </row>
    <row r="173" spans="1:64" s="10" customFormat="1" ht="15" customHeight="1">
      <c r="A173" s="27" t="s">
        <v>963</v>
      </c>
      <c r="B173" s="1" t="s">
        <v>1506</v>
      </c>
      <c r="C173" s="1" t="s">
        <v>1507</v>
      </c>
      <c r="D173" s="1" t="s">
        <v>1521</v>
      </c>
      <c r="E173" s="1" t="s">
        <v>1522</v>
      </c>
      <c r="F173" s="1" t="s">
        <v>1635</v>
      </c>
      <c r="G173" s="1" t="s">
        <v>1537</v>
      </c>
      <c r="H173" s="25" t="s">
        <v>1537</v>
      </c>
      <c r="I173" s="28"/>
      <c r="J173" s="1" t="s">
        <v>1772</v>
      </c>
      <c r="K173" s="1">
        <f t="shared" si="2"/>
        <v>13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12">
        <v>0</v>
      </c>
      <c r="AB173" s="20">
        <v>0</v>
      </c>
      <c r="AC173" s="20">
        <v>6</v>
      </c>
      <c r="AD173" s="20">
        <v>7</v>
      </c>
      <c r="AE173" s="40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</row>
    <row r="174" spans="1:64" ht="15" customHeight="1">
      <c r="A174" s="27" t="s">
        <v>1773</v>
      </c>
      <c r="B174" s="1" t="s">
        <v>1506</v>
      </c>
      <c r="C174" s="1" t="s">
        <v>1507</v>
      </c>
      <c r="D174" s="1" t="s">
        <v>1537</v>
      </c>
      <c r="E174" s="1" t="s">
        <v>1537</v>
      </c>
      <c r="F174" s="1" t="s">
        <v>1537</v>
      </c>
      <c r="G174" s="1" t="s">
        <v>1537</v>
      </c>
      <c r="H174" s="25" t="s">
        <v>1537</v>
      </c>
      <c r="I174" s="28"/>
      <c r="J174" s="1" t="s">
        <v>1617</v>
      </c>
      <c r="K174" s="1">
        <f t="shared" si="2"/>
        <v>7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12">
        <v>0</v>
      </c>
      <c r="AB174" s="20">
        <v>0</v>
      </c>
      <c r="AC174" s="20">
        <v>0</v>
      </c>
      <c r="AD174" s="20">
        <v>0</v>
      </c>
      <c r="AE174" s="40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7</v>
      </c>
    </row>
    <row r="175" spans="1:64" s="13" customFormat="1" ht="15" customHeight="1">
      <c r="A175" s="27" t="s">
        <v>1774</v>
      </c>
      <c r="B175" s="1" t="s">
        <v>1506</v>
      </c>
      <c r="C175" s="1" t="s">
        <v>1537</v>
      </c>
      <c r="D175" s="1" t="s">
        <v>1537</v>
      </c>
      <c r="E175" s="1" t="s">
        <v>1537</v>
      </c>
      <c r="F175" s="1" t="s">
        <v>1537</v>
      </c>
      <c r="G175" s="1" t="s">
        <v>1537</v>
      </c>
      <c r="H175" s="25" t="s">
        <v>1537</v>
      </c>
      <c r="I175" s="28"/>
      <c r="J175" s="1" t="s">
        <v>1614</v>
      </c>
      <c r="K175" s="1">
        <f t="shared" si="2"/>
        <v>13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12">
        <v>0</v>
      </c>
      <c r="AB175" s="20">
        <v>0</v>
      </c>
      <c r="AC175" s="20">
        <v>0</v>
      </c>
      <c r="AD175" s="20">
        <v>0</v>
      </c>
      <c r="AE175" s="40">
        <v>0</v>
      </c>
      <c r="AF175" s="1">
        <v>0</v>
      </c>
      <c r="AG175" s="1">
        <v>0</v>
      </c>
      <c r="AH175" s="1">
        <v>0</v>
      </c>
      <c r="AI175" s="1">
        <v>13</v>
      </c>
      <c r="AJ175" s="1">
        <v>0</v>
      </c>
      <c r="AK175" s="1">
        <v>0</v>
      </c>
      <c r="AL175" s="1">
        <v>0</v>
      </c>
      <c r="AM175" s="1">
        <v>0</v>
      </c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 ht="15" customHeight="1">
      <c r="A176" s="27" t="s">
        <v>1775</v>
      </c>
      <c r="B176" s="1" t="s">
        <v>1506</v>
      </c>
      <c r="C176" s="1" t="s">
        <v>1507</v>
      </c>
      <c r="D176" s="1" t="s">
        <v>1537</v>
      </c>
      <c r="E176" s="1" t="s">
        <v>1537</v>
      </c>
      <c r="F176" s="1" t="s">
        <v>1537</v>
      </c>
      <c r="G176" s="1" t="s">
        <v>1537</v>
      </c>
      <c r="H176" s="25" t="s">
        <v>1537</v>
      </c>
      <c r="I176" s="28"/>
      <c r="J176" s="1" t="s">
        <v>1617</v>
      </c>
      <c r="K176" s="1">
        <f t="shared" si="2"/>
        <v>13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12">
        <v>0</v>
      </c>
      <c r="AB176" s="20">
        <v>0</v>
      </c>
      <c r="AC176" s="20">
        <v>0</v>
      </c>
      <c r="AD176" s="20">
        <v>0</v>
      </c>
      <c r="AE176" s="40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13</v>
      </c>
      <c r="AK176" s="1">
        <v>0</v>
      </c>
      <c r="AL176" s="1">
        <v>0</v>
      </c>
      <c r="AM176" s="1">
        <v>0</v>
      </c>
    </row>
    <row r="177" spans="1:64" ht="15" customHeight="1">
      <c r="A177" s="27" t="s">
        <v>1776</v>
      </c>
      <c r="B177" s="1" t="s">
        <v>1506</v>
      </c>
      <c r="C177" s="1" t="s">
        <v>1558</v>
      </c>
      <c r="D177" s="1" t="s">
        <v>1777</v>
      </c>
      <c r="E177" s="1" t="s">
        <v>1778</v>
      </c>
      <c r="F177" s="1" t="s">
        <v>1779</v>
      </c>
      <c r="G177" s="1" t="s">
        <v>1780</v>
      </c>
      <c r="H177" s="25" t="s">
        <v>1781</v>
      </c>
      <c r="I177" s="28"/>
      <c r="J177" s="1" t="s">
        <v>1782</v>
      </c>
      <c r="K177" s="1">
        <f t="shared" si="2"/>
        <v>13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12">
        <v>0</v>
      </c>
      <c r="AB177" s="20">
        <v>0</v>
      </c>
      <c r="AC177" s="20">
        <v>0</v>
      </c>
      <c r="AD177" s="20">
        <v>0</v>
      </c>
      <c r="AE177" s="40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13</v>
      </c>
      <c r="AL177" s="1">
        <v>0</v>
      </c>
      <c r="AM177" s="1">
        <v>0</v>
      </c>
    </row>
    <row r="178" spans="1:64" s="14" customFormat="1" ht="15" customHeight="1">
      <c r="A178" s="27" t="s">
        <v>226</v>
      </c>
      <c r="B178" s="1" t="s">
        <v>1506</v>
      </c>
      <c r="C178" s="1" t="s">
        <v>1507</v>
      </c>
      <c r="D178" s="1" t="s">
        <v>1521</v>
      </c>
      <c r="E178" s="1" t="s">
        <v>1522</v>
      </c>
      <c r="F178" s="1" t="s">
        <v>1672</v>
      </c>
      <c r="G178" s="1" t="s">
        <v>1783</v>
      </c>
      <c r="H178" s="25" t="s">
        <v>1784</v>
      </c>
      <c r="I178" s="28"/>
      <c r="J178" s="1" t="s">
        <v>1785</v>
      </c>
      <c r="K178" s="1">
        <f t="shared" si="2"/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12">
        <v>0</v>
      </c>
      <c r="AB178" s="20">
        <v>0</v>
      </c>
      <c r="AC178" s="20">
        <v>0</v>
      </c>
      <c r="AD178" s="20">
        <v>0</v>
      </c>
      <c r="AE178" s="40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</row>
    <row r="179" spans="1:64" ht="15" customHeight="1">
      <c r="A179" s="27" t="s">
        <v>1786</v>
      </c>
      <c r="B179" s="1" t="s">
        <v>1506</v>
      </c>
      <c r="C179" s="1" t="s">
        <v>1537</v>
      </c>
      <c r="D179" s="1" t="s">
        <v>1537</v>
      </c>
      <c r="E179" s="1" t="s">
        <v>1537</v>
      </c>
      <c r="F179" s="1" t="s">
        <v>1537</v>
      </c>
      <c r="G179" s="1" t="s">
        <v>1537</v>
      </c>
      <c r="H179" s="25" t="s">
        <v>1537</v>
      </c>
      <c r="I179" s="28"/>
      <c r="J179" s="1" t="s">
        <v>1614</v>
      </c>
      <c r="K179" s="1">
        <f t="shared" si="2"/>
        <v>12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12">
        <v>0</v>
      </c>
      <c r="AB179" s="20">
        <v>0</v>
      </c>
      <c r="AC179" s="20">
        <v>0</v>
      </c>
      <c r="AD179" s="20">
        <v>0</v>
      </c>
      <c r="AE179" s="40">
        <v>0</v>
      </c>
      <c r="AF179" s="1">
        <v>0</v>
      </c>
      <c r="AG179" s="1">
        <v>0</v>
      </c>
      <c r="AH179" s="1">
        <v>6</v>
      </c>
      <c r="AI179" s="1">
        <v>0</v>
      </c>
      <c r="AJ179" s="1">
        <v>0</v>
      </c>
      <c r="AK179" s="1">
        <v>0</v>
      </c>
      <c r="AL179" s="1">
        <v>6</v>
      </c>
      <c r="AM179" s="1">
        <v>0</v>
      </c>
    </row>
    <row r="180" spans="1:64" ht="15" customHeight="1">
      <c r="A180" s="27" t="s">
        <v>1787</v>
      </c>
      <c r="B180" s="1" t="s">
        <v>1506</v>
      </c>
      <c r="C180" s="1" t="s">
        <v>1537</v>
      </c>
      <c r="D180" s="1" t="s">
        <v>1537</v>
      </c>
      <c r="E180" s="1" t="s">
        <v>1537</v>
      </c>
      <c r="F180" s="1" t="s">
        <v>1537</v>
      </c>
      <c r="G180" s="1" t="s">
        <v>1537</v>
      </c>
      <c r="H180" s="25" t="s">
        <v>1537</v>
      </c>
      <c r="I180" s="28"/>
      <c r="J180" s="1" t="s">
        <v>1614</v>
      </c>
      <c r="K180" s="1">
        <f t="shared" si="2"/>
        <v>12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12">
        <v>0</v>
      </c>
      <c r="AB180" s="20">
        <v>0</v>
      </c>
      <c r="AC180" s="20">
        <v>0</v>
      </c>
      <c r="AD180" s="20">
        <v>0</v>
      </c>
      <c r="AE180" s="40">
        <v>0</v>
      </c>
      <c r="AF180" s="1">
        <v>0</v>
      </c>
      <c r="AG180" s="1">
        <v>0</v>
      </c>
      <c r="AH180" s="1">
        <v>12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</row>
    <row r="181" spans="1:64" ht="15" customHeight="1">
      <c r="A181" s="27" t="s">
        <v>1788</v>
      </c>
      <c r="B181" s="1" t="s">
        <v>1506</v>
      </c>
      <c r="C181" s="1" t="s">
        <v>1507</v>
      </c>
      <c r="D181" s="1" t="s">
        <v>1515</v>
      </c>
      <c r="E181" s="1" t="s">
        <v>1516</v>
      </c>
      <c r="F181" s="1" t="s">
        <v>1789</v>
      </c>
      <c r="G181" s="1" t="s">
        <v>1537</v>
      </c>
      <c r="H181" s="25" t="s">
        <v>1537</v>
      </c>
      <c r="I181" s="28"/>
      <c r="J181" s="1" t="s">
        <v>1790</v>
      </c>
      <c r="K181" s="1">
        <f t="shared" si="2"/>
        <v>12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12">
        <v>0</v>
      </c>
      <c r="AB181" s="20">
        <v>12</v>
      </c>
      <c r="AC181" s="20">
        <v>0</v>
      </c>
      <c r="AD181" s="20">
        <v>0</v>
      </c>
      <c r="AE181" s="40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</row>
    <row r="182" spans="1:64" ht="15" customHeight="1">
      <c r="A182" s="27" t="s">
        <v>1791</v>
      </c>
      <c r="B182" s="1" t="s">
        <v>1506</v>
      </c>
      <c r="C182" s="1" t="s">
        <v>1507</v>
      </c>
      <c r="D182" s="1" t="s">
        <v>1508</v>
      </c>
      <c r="E182" s="1" t="s">
        <v>1509</v>
      </c>
      <c r="F182" s="1" t="s">
        <v>1657</v>
      </c>
      <c r="G182" s="1" t="s">
        <v>1792</v>
      </c>
      <c r="H182" s="25" t="s">
        <v>1793</v>
      </c>
      <c r="I182" s="28"/>
      <c r="J182" s="1" t="s">
        <v>1794</v>
      </c>
      <c r="K182" s="1">
        <f t="shared" si="2"/>
        <v>12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12">
        <v>0</v>
      </c>
      <c r="AB182" s="20">
        <v>0</v>
      </c>
      <c r="AC182" s="20">
        <v>0</v>
      </c>
      <c r="AD182" s="20">
        <v>0</v>
      </c>
      <c r="AE182" s="40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12</v>
      </c>
      <c r="AL182" s="1">
        <v>0</v>
      </c>
      <c r="AM182" s="1">
        <v>0</v>
      </c>
    </row>
    <row r="183" spans="1:64" s="14" customFormat="1" ht="15" customHeight="1">
      <c r="A183" s="27" t="s">
        <v>1795</v>
      </c>
      <c r="B183" s="1" t="s">
        <v>1506</v>
      </c>
      <c r="C183" s="1" t="s">
        <v>1507</v>
      </c>
      <c r="D183" s="1" t="s">
        <v>1537</v>
      </c>
      <c r="E183" s="1" t="s">
        <v>1537</v>
      </c>
      <c r="F183" s="1" t="s">
        <v>1537</v>
      </c>
      <c r="G183" s="1" t="s">
        <v>1537</v>
      </c>
      <c r="H183" s="25" t="s">
        <v>1537</v>
      </c>
      <c r="I183" s="28"/>
      <c r="J183" s="1" t="s">
        <v>1617</v>
      </c>
      <c r="K183" s="1">
        <f t="shared" si="2"/>
        <v>12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12">
        <v>0</v>
      </c>
      <c r="AB183" s="20">
        <v>0</v>
      </c>
      <c r="AC183" s="20">
        <v>0</v>
      </c>
      <c r="AD183" s="20">
        <v>0</v>
      </c>
      <c r="AE183" s="40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12</v>
      </c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</row>
    <row r="184" spans="1:64" ht="15" customHeight="1">
      <c r="A184" s="27" t="s">
        <v>313</v>
      </c>
      <c r="B184" s="1" t="s">
        <v>1506</v>
      </c>
      <c r="C184" s="1" t="s">
        <v>1507</v>
      </c>
      <c r="D184" s="1" t="s">
        <v>1521</v>
      </c>
      <c r="E184" s="1" t="s">
        <v>1522</v>
      </c>
      <c r="F184" s="1" t="s">
        <v>1668</v>
      </c>
      <c r="G184" s="1" t="s">
        <v>1796</v>
      </c>
      <c r="H184" s="25" t="s">
        <v>1797</v>
      </c>
      <c r="I184" s="28"/>
      <c r="J184" s="1" t="s">
        <v>1798</v>
      </c>
      <c r="K184" s="1">
        <f t="shared" si="2"/>
        <v>11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12">
        <v>0</v>
      </c>
      <c r="AB184" s="20">
        <v>0</v>
      </c>
      <c r="AC184" s="20">
        <v>0</v>
      </c>
      <c r="AD184" s="20">
        <v>0</v>
      </c>
      <c r="AE184" s="40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11</v>
      </c>
      <c r="AL184" s="1">
        <v>0</v>
      </c>
      <c r="AM184" s="1">
        <v>0</v>
      </c>
    </row>
    <row r="185" spans="1:64" ht="15" customHeight="1">
      <c r="A185" s="27" t="s">
        <v>1799</v>
      </c>
      <c r="B185" s="1" t="s">
        <v>1506</v>
      </c>
      <c r="C185" s="1" t="s">
        <v>1537</v>
      </c>
      <c r="D185" s="1" t="s">
        <v>1537</v>
      </c>
      <c r="E185" s="1" t="s">
        <v>1537</v>
      </c>
      <c r="F185" s="1" t="s">
        <v>1537</v>
      </c>
      <c r="G185" s="1" t="s">
        <v>1537</v>
      </c>
      <c r="H185" s="25" t="s">
        <v>1537</v>
      </c>
      <c r="I185" s="28"/>
      <c r="J185" s="1" t="s">
        <v>1614</v>
      </c>
      <c r="K185" s="1">
        <f t="shared" si="2"/>
        <v>11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12">
        <v>0</v>
      </c>
      <c r="AB185" s="20">
        <v>0</v>
      </c>
      <c r="AC185" s="20">
        <v>0</v>
      </c>
      <c r="AD185" s="20">
        <v>0</v>
      </c>
      <c r="AE185" s="40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11</v>
      </c>
      <c r="AM185" s="1">
        <v>0</v>
      </c>
    </row>
    <row r="186" spans="1:64" s="13" customFormat="1" ht="15" customHeight="1">
      <c r="A186" s="27" t="s">
        <v>1800</v>
      </c>
      <c r="B186" s="1" t="s">
        <v>1506</v>
      </c>
      <c r="C186" s="1" t="s">
        <v>1749</v>
      </c>
      <c r="D186" s="1" t="s">
        <v>1749</v>
      </c>
      <c r="E186" s="1" t="s">
        <v>1801</v>
      </c>
      <c r="F186" s="1" t="s">
        <v>1802</v>
      </c>
      <c r="G186" s="1" t="s">
        <v>1803</v>
      </c>
      <c r="H186" s="25" t="s">
        <v>1804</v>
      </c>
      <c r="I186" s="28"/>
      <c r="J186" s="1" t="s">
        <v>1805</v>
      </c>
      <c r="K186" s="1">
        <f t="shared" si="2"/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12">
        <v>0</v>
      </c>
      <c r="AB186" s="20">
        <v>0</v>
      </c>
      <c r="AC186" s="20">
        <v>0</v>
      </c>
      <c r="AD186" s="20">
        <v>0</v>
      </c>
      <c r="AE186" s="40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1:64" ht="15" customHeight="1">
      <c r="A187" s="27" t="s">
        <v>1806</v>
      </c>
      <c r="B187" s="1" t="s">
        <v>1506</v>
      </c>
      <c r="C187" s="1" t="s">
        <v>1532</v>
      </c>
      <c r="D187" s="1" t="s">
        <v>1807</v>
      </c>
      <c r="E187" s="1" t="s">
        <v>1808</v>
      </c>
      <c r="F187" s="1" t="s">
        <v>1809</v>
      </c>
      <c r="G187" s="1" t="s">
        <v>1810</v>
      </c>
      <c r="H187" s="25" t="s">
        <v>1811</v>
      </c>
      <c r="I187" s="28"/>
      <c r="J187" s="1" t="s">
        <v>1812</v>
      </c>
      <c r="K187" s="1">
        <f t="shared" si="2"/>
        <v>11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12">
        <v>0</v>
      </c>
      <c r="AB187" s="20">
        <v>0</v>
      </c>
      <c r="AC187" s="20">
        <v>0</v>
      </c>
      <c r="AD187" s="20">
        <v>0</v>
      </c>
      <c r="AE187" s="40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11</v>
      </c>
      <c r="AK187" s="1">
        <v>0</v>
      </c>
      <c r="AL187" s="1">
        <v>0</v>
      </c>
      <c r="AM187" s="1">
        <v>0</v>
      </c>
    </row>
    <row r="188" spans="1:64" ht="15" customHeight="1">
      <c r="A188" s="27" t="s">
        <v>1813</v>
      </c>
      <c r="B188" s="1" t="s">
        <v>1506</v>
      </c>
      <c r="C188" s="1" t="s">
        <v>1537</v>
      </c>
      <c r="D188" s="1" t="s">
        <v>1537</v>
      </c>
      <c r="E188" s="1" t="s">
        <v>1537</v>
      </c>
      <c r="F188" s="1" t="s">
        <v>1537</v>
      </c>
      <c r="G188" s="1" t="s">
        <v>1537</v>
      </c>
      <c r="H188" s="25" t="s">
        <v>1537</v>
      </c>
      <c r="I188" s="28"/>
      <c r="J188" s="1" t="s">
        <v>1614</v>
      </c>
      <c r="K188" s="1">
        <f t="shared" si="2"/>
        <v>11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12">
        <v>0</v>
      </c>
      <c r="AB188" s="20">
        <v>0</v>
      </c>
      <c r="AC188" s="20">
        <v>0</v>
      </c>
      <c r="AD188" s="20">
        <v>0</v>
      </c>
      <c r="AE188" s="40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11</v>
      </c>
      <c r="AL188" s="1">
        <v>0</v>
      </c>
      <c r="AM188" s="1">
        <v>0</v>
      </c>
    </row>
    <row r="189" spans="1:64" ht="15" customHeight="1">
      <c r="A189" s="27" t="s">
        <v>1814</v>
      </c>
      <c r="B189" s="1" t="s">
        <v>1506</v>
      </c>
      <c r="C189" s="1" t="s">
        <v>1507</v>
      </c>
      <c r="D189" s="1" t="s">
        <v>1521</v>
      </c>
      <c r="E189" s="1" t="s">
        <v>1546</v>
      </c>
      <c r="F189" s="1" t="s">
        <v>1547</v>
      </c>
      <c r="G189" s="1" t="s">
        <v>1548</v>
      </c>
      <c r="H189" s="25" t="s">
        <v>1537</v>
      </c>
      <c r="I189" s="28"/>
      <c r="J189" s="1" t="s">
        <v>1549</v>
      </c>
      <c r="K189" s="1">
        <f t="shared" si="2"/>
        <v>11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12">
        <v>0</v>
      </c>
      <c r="AB189" s="20">
        <v>0</v>
      </c>
      <c r="AC189" s="20">
        <v>0</v>
      </c>
      <c r="AD189" s="20">
        <v>0</v>
      </c>
      <c r="AE189" s="40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11</v>
      </c>
      <c r="AL189" s="1">
        <v>0</v>
      </c>
      <c r="AM189" s="1">
        <v>0</v>
      </c>
    </row>
    <row r="190" spans="1:64" ht="15" customHeight="1">
      <c r="A190" s="27" t="s">
        <v>1815</v>
      </c>
      <c r="B190" s="1" t="s">
        <v>1506</v>
      </c>
      <c r="C190" s="1" t="s">
        <v>1537</v>
      </c>
      <c r="D190" s="1" t="s">
        <v>1537</v>
      </c>
      <c r="E190" s="1" t="s">
        <v>1537</v>
      </c>
      <c r="F190" s="1" t="s">
        <v>1537</v>
      </c>
      <c r="G190" s="1" t="s">
        <v>1537</v>
      </c>
      <c r="H190" s="25" t="s">
        <v>1537</v>
      </c>
      <c r="I190" s="28"/>
      <c r="J190" s="1" t="s">
        <v>1614</v>
      </c>
      <c r="K190" s="1">
        <f t="shared" si="2"/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12">
        <v>0</v>
      </c>
      <c r="AB190" s="20">
        <v>0</v>
      </c>
      <c r="AC190" s="20">
        <v>0</v>
      </c>
      <c r="AD190" s="20">
        <v>0</v>
      </c>
      <c r="AE190" s="40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</row>
    <row r="191" spans="1:64" ht="15" customHeight="1">
      <c r="A191" s="27" t="s">
        <v>1816</v>
      </c>
      <c r="B191" s="1" t="s">
        <v>1506</v>
      </c>
      <c r="C191" s="1" t="s">
        <v>1537</v>
      </c>
      <c r="D191" s="1" t="s">
        <v>1537</v>
      </c>
      <c r="E191" s="1" t="s">
        <v>1537</v>
      </c>
      <c r="F191" s="1" t="s">
        <v>1537</v>
      </c>
      <c r="G191" s="1" t="s">
        <v>1537</v>
      </c>
      <c r="H191" s="25" t="s">
        <v>1537</v>
      </c>
      <c r="I191" s="28"/>
      <c r="J191" s="1" t="s">
        <v>1614</v>
      </c>
      <c r="K191" s="1">
        <f t="shared" si="2"/>
        <v>10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12">
        <v>0</v>
      </c>
      <c r="AB191" s="20">
        <v>0</v>
      </c>
      <c r="AC191" s="20">
        <v>0</v>
      </c>
      <c r="AD191" s="20">
        <v>0</v>
      </c>
      <c r="AE191" s="40">
        <v>10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</row>
    <row r="192" spans="1:64" ht="15" customHeight="1">
      <c r="A192" s="27" t="s">
        <v>1817</v>
      </c>
      <c r="B192" s="1" t="s">
        <v>1506</v>
      </c>
      <c r="C192" s="1" t="s">
        <v>1507</v>
      </c>
      <c r="D192" s="1" t="s">
        <v>1537</v>
      </c>
      <c r="E192" s="1" t="s">
        <v>1537</v>
      </c>
      <c r="F192" s="1" t="s">
        <v>1537</v>
      </c>
      <c r="G192" s="1" t="s">
        <v>1537</v>
      </c>
      <c r="H192" s="25" t="s">
        <v>1537</v>
      </c>
      <c r="I192" s="28"/>
      <c r="J192" s="1" t="s">
        <v>1617</v>
      </c>
      <c r="K192" s="1">
        <f t="shared" si="2"/>
        <v>10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12">
        <v>0</v>
      </c>
      <c r="AB192" s="20">
        <v>0</v>
      </c>
      <c r="AC192" s="20">
        <v>0</v>
      </c>
      <c r="AD192" s="20">
        <v>0</v>
      </c>
      <c r="AE192" s="40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10</v>
      </c>
      <c r="AL192" s="1">
        <v>0</v>
      </c>
      <c r="AM192" s="1">
        <v>0</v>
      </c>
    </row>
    <row r="193" spans="1:64" ht="15" customHeight="1">
      <c r="A193" s="27" t="s">
        <v>1818</v>
      </c>
      <c r="B193" s="1" t="s">
        <v>1506</v>
      </c>
      <c r="C193" s="1" t="s">
        <v>1537</v>
      </c>
      <c r="D193" s="1" t="s">
        <v>1537</v>
      </c>
      <c r="E193" s="1" t="s">
        <v>1537</v>
      </c>
      <c r="F193" s="1" t="s">
        <v>1537</v>
      </c>
      <c r="G193" s="1" t="s">
        <v>1537</v>
      </c>
      <c r="H193" s="25" t="s">
        <v>1537</v>
      </c>
      <c r="I193" s="28"/>
      <c r="J193" s="1" t="s">
        <v>1614</v>
      </c>
      <c r="K193" s="1">
        <f t="shared" si="2"/>
        <v>10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12">
        <v>0</v>
      </c>
      <c r="AB193" s="20">
        <v>0</v>
      </c>
      <c r="AC193" s="20">
        <v>0</v>
      </c>
      <c r="AD193" s="20">
        <v>0</v>
      </c>
      <c r="AE193" s="40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10</v>
      </c>
      <c r="AL193" s="1">
        <v>0</v>
      </c>
      <c r="AM193" s="1">
        <v>0</v>
      </c>
    </row>
    <row r="194" spans="1:64" ht="15" customHeight="1">
      <c r="A194" s="27" t="s">
        <v>1819</v>
      </c>
      <c r="B194" s="1" t="s">
        <v>1506</v>
      </c>
      <c r="C194" s="1" t="s">
        <v>1537</v>
      </c>
      <c r="D194" s="1" t="s">
        <v>1537</v>
      </c>
      <c r="E194" s="1" t="s">
        <v>1537</v>
      </c>
      <c r="F194" s="1" t="s">
        <v>1537</v>
      </c>
      <c r="G194" s="1" t="s">
        <v>1537</v>
      </c>
      <c r="H194" s="25" t="s">
        <v>1537</v>
      </c>
      <c r="I194" s="28"/>
      <c r="J194" s="1" t="s">
        <v>1614</v>
      </c>
      <c r="K194" s="1">
        <f t="shared" si="2"/>
        <v>10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12">
        <v>0</v>
      </c>
      <c r="AB194" s="20">
        <v>0</v>
      </c>
      <c r="AC194" s="20">
        <v>0</v>
      </c>
      <c r="AD194" s="20">
        <v>0</v>
      </c>
      <c r="AE194" s="40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10</v>
      </c>
      <c r="AM194" s="1">
        <v>0</v>
      </c>
    </row>
    <row r="195" spans="1:64" ht="15" customHeight="1">
      <c r="A195" s="27" t="s">
        <v>1820</v>
      </c>
      <c r="B195" s="1" t="s">
        <v>1506</v>
      </c>
      <c r="C195" s="1" t="s">
        <v>1507</v>
      </c>
      <c r="D195" s="1" t="s">
        <v>1537</v>
      </c>
      <c r="E195" s="1" t="s">
        <v>1537</v>
      </c>
      <c r="F195" s="1" t="s">
        <v>1537</v>
      </c>
      <c r="G195" s="1" t="s">
        <v>1537</v>
      </c>
      <c r="H195" s="25" t="s">
        <v>1537</v>
      </c>
      <c r="I195" s="28"/>
      <c r="J195" s="1" t="s">
        <v>1617</v>
      </c>
      <c r="K195" s="1">
        <f t="shared" si="2"/>
        <v>10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12">
        <v>0</v>
      </c>
      <c r="AB195" s="20">
        <v>0</v>
      </c>
      <c r="AC195" s="20">
        <v>0</v>
      </c>
      <c r="AD195" s="20">
        <v>0</v>
      </c>
      <c r="AE195" s="40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10</v>
      </c>
    </row>
    <row r="196" spans="1:64" s="10" customFormat="1" ht="15" customHeight="1">
      <c r="A196" s="27" t="s">
        <v>722</v>
      </c>
      <c r="B196" s="1" t="s">
        <v>1506</v>
      </c>
      <c r="C196" s="1" t="s">
        <v>1537</v>
      </c>
      <c r="D196" s="1" t="s">
        <v>1537</v>
      </c>
      <c r="E196" s="1" t="s">
        <v>1537</v>
      </c>
      <c r="F196" s="1" t="s">
        <v>1537</v>
      </c>
      <c r="G196" s="1" t="s">
        <v>1537</v>
      </c>
      <c r="H196" s="25" t="s">
        <v>1537</v>
      </c>
      <c r="I196" s="28" t="s">
        <v>1821</v>
      </c>
      <c r="J196" s="1" t="s">
        <v>1614</v>
      </c>
      <c r="K196" s="1">
        <f t="shared" ref="K196:K259" si="3">SUM(L196:AM196)</f>
        <v>9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12">
        <v>0</v>
      </c>
      <c r="AB196" s="20">
        <v>0</v>
      </c>
      <c r="AC196" s="20">
        <v>0</v>
      </c>
      <c r="AD196" s="20">
        <v>0</v>
      </c>
      <c r="AE196" s="40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9</v>
      </c>
      <c r="AL196" s="1">
        <v>0</v>
      </c>
      <c r="AM196" s="1">
        <v>0</v>
      </c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</row>
    <row r="197" spans="1:64" ht="15" customHeight="1">
      <c r="A197" s="27" t="s">
        <v>1053</v>
      </c>
      <c r="B197" s="1" t="s">
        <v>1506</v>
      </c>
      <c r="C197" s="1" t="s">
        <v>1507</v>
      </c>
      <c r="D197" s="1" t="s">
        <v>1521</v>
      </c>
      <c r="E197" s="1" t="s">
        <v>1546</v>
      </c>
      <c r="F197" s="1" t="s">
        <v>1547</v>
      </c>
      <c r="G197" s="1" t="s">
        <v>1537</v>
      </c>
      <c r="H197" s="25" t="s">
        <v>1537</v>
      </c>
      <c r="I197" s="28"/>
      <c r="J197" s="1" t="s">
        <v>1705</v>
      </c>
      <c r="K197" s="1">
        <f t="shared" si="3"/>
        <v>9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12">
        <v>0</v>
      </c>
      <c r="AB197" s="20">
        <v>0</v>
      </c>
      <c r="AC197" s="20">
        <v>0</v>
      </c>
      <c r="AD197" s="20">
        <v>0</v>
      </c>
      <c r="AE197" s="40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9</v>
      </c>
    </row>
    <row r="198" spans="1:64" ht="15" customHeight="1">
      <c r="A198" s="27" t="s">
        <v>1220</v>
      </c>
      <c r="B198" s="1" t="s">
        <v>1506</v>
      </c>
      <c r="C198" s="1" t="s">
        <v>1507</v>
      </c>
      <c r="D198" s="1" t="s">
        <v>1521</v>
      </c>
      <c r="E198" s="1" t="s">
        <v>1527</v>
      </c>
      <c r="F198" s="1" t="s">
        <v>1528</v>
      </c>
      <c r="G198" s="1" t="s">
        <v>1822</v>
      </c>
      <c r="H198" s="25" t="s">
        <v>1537</v>
      </c>
      <c r="I198" s="28"/>
      <c r="J198" s="1" t="s">
        <v>1823</v>
      </c>
      <c r="K198" s="1">
        <f t="shared" si="3"/>
        <v>9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12">
        <v>0</v>
      </c>
      <c r="AB198" s="20">
        <v>9</v>
      </c>
      <c r="AC198" s="20">
        <v>0</v>
      </c>
      <c r="AD198" s="20">
        <v>0</v>
      </c>
      <c r="AE198" s="40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</row>
    <row r="199" spans="1:64" ht="15" customHeight="1">
      <c r="A199" s="27" t="s">
        <v>1203</v>
      </c>
      <c r="B199" s="1" t="s">
        <v>1506</v>
      </c>
      <c r="C199" s="1" t="s">
        <v>1507</v>
      </c>
      <c r="D199" s="1" t="s">
        <v>1521</v>
      </c>
      <c r="E199" s="1" t="s">
        <v>1537</v>
      </c>
      <c r="F199" s="1" t="s">
        <v>1537</v>
      </c>
      <c r="G199" s="1" t="s">
        <v>1537</v>
      </c>
      <c r="H199" s="25" t="s">
        <v>1537</v>
      </c>
      <c r="I199" s="28"/>
      <c r="J199" s="1" t="s">
        <v>1600</v>
      </c>
      <c r="K199" s="1">
        <f t="shared" si="3"/>
        <v>9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12">
        <v>0</v>
      </c>
      <c r="AB199" s="20">
        <v>0</v>
      </c>
      <c r="AC199" s="20">
        <v>0</v>
      </c>
      <c r="AD199" s="20">
        <v>0</v>
      </c>
      <c r="AE199" s="40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9</v>
      </c>
      <c r="AM199" s="1">
        <v>0</v>
      </c>
    </row>
    <row r="200" spans="1:64" ht="15" customHeight="1">
      <c r="A200" s="27" t="s">
        <v>1824</v>
      </c>
      <c r="B200" s="1" t="s">
        <v>1506</v>
      </c>
      <c r="C200" s="1" t="s">
        <v>1537</v>
      </c>
      <c r="D200" s="1" t="s">
        <v>1537</v>
      </c>
      <c r="E200" s="1" t="s">
        <v>1537</v>
      </c>
      <c r="F200" s="1" t="s">
        <v>1537</v>
      </c>
      <c r="G200" s="1" t="s">
        <v>1537</v>
      </c>
      <c r="H200" s="25" t="s">
        <v>1537</v>
      </c>
      <c r="I200" s="28"/>
      <c r="J200" s="1" t="s">
        <v>1614</v>
      </c>
      <c r="K200" s="1">
        <f t="shared" si="3"/>
        <v>9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12">
        <v>0</v>
      </c>
      <c r="AB200" s="20">
        <v>0</v>
      </c>
      <c r="AC200" s="20">
        <v>0</v>
      </c>
      <c r="AD200" s="20">
        <v>0</v>
      </c>
      <c r="AE200" s="40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9</v>
      </c>
      <c r="AL200" s="1">
        <v>0</v>
      </c>
      <c r="AM200" s="1">
        <v>0</v>
      </c>
    </row>
    <row r="201" spans="1:64" ht="15" customHeight="1">
      <c r="A201" s="27" t="s">
        <v>1825</v>
      </c>
      <c r="B201" s="1" t="s">
        <v>1506</v>
      </c>
      <c r="C201" s="1" t="s">
        <v>1537</v>
      </c>
      <c r="D201" s="1" t="s">
        <v>1537</v>
      </c>
      <c r="E201" s="1" t="s">
        <v>1537</v>
      </c>
      <c r="F201" s="1" t="s">
        <v>1537</v>
      </c>
      <c r="G201" s="1" t="s">
        <v>1537</v>
      </c>
      <c r="H201" s="25" t="s">
        <v>1537</v>
      </c>
      <c r="I201" s="28"/>
      <c r="J201" s="1" t="s">
        <v>1614</v>
      </c>
      <c r="K201" s="1">
        <f t="shared" si="3"/>
        <v>9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12">
        <v>0</v>
      </c>
      <c r="AB201" s="20">
        <v>0</v>
      </c>
      <c r="AC201" s="20">
        <v>0</v>
      </c>
      <c r="AD201" s="20">
        <v>0</v>
      </c>
      <c r="AE201" s="40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9</v>
      </c>
      <c r="AL201" s="1">
        <v>0</v>
      </c>
      <c r="AM201" s="1">
        <v>0</v>
      </c>
    </row>
    <row r="202" spans="1:64" ht="15" customHeight="1">
      <c r="A202" s="27" t="s">
        <v>1826</v>
      </c>
      <c r="B202" s="1" t="s">
        <v>1506</v>
      </c>
      <c r="C202" s="1" t="s">
        <v>1537</v>
      </c>
      <c r="D202" s="1" t="s">
        <v>1537</v>
      </c>
      <c r="E202" s="1" t="s">
        <v>1537</v>
      </c>
      <c r="F202" s="1" t="s">
        <v>1537</v>
      </c>
      <c r="G202" s="1" t="s">
        <v>1537</v>
      </c>
      <c r="H202" s="25" t="s">
        <v>1537</v>
      </c>
      <c r="I202" s="28"/>
      <c r="J202" s="1" t="s">
        <v>1614</v>
      </c>
      <c r="K202" s="1">
        <f t="shared" si="3"/>
        <v>8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12">
        <v>0</v>
      </c>
      <c r="AB202" s="20">
        <v>0</v>
      </c>
      <c r="AC202" s="20">
        <v>0</v>
      </c>
      <c r="AD202" s="20">
        <v>0</v>
      </c>
      <c r="AE202" s="40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8</v>
      </c>
    </row>
    <row r="203" spans="1:64" ht="15" customHeight="1">
      <c r="A203" s="27" t="s">
        <v>1827</v>
      </c>
      <c r="B203" s="1" t="s">
        <v>1506</v>
      </c>
      <c r="C203" s="1" t="s">
        <v>1507</v>
      </c>
      <c r="D203" s="1" t="s">
        <v>1515</v>
      </c>
      <c r="E203" s="1" t="s">
        <v>1516</v>
      </c>
      <c r="F203" s="1" t="s">
        <v>1517</v>
      </c>
      <c r="G203" s="1" t="s">
        <v>1518</v>
      </c>
      <c r="H203" s="25" t="s">
        <v>1828</v>
      </c>
      <c r="I203" s="28"/>
      <c r="J203" s="1" t="s">
        <v>1829</v>
      </c>
      <c r="K203" s="1">
        <f t="shared" si="3"/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12">
        <v>0</v>
      </c>
      <c r="AB203" s="20">
        <v>0</v>
      </c>
      <c r="AC203" s="20">
        <v>0</v>
      </c>
      <c r="AD203" s="20">
        <v>0</v>
      </c>
      <c r="AE203" s="40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</row>
    <row r="204" spans="1:64" ht="15" customHeight="1">
      <c r="A204" s="27" t="s">
        <v>1830</v>
      </c>
      <c r="B204" s="1" t="s">
        <v>1506</v>
      </c>
      <c r="C204" s="1" t="s">
        <v>1507</v>
      </c>
      <c r="D204" s="1" t="s">
        <v>1537</v>
      </c>
      <c r="E204" s="1" t="s">
        <v>1537</v>
      </c>
      <c r="F204" s="1" t="s">
        <v>1537</v>
      </c>
      <c r="G204" s="1" t="s">
        <v>1537</v>
      </c>
      <c r="H204" s="25" t="s">
        <v>1537</v>
      </c>
      <c r="I204" s="28"/>
      <c r="J204" s="1" t="s">
        <v>1617</v>
      </c>
      <c r="K204" s="1">
        <f t="shared" si="3"/>
        <v>8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12">
        <v>0</v>
      </c>
      <c r="AB204" s="20">
        <v>0</v>
      </c>
      <c r="AC204" s="20">
        <v>0</v>
      </c>
      <c r="AD204" s="20">
        <v>0</v>
      </c>
      <c r="AE204" s="40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8</v>
      </c>
      <c r="AK204" s="1">
        <v>0</v>
      </c>
      <c r="AL204" s="1">
        <v>0</v>
      </c>
      <c r="AM204" s="1">
        <v>0</v>
      </c>
    </row>
    <row r="205" spans="1:64" ht="15" customHeight="1">
      <c r="A205" s="27" t="s">
        <v>1831</v>
      </c>
      <c r="B205" s="1" t="s">
        <v>1506</v>
      </c>
      <c r="C205" s="1" t="s">
        <v>1537</v>
      </c>
      <c r="D205" s="1" t="s">
        <v>1537</v>
      </c>
      <c r="E205" s="1" t="s">
        <v>1537</v>
      </c>
      <c r="F205" s="1" t="s">
        <v>1537</v>
      </c>
      <c r="G205" s="1" t="s">
        <v>1537</v>
      </c>
      <c r="H205" s="25" t="s">
        <v>1537</v>
      </c>
      <c r="I205" s="28"/>
      <c r="J205" s="1" t="s">
        <v>1614</v>
      </c>
      <c r="K205" s="1">
        <f t="shared" si="3"/>
        <v>8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12">
        <v>0</v>
      </c>
      <c r="AB205" s="20">
        <v>0</v>
      </c>
      <c r="AC205" s="20">
        <v>0</v>
      </c>
      <c r="AD205" s="20">
        <v>0</v>
      </c>
      <c r="AE205" s="40">
        <v>8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</row>
    <row r="206" spans="1:64" ht="15" customHeight="1">
      <c r="A206" s="27" t="s">
        <v>1832</v>
      </c>
      <c r="B206" s="1" t="s">
        <v>1506</v>
      </c>
      <c r="C206" s="1" t="s">
        <v>1507</v>
      </c>
      <c r="D206" s="1" t="s">
        <v>1537</v>
      </c>
      <c r="E206" s="1" t="s">
        <v>1537</v>
      </c>
      <c r="F206" s="1" t="s">
        <v>1537</v>
      </c>
      <c r="G206" s="1" t="s">
        <v>1537</v>
      </c>
      <c r="H206" s="25" t="s">
        <v>1537</v>
      </c>
      <c r="I206" s="28"/>
      <c r="J206" s="1" t="s">
        <v>1617</v>
      </c>
      <c r="K206" s="1">
        <f t="shared" si="3"/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12">
        <v>0</v>
      </c>
      <c r="AB206" s="20">
        <v>0</v>
      </c>
      <c r="AC206" s="20">
        <v>0</v>
      </c>
      <c r="AD206" s="20">
        <v>0</v>
      </c>
      <c r="AE206" s="40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</row>
    <row r="207" spans="1:64" ht="15" customHeight="1">
      <c r="A207" s="27" t="s">
        <v>1833</v>
      </c>
      <c r="B207" s="1" t="s">
        <v>1506</v>
      </c>
      <c r="C207" s="1" t="s">
        <v>1537</v>
      </c>
      <c r="D207" s="1" t="s">
        <v>1537</v>
      </c>
      <c r="E207" s="1" t="s">
        <v>1537</v>
      </c>
      <c r="F207" s="1" t="s">
        <v>1537</v>
      </c>
      <c r="G207" s="1" t="s">
        <v>1537</v>
      </c>
      <c r="H207" s="25" t="s">
        <v>1537</v>
      </c>
      <c r="I207" s="28"/>
      <c r="J207" s="1" t="s">
        <v>1614</v>
      </c>
      <c r="K207" s="1">
        <f t="shared" si="3"/>
        <v>8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12">
        <v>0</v>
      </c>
      <c r="AB207" s="20">
        <v>0</v>
      </c>
      <c r="AC207" s="20">
        <v>0</v>
      </c>
      <c r="AD207" s="20">
        <v>0</v>
      </c>
      <c r="AE207" s="40">
        <v>8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</row>
    <row r="208" spans="1:64" ht="15" customHeight="1">
      <c r="A208" s="27" t="s">
        <v>1834</v>
      </c>
      <c r="B208" s="1" t="s">
        <v>1506</v>
      </c>
      <c r="C208" s="1" t="s">
        <v>1537</v>
      </c>
      <c r="D208" s="1" t="s">
        <v>1537</v>
      </c>
      <c r="E208" s="1" t="s">
        <v>1537</v>
      </c>
      <c r="F208" s="1" t="s">
        <v>1537</v>
      </c>
      <c r="G208" s="1" t="s">
        <v>1537</v>
      </c>
      <c r="H208" s="25" t="s">
        <v>1537</v>
      </c>
      <c r="I208" s="28"/>
      <c r="J208" s="1" t="s">
        <v>1614</v>
      </c>
      <c r="K208" s="1">
        <f t="shared" si="3"/>
        <v>8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12">
        <v>0</v>
      </c>
      <c r="AB208" s="20">
        <v>0</v>
      </c>
      <c r="AC208" s="20">
        <v>0</v>
      </c>
      <c r="AD208" s="20">
        <v>0</v>
      </c>
      <c r="AE208" s="40">
        <v>0</v>
      </c>
      <c r="AF208" s="1">
        <v>0</v>
      </c>
      <c r="AG208" s="1">
        <v>0</v>
      </c>
      <c r="AH208" s="1">
        <v>0</v>
      </c>
      <c r="AI208" s="1">
        <v>8</v>
      </c>
      <c r="AJ208" s="1">
        <v>0</v>
      </c>
      <c r="AK208" s="1">
        <v>0</v>
      </c>
      <c r="AL208" s="1">
        <v>0</v>
      </c>
      <c r="AM208" s="1">
        <v>0</v>
      </c>
    </row>
    <row r="209" spans="1:39" ht="15" customHeight="1">
      <c r="A209" s="27" t="s">
        <v>1835</v>
      </c>
      <c r="B209" s="1" t="s">
        <v>1506</v>
      </c>
      <c r="C209" s="1" t="s">
        <v>1507</v>
      </c>
      <c r="D209" s="1" t="s">
        <v>1537</v>
      </c>
      <c r="E209" s="1" t="s">
        <v>1537</v>
      </c>
      <c r="F209" s="1" t="s">
        <v>1537</v>
      </c>
      <c r="G209" s="1" t="s">
        <v>1537</v>
      </c>
      <c r="H209" s="25" t="s">
        <v>1537</v>
      </c>
      <c r="I209" s="28"/>
      <c r="J209" s="1" t="s">
        <v>1617</v>
      </c>
      <c r="K209" s="1">
        <f t="shared" si="3"/>
        <v>8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12">
        <v>0</v>
      </c>
      <c r="AB209" s="20">
        <v>0</v>
      </c>
      <c r="AC209" s="20">
        <v>0</v>
      </c>
      <c r="AD209" s="20">
        <v>0</v>
      </c>
      <c r="AE209" s="40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8</v>
      </c>
      <c r="AL209" s="1">
        <v>0</v>
      </c>
      <c r="AM209" s="1">
        <v>0</v>
      </c>
    </row>
    <row r="210" spans="1:39" ht="15" customHeight="1">
      <c r="A210" s="27" t="s">
        <v>1836</v>
      </c>
      <c r="B210" s="1" t="s">
        <v>1506</v>
      </c>
      <c r="C210" s="1" t="s">
        <v>1532</v>
      </c>
      <c r="D210" s="1" t="s">
        <v>1533</v>
      </c>
      <c r="E210" s="1" t="s">
        <v>1534</v>
      </c>
      <c r="F210" s="1" t="s">
        <v>1837</v>
      </c>
      <c r="G210" s="1" t="s">
        <v>1838</v>
      </c>
      <c r="H210" s="25" t="s">
        <v>1839</v>
      </c>
      <c r="I210" s="28"/>
      <c r="J210" s="1" t="s">
        <v>1840</v>
      </c>
      <c r="K210" s="1">
        <f t="shared" si="3"/>
        <v>8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12">
        <v>0</v>
      </c>
      <c r="AB210" s="20">
        <v>0</v>
      </c>
      <c r="AC210" s="20">
        <v>0</v>
      </c>
      <c r="AD210" s="20">
        <v>0</v>
      </c>
      <c r="AE210" s="40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8</v>
      </c>
      <c r="AL210" s="1">
        <v>0</v>
      </c>
      <c r="AM210" s="1">
        <v>0</v>
      </c>
    </row>
    <row r="211" spans="1:39" ht="15" customHeight="1">
      <c r="A211" s="27" t="s">
        <v>1841</v>
      </c>
      <c r="B211" s="1" t="s">
        <v>1506</v>
      </c>
      <c r="C211" s="1" t="s">
        <v>1507</v>
      </c>
      <c r="D211" s="1" t="s">
        <v>1537</v>
      </c>
      <c r="E211" s="1" t="s">
        <v>1537</v>
      </c>
      <c r="F211" s="1" t="s">
        <v>1537</v>
      </c>
      <c r="G211" s="1" t="s">
        <v>1537</v>
      </c>
      <c r="H211" s="25" t="s">
        <v>1537</v>
      </c>
      <c r="I211" s="28"/>
      <c r="J211" s="1" t="s">
        <v>1617</v>
      </c>
      <c r="K211" s="1">
        <f t="shared" si="3"/>
        <v>7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12">
        <v>0</v>
      </c>
      <c r="AB211" s="20">
        <v>0</v>
      </c>
      <c r="AC211" s="20">
        <v>0</v>
      </c>
      <c r="AD211" s="20">
        <v>0</v>
      </c>
      <c r="AE211" s="40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7</v>
      </c>
      <c r="AL211" s="1">
        <v>0</v>
      </c>
      <c r="AM211" s="1">
        <v>0</v>
      </c>
    </row>
    <row r="212" spans="1:39" ht="15" customHeight="1">
      <c r="A212" s="27" t="s">
        <v>1842</v>
      </c>
      <c r="B212" s="1" t="s">
        <v>1506</v>
      </c>
      <c r="C212" s="1" t="s">
        <v>1537</v>
      </c>
      <c r="D212" s="1" t="s">
        <v>1537</v>
      </c>
      <c r="E212" s="1" t="s">
        <v>1537</v>
      </c>
      <c r="F212" s="1" t="s">
        <v>1537</v>
      </c>
      <c r="G212" s="1" t="s">
        <v>1537</v>
      </c>
      <c r="H212" s="25" t="s">
        <v>1537</v>
      </c>
      <c r="I212" s="28"/>
      <c r="J212" s="1" t="s">
        <v>1614</v>
      </c>
      <c r="K212" s="1">
        <f t="shared" si="3"/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12">
        <v>0</v>
      </c>
      <c r="AB212" s="20">
        <v>0</v>
      </c>
      <c r="AC212" s="20">
        <v>0</v>
      </c>
      <c r="AD212" s="20">
        <v>0</v>
      </c>
      <c r="AE212" s="40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</row>
    <row r="213" spans="1:39" ht="15" customHeight="1">
      <c r="A213" s="27" t="s">
        <v>1843</v>
      </c>
      <c r="B213" s="1" t="s">
        <v>1506</v>
      </c>
      <c r="C213" s="1" t="s">
        <v>1507</v>
      </c>
      <c r="D213" s="1" t="s">
        <v>1515</v>
      </c>
      <c r="E213" s="1" t="s">
        <v>1844</v>
      </c>
      <c r="F213" s="1" t="s">
        <v>1845</v>
      </c>
      <c r="G213" s="1" t="s">
        <v>1846</v>
      </c>
      <c r="H213" s="25" t="s">
        <v>1847</v>
      </c>
      <c r="I213" s="28"/>
      <c r="J213" s="1" t="s">
        <v>1848</v>
      </c>
      <c r="K213" s="1">
        <f t="shared" si="3"/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12">
        <v>0</v>
      </c>
      <c r="AB213" s="20">
        <v>0</v>
      </c>
      <c r="AC213" s="20">
        <v>0</v>
      </c>
      <c r="AD213" s="20">
        <v>0</v>
      </c>
      <c r="AE213" s="40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</row>
    <row r="214" spans="1:39" ht="15" customHeight="1">
      <c r="A214" s="27" t="s">
        <v>1849</v>
      </c>
      <c r="B214" s="1" t="s">
        <v>1506</v>
      </c>
      <c r="C214" s="1" t="s">
        <v>1507</v>
      </c>
      <c r="D214" s="1" t="s">
        <v>1521</v>
      </c>
      <c r="E214" s="1" t="s">
        <v>1850</v>
      </c>
      <c r="F214" s="1" t="s">
        <v>1657</v>
      </c>
      <c r="G214" s="1" t="s">
        <v>1851</v>
      </c>
      <c r="H214" s="25" t="s">
        <v>1852</v>
      </c>
      <c r="I214" s="28"/>
      <c r="J214" s="1" t="s">
        <v>1853</v>
      </c>
      <c r="K214" s="1">
        <f t="shared" si="3"/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12">
        <v>0</v>
      </c>
      <c r="AB214" s="20">
        <v>0</v>
      </c>
      <c r="AC214" s="20">
        <v>0</v>
      </c>
      <c r="AD214" s="20">
        <v>0</v>
      </c>
      <c r="AE214" s="40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</row>
    <row r="215" spans="1:39" ht="15" customHeight="1">
      <c r="A215" s="27" t="s">
        <v>1854</v>
      </c>
      <c r="B215" s="1" t="s">
        <v>1506</v>
      </c>
      <c r="C215" s="1" t="s">
        <v>1558</v>
      </c>
      <c r="D215" s="1" t="s">
        <v>1777</v>
      </c>
      <c r="E215" s="1" t="s">
        <v>1778</v>
      </c>
      <c r="F215" s="1" t="s">
        <v>1779</v>
      </c>
      <c r="G215" s="1" t="s">
        <v>1537</v>
      </c>
      <c r="H215" s="25" t="s">
        <v>1537</v>
      </c>
      <c r="I215" s="28"/>
      <c r="J215" s="1" t="s">
        <v>1855</v>
      </c>
      <c r="K215" s="1">
        <f t="shared" si="3"/>
        <v>2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12">
        <v>0</v>
      </c>
      <c r="AB215" s="20">
        <v>0</v>
      </c>
      <c r="AC215" s="20">
        <v>0</v>
      </c>
      <c r="AD215" s="20">
        <v>0</v>
      </c>
      <c r="AE215" s="40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2</v>
      </c>
    </row>
    <row r="216" spans="1:39" ht="15" customHeight="1">
      <c r="A216" s="27" t="s">
        <v>1856</v>
      </c>
      <c r="B216" s="1" t="s">
        <v>1506</v>
      </c>
      <c r="C216" s="1" t="s">
        <v>1507</v>
      </c>
      <c r="D216" s="1" t="s">
        <v>1515</v>
      </c>
      <c r="E216" s="1" t="s">
        <v>1516</v>
      </c>
      <c r="F216" s="1" t="s">
        <v>1569</v>
      </c>
      <c r="G216" s="1" t="s">
        <v>1570</v>
      </c>
      <c r="H216" s="25" t="s">
        <v>1586</v>
      </c>
      <c r="I216" s="28"/>
      <c r="J216" s="1" t="s">
        <v>1587</v>
      </c>
      <c r="K216" s="1">
        <f t="shared" si="3"/>
        <v>7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7</v>
      </c>
      <c r="W216" s="8">
        <v>0</v>
      </c>
      <c r="X216" s="8">
        <v>0</v>
      </c>
      <c r="Y216" s="8">
        <v>0</v>
      </c>
      <c r="Z216" s="8">
        <v>0</v>
      </c>
      <c r="AA216" s="12">
        <v>0</v>
      </c>
      <c r="AB216" s="20">
        <v>0</v>
      </c>
      <c r="AC216" s="20">
        <v>0</v>
      </c>
      <c r="AD216" s="20">
        <v>0</v>
      </c>
      <c r="AE216" s="40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</row>
    <row r="217" spans="1:39" ht="15" customHeight="1">
      <c r="A217" s="27" t="s">
        <v>1857</v>
      </c>
      <c r="B217" s="1" t="s">
        <v>1506</v>
      </c>
      <c r="C217" s="1" t="s">
        <v>1507</v>
      </c>
      <c r="D217" s="1" t="s">
        <v>1537</v>
      </c>
      <c r="E217" s="1" t="s">
        <v>1537</v>
      </c>
      <c r="F217" s="1" t="s">
        <v>1537</v>
      </c>
      <c r="G217" s="1" t="s">
        <v>1537</v>
      </c>
      <c r="H217" s="25" t="s">
        <v>1537</v>
      </c>
      <c r="I217" s="28"/>
      <c r="J217" s="1" t="s">
        <v>1617</v>
      </c>
      <c r="K217" s="1">
        <f t="shared" si="3"/>
        <v>7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12">
        <v>0</v>
      </c>
      <c r="AB217" s="20">
        <v>0</v>
      </c>
      <c r="AC217" s="20">
        <v>0</v>
      </c>
      <c r="AD217" s="20">
        <v>0</v>
      </c>
      <c r="AE217" s="40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7</v>
      </c>
      <c r="AK217" s="1">
        <v>0</v>
      </c>
      <c r="AL217" s="1">
        <v>0</v>
      </c>
      <c r="AM217" s="1">
        <v>0</v>
      </c>
    </row>
    <row r="218" spans="1:39" ht="15" customHeight="1">
      <c r="A218" s="27" t="s">
        <v>1858</v>
      </c>
      <c r="B218" s="1" t="s">
        <v>1506</v>
      </c>
      <c r="C218" s="1" t="s">
        <v>1537</v>
      </c>
      <c r="D218" s="1" t="s">
        <v>1537</v>
      </c>
      <c r="E218" s="1" t="s">
        <v>1537</v>
      </c>
      <c r="F218" s="1" t="s">
        <v>1537</v>
      </c>
      <c r="G218" s="1" t="s">
        <v>1537</v>
      </c>
      <c r="H218" s="25" t="s">
        <v>1537</v>
      </c>
      <c r="I218" s="28"/>
      <c r="J218" s="1" t="s">
        <v>1614</v>
      </c>
      <c r="K218" s="1">
        <f t="shared" si="3"/>
        <v>7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12">
        <v>0</v>
      </c>
      <c r="AB218" s="20">
        <v>0</v>
      </c>
      <c r="AC218" s="20">
        <v>0</v>
      </c>
      <c r="AD218" s="20">
        <v>0</v>
      </c>
      <c r="AE218" s="40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7</v>
      </c>
      <c r="AK218" s="1">
        <v>0</v>
      </c>
      <c r="AL218" s="1">
        <v>0</v>
      </c>
      <c r="AM218" s="1">
        <v>0</v>
      </c>
    </row>
    <row r="219" spans="1:39" ht="15" customHeight="1">
      <c r="A219" s="27" t="s">
        <v>1859</v>
      </c>
      <c r="B219" s="1" t="s">
        <v>1506</v>
      </c>
      <c r="C219" s="1" t="s">
        <v>1537</v>
      </c>
      <c r="D219" s="1" t="s">
        <v>1537</v>
      </c>
      <c r="E219" s="1" t="s">
        <v>1537</v>
      </c>
      <c r="F219" s="1" t="s">
        <v>1537</v>
      </c>
      <c r="G219" s="1" t="s">
        <v>1537</v>
      </c>
      <c r="H219" s="25" t="s">
        <v>1537</v>
      </c>
      <c r="I219" s="28"/>
      <c r="J219" s="1" t="s">
        <v>1614</v>
      </c>
      <c r="K219" s="1">
        <f t="shared" si="3"/>
        <v>7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12">
        <v>0</v>
      </c>
      <c r="AB219" s="20">
        <v>0</v>
      </c>
      <c r="AC219" s="20">
        <v>0</v>
      </c>
      <c r="AD219" s="20">
        <v>0</v>
      </c>
      <c r="AE219" s="40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7</v>
      </c>
      <c r="AK219" s="1">
        <v>0</v>
      </c>
      <c r="AL219" s="1">
        <v>0</v>
      </c>
      <c r="AM219" s="1">
        <v>0</v>
      </c>
    </row>
    <row r="220" spans="1:39" ht="15" customHeight="1">
      <c r="A220" s="27" t="s">
        <v>1860</v>
      </c>
      <c r="B220" s="1" t="s">
        <v>1506</v>
      </c>
      <c r="C220" s="1" t="s">
        <v>1537</v>
      </c>
      <c r="D220" s="1" t="s">
        <v>1537</v>
      </c>
      <c r="E220" s="1" t="s">
        <v>1537</v>
      </c>
      <c r="F220" s="1" t="s">
        <v>1537</v>
      </c>
      <c r="G220" s="1" t="s">
        <v>1537</v>
      </c>
      <c r="H220" s="25" t="s">
        <v>1537</v>
      </c>
      <c r="I220" s="28"/>
      <c r="J220" s="1" t="s">
        <v>1614</v>
      </c>
      <c r="K220" s="1">
        <f t="shared" si="3"/>
        <v>7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12">
        <v>0</v>
      </c>
      <c r="AB220" s="20">
        <v>0</v>
      </c>
      <c r="AC220" s="20">
        <v>0</v>
      </c>
      <c r="AD220" s="20">
        <v>0</v>
      </c>
      <c r="AE220" s="40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7</v>
      </c>
      <c r="AL220" s="1">
        <v>0</v>
      </c>
      <c r="AM220" s="1">
        <v>0</v>
      </c>
    </row>
    <row r="221" spans="1:39" ht="15" customHeight="1">
      <c r="A221" s="27" t="s">
        <v>1861</v>
      </c>
      <c r="B221" s="1" t="s">
        <v>1506</v>
      </c>
      <c r="C221" s="1" t="s">
        <v>1507</v>
      </c>
      <c r="D221" s="1" t="s">
        <v>1521</v>
      </c>
      <c r="E221" s="1" t="s">
        <v>1537</v>
      </c>
      <c r="F221" s="1" t="s">
        <v>1537</v>
      </c>
      <c r="G221" s="1" t="s">
        <v>1537</v>
      </c>
      <c r="H221" s="25" t="s">
        <v>1537</v>
      </c>
      <c r="I221" s="28"/>
      <c r="J221" s="1" t="s">
        <v>1600</v>
      </c>
      <c r="K221" s="1">
        <f t="shared" si="3"/>
        <v>7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12">
        <v>0</v>
      </c>
      <c r="AB221" s="20">
        <v>0</v>
      </c>
      <c r="AC221" s="20">
        <v>0</v>
      </c>
      <c r="AD221" s="20">
        <v>0</v>
      </c>
      <c r="AE221" s="40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7</v>
      </c>
      <c r="AM221" s="1">
        <v>0</v>
      </c>
    </row>
    <row r="222" spans="1:39" ht="15" customHeight="1">
      <c r="A222" s="27" t="s">
        <v>1862</v>
      </c>
      <c r="B222" s="1" t="s">
        <v>1506</v>
      </c>
      <c r="C222" s="1" t="s">
        <v>1537</v>
      </c>
      <c r="D222" s="1" t="s">
        <v>1537</v>
      </c>
      <c r="E222" s="1" t="s">
        <v>1537</v>
      </c>
      <c r="F222" s="1" t="s">
        <v>1537</v>
      </c>
      <c r="G222" s="1" t="s">
        <v>1537</v>
      </c>
      <c r="H222" s="25" t="s">
        <v>1537</v>
      </c>
      <c r="I222" s="28"/>
      <c r="J222" s="1" t="s">
        <v>1614</v>
      </c>
      <c r="K222" s="1">
        <f t="shared" si="3"/>
        <v>7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12">
        <v>0</v>
      </c>
      <c r="AB222" s="20">
        <v>0</v>
      </c>
      <c r="AC222" s="20">
        <v>0</v>
      </c>
      <c r="AD222" s="20">
        <v>0</v>
      </c>
      <c r="AE222" s="40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7</v>
      </c>
      <c r="AM222" s="1">
        <v>0</v>
      </c>
    </row>
    <row r="223" spans="1:39" ht="15" customHeight="1">
      <c r="A223" s="27" t="s">
        <v>1863</v>
      </c>
      <c r="B223" s="1" t="s">
        <v>1506</v>
      </c>
      <c r="C223" s="1" t="s">
        <v>1537</v>
      </c>
      <c r="D223" s="1" t="s">
        <v>1537</v>
      </c>
      <c r="E223" s="1" t="s">
        <v>1537</v>
      </c>
      <c r="F223" s="1" t="s">
        <v>1537</v>
      </c>
      <c r="G223" s="1" t="s">
        <v>1537</v>
      </c>
      <c r="H223" s="25" t="s">
        <v>1537</v>
      </c>
      <c r="I223" s="28"/>
      <c r="J223" s="1" t="s">
        <v>1614</v>
      </c>
      <c r="K223" s="1">
        <f t="shared" si="3"/>
        <v>7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12">
        <v>0</v>
      </c>
      <c r="AB223" s="20">
        <v>0</v>
      </c>
      <c r="AC223" s="20">
        <v>0</v>
      </c>
      <c r="AD223" s="20">
        <v>0</v>
      </c>
      <c r="AE223" s="40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7</v>
      </c>
      <c r="AM223" s="1">
        <v>0</v>
      </c>
    </row>
    <row r="224" spans="1:39" ht="15" customHeight="1">
      <c r="A224" s="27" t="s">
        <v>1320</v>
      </c>
      <c r="B224" s="1" t="s">
        <v>1506</v>
      </c>
      <c r="C224" s="1" t="s">
        <v>1558</v>
      </c>
      <c r="D224" s="1" t="s">
        <v>1588</v>
      </c>
      <c r="E224" s="1" t="s">
        <v>1589</v>
      </c>
      <c r="F224" s="1" t="s">
        <v>1590</v>
      </c>
      <c r="G224" s="1" t="s">
        <v>1591</v>
      </c>
      <c r="H224" s="25" t="s">
        <v>1624</v>
      </c>
      <c r="I224" s="28"/>
      <c r="J224" s="1" t="s">
        <v>1625</v>
      </c>
      <c r="K224" s="1">
        <f t="shared" si="3"/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12">
        <v>0</v>
      </c>
      <c r="AB224" s="20">
        <v>0</v>
      </c>
      <c r="AC224" s="20">
        <v>0</v>
      </c>
      <c r="AD224" s="20">
        <v>0</v>
      </c>
      <c r="AE224" s="40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</row>
    <row r="225" spans="1:64" ht="15" customHeight="1">
      <c r="A225" s="27" t="s">
        <v>1864</v>
      </c>
      <c r="B225" s="1" t="s">
        <v>1506</v>
      </c>
      <c r="C225" s="1" t="s">
        <v>1507</v>
      </c>
      <c r="D225" s="1" t="s">
        <v>1521</v>
      </c>
      <c r="E225" s="1" t="s">
        <v>1522</v>
      </c>
      <c r="F225" s="1" t="s">
        <v>1668</v>
      </c>
      <c r="G225" s="1" t="s">
        <v>1537</v>
      </c>
      <c r="H225" s="25" t="s">
        <v>1537</v>
      </c>
      <c r="I225" s="28"/>
      <c r="J225" s="1" t="s">
        <v>1669</v>
      </c>
      <c r="K225" s="1">
        <f t="shared" si="3"/>
        <v>6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12">
        <v>0</v>
      </c>
      <c r="AB225" s="20">
        <v>0</v>
      </c>
      <c r="AC225" s="20">
        <v>0</v>
      </c>
      <c r="AD225" s="20">
        <v>6</v>
      </c>
      <c r="AE225" s="40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</row>
    <row r="226" spans="1:64" ht="15" customHeight="1">
      <c r="A226" s="27" t="s">
        <v>1865</v>
      </c>
      <c r="B226" s="1" t="s">
        <v>1506</v>
      </c>
      <c r="C226" s="1" t="s">
        <v>1537</v>
      </c>
      <c r="D226" s="1" t="s">
        <v>1537</v>
      </c>
      <c r="E226" s="1" t="s">
        <v>1537</v>
      </c>
      <c r="F226" s="1" t="s">
        <v>1537</v>
      </c>
      <c r="G226" s="1" t="s">
        <v>1537</v>
      </c>
      <c r="H226" s="25" t="s">
        <v>1537</v>
      </c>
      <c r="I226" s="28"/>
      <c r="J226" s="1" t="s">
        <v>1614</v>
      </c>
      <c r="K226" s="1">
        <f t="shared" si="3"/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12">
        <v>0</v>
      </c>
      <c r="AB226" s="20">
        <v>0</v>
      </c>
      <c r="AC226" s="20">
        <v>0</v>
      </c>
      <c r="AD226" s="20">
        <v>0</v>
      </c>
      <c r="AE226" s="40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</row>
    <row r="227" spans="1:64" s="10" customFormat="1" ht="15" customHeight="1">
      <c r="A227" s="27" t="s">
        <v>1866</v>
      </c>
      <c r="B227" s="1" t="s">
        <v>1506</v>
      </c>
      <c r="C227" s="1" t="s">
        <v>1537</v>
      </c>
      <c r="D227" s="1" t="s">
        <v>1537</v>
      </c>
      <c r="E227" s="1" t="s">
        <v>1537</v>
      </c>
      <c r="F227" s="1" t="s">
        <v>1537</v>
      </c>
      <c r="G227" s="1" t="s">
        <v>1537</v>
      </c>
      <c r="H227" s="25" t="s">
        <v>1537</v>
      </c>
      <c r="I227" s="28"/>
      <c r="J227" s="1" t="s">
        <v>1614</v>
      </c>
      <c r="K227" s="1">
        <f t="shared" si="3"/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12">
        <v>0</v>
      </c>
      <c r="AB227" s="20">
        <v>0</v>
      </c>
      <c r="AC227" s="20">
        <v>0</v>
      </c>
      <c r="AD227" s="20">
        <v>0</v>
      </c>
      <c r="AE227" s="40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</row>
    <row r="228" spans="1:64" ht="15" customHeight="1">
      <c r="A228" s="27" t="s">
        <v>1867</v>
      </c>
      <c r="B228" s="1" t="s">
        <v>1506</v>
      </c>
      <c r="C228" s="1" t="s">
        <v>1537</v>
      </c>
      <c r="D228" s="1" t="s">
        <v>1537</v>
      </c>
      <c r="E228" s="1" t="s">
        <v>1537</v>
      </c>
      <c r="F228" s="1" t="s">
        <v>1537</v>
      </c>
      <c r="G228" s="1" t="s">
        <v>1537</v>
      </c>
      <c r="H228" s="25" t="s">
        <v>1537</v>
      </c>
      <c r="I228" s="28"/>
      <c r="J228" s="1" t="s">
        <v>1614</v>
      </c>
      <c r="K228" s="1">
        <f t="shared" si="3"/>
        <v>6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6</v>
      </c>
      <c r="Y228" s="8">
        <v>0</v>
      </c>
      <c r="Z228" s="8">
        <v>0</v>
      </c>
      <c r="AA228" s="12">
        <v>0</v>
      </c>
      <c r="AB228" s="20">
        <v>0</v>
      </c>
      <c r="AC228" s="20">
        <v>0</v>
      </c>
      <c r="AD228" s="20">
        <v>0</v>
      </c>
      <c r="AE228" s="40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</row>
    <row r="229" spans="1:64" ht="15" customHeight="1">
      <c r="A229" s="27" t="s">
        <v>1868</v>
      </c>
      <c r="B229" s="1" t="s">
        <v>1506</v>
      </c>
      <c r="C229" s="1" t="s">
        <v>1507</v>
      </c>
      <c r="D229" s="1" t="s">
        <v>1537</v>
      </c>
      <c r="E229" s="1" t="s">
        <v>1537</v>
      </c>
      <c r="F229" s="1" t="s">
        <v>1537</v>
      </c>
      <c r="G229" s="1" t="s">
        <v>1537</v>
      </c>
      <c r="H229" s="25" t="s">
        <v>1537</v>
      </c>
      <c r="I229" s="28"/>
      <c r="J229" s="1" t="s">
        <v>1617</v>
      </c>
      <c r="K229" s="1">
        <f t="shared" si="3"/>
        <v>6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12">
        <v>0</v>
      </c>
      <c r="AB229" s="20">
        <v>0</v>
      </c>
      <c r="AC229" s="20">
        <v>0</v>
      </c>
      <c r="AD229" s="20">
        <v>0</v>
      </c>
      <c r="AE229" s="40">
        <v>0</v>
      </c>
      <c r="AF229" s="1">
        <v>0</v>
      </c>
      <c r="AG229" s="1">
        <v>0</v>
      </c>
      <c r="AH229" s="1">
        <v>0</v>
      </c>
      <c r="AI229" s="1">
        <v>6</v>
      </c>
      <c r="AJ229" s="1">
        <v>0</v>
      </c>
      <c r="AK229" s="1">
        <v>0</v>
      </c>
      <c r="AL229" s="1">
        <v>0</v>
      </c>
      <c r="AM229" s="1">
        <v>0</v>
      </c>
    </row>
    <row r="230" spans="1:64" ht="15" customHeight="1">
      <c r="A230" s="27" t="s">
        <v>1869</v>
      </c>
      <c r="B230" s="1" t="s">
        <v>1506</v>
      </c>
      <c r="C230" s="1" t="s">
        <v>1537</v>
      </c>
      <c r="D230" s="1" t="s">
        <v>1537</v>
      </c>
      <c r="E230" s="1" t="s">
        <v>1537</v>
      </c>
      <c r="F230" s="1" t="s">
        <v>1537</v>
      </c>
      <c r="G230" s="1" t="s">
        <v>1537</v>
      </c>
      <c r="H230" s="25" t="s">
        <v>1537</v>
      </c>
      <c r="I230" s="28"/>
      <c r="J230" s="1" t="s">
        <v>1614</v>
      </c>
      <c r="K230" s="1">
        <f t="shared" si="3"/>
        <v>6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12">
        <v>0</v>
      </c>
      <c r="AB230" s="20">
        <v>0</v>
      </c>
      <c r="AC230" s="20">
        <v>0</v>
      </c>
      <c r="AD230" s="20">
        <v>0</v>
      </c>
      <c r="AE230" s="40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6</v>
      </c>
      <c r="AK230" s="1">
        <v>0</v>
      </c>
      <c r="AL230" s="1">
        <v>0</v>
      </c>
      <c r="AM230" s="1">
        <v>0</v>
      </c>
    </row>
    <row r="231" spans="1:64" ht="15" customHeight="1">
      <c r="A231" s="27" t="s">
        <v>1870</v>
      </c>
      <c r="B231" s="1" t="s">
        <v>1506</v>
      </c>
      <c r="C231" s="1" t="s">
        <v>1507</v>
      </c>
      <c r="D231" s="1" t="s">
        <v>1537</v>
      </c>
      <c r="E231" s="1" t="s">
        <v>1537</v>
      </c>
      <c r="F231" s="1" t="s">
        <v>1537</v>
      </c>
      <c r="G231" s="1" t="s">
        <v>1537</v>
      </c>
      <c r="H231" s="25" t="s">
        <v>1537</v>
      </c>
      <c r="I231" s="28"/>
      <c r="J231" s="1" t="s">
        <v>1617</v>
      </c>
      <c r="K231" s="1">
        <f t="shared" si="3"/>
        <v>6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12">
        <v>0</v>
      </c>
      <c r="AB231" s="20">
        <v>0</v>
      </c>
      <c r="AC231" s="20">
        <v>0</v>
      </c>
      <c r="AD231" s="20">
        <v>0</v>
      </c>
      <c r="AE231" s="40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6</v>
      </c>
      <c r="AL231" s="1">
        <v>0</v>
      </c>
      <c r="AM231" s="1">
        <v>0</v>
      </c>
    </row>
    <row r="232" spans="1:64" ht="15" customHeight="1">
      <c r="A232" s="27" t="s">
        <v>1871</v>
      </c>
      <c r="B232" s="1" t="s">
        <v>1506</v>
      </c>
      <c r="C232" s="1" t="s">
        <v>1558</v>
      </c>
      <c r="D232" s="1" t="s">
        <v>1537</v>
      </c>
      <c r="E232" s="1" t="s">
        <v>1537</v>
      </c>
      <c r="F232" s="1" t="s">
        <v>1537</v>
      </c>
      <c r="G232" s="1" t="s">
        <v>1537</v>
      </c>
      <c r="H232" s="25" t="s">
        <v>1537</v>
      </c>
      <c r="I232" s="28"/>
      <c r="J232" s="1" t="s">
        <v>1701</v>
      </c>
      <c r="K232" s="1">
        <f t="shared" si="3"/>
        <v>6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12">
        <v>0</v>
      </c>
      <c r="AB232" s="20">
        <v>0</v>
      </c>
      <c r="AC232" s="20">
        <v>0</v>
      </c>
      <c r="AD232" s="20">
        <v>0</v>
      </c>
      <c r="AE232" s="40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6</v>
      </c>
      <c r="AL232" s="1">
        <v>0</v>
      </c>
      <c r="AM232" s="1">
        <v>0</v>
      </c>
    </row>
    <row r="233" spans="1:64" ht="15" customHeight="1">
      <c r="A233" s="27" t="s">
        <v>1872</v>
      </c>
      <c r="B233" s="1" t="s">
        <v>1506</v>
      </c>
      <c r="C233" s="1" t="s">
        <v>1537</v>
      </c>
      <c r="D233" s="1" t="s">
        <v>1537</v>
      </c>
      <c r="E233" s="1" t="s">
        <v>1537</v>
      </c>
      <c r="F233" s="1" t="s">
        <v>1537</v>
      </c>
      <c r="G233" s="1" t="s">
        <v>1537</v>
      </c>
      <c r="H233" s="25" t="s">
        <v>1537</v>
      </c>
      <c r="I233" s="28"/>
      <c r="J233" s="1" t="s">
        <v>1614</v>
      </c>
      <c r="K233" s="1">
        <f t="shared" si="3"/>
        <v>6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12">
        <v>0</v>
      </c>
      <c r="AB233" s="20">
        <v>0</v>
      </c>
      <c r="AC233" s="20">
        <v>0</v>
      </c>
      <c r="AD233" s="20">
        <v>0</v>
      </c>
      <c r="AE233" s="40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6</v>
      </c>
      <c r="AM233" s="1">
        <v>0</v>
      </c>
    </row>
    <row r="234" spans="1:64" ht="15" customHeight="1">
      <c r="A234" s="27" t="s">
        <v>1873</v>
      </c>
      <c r="B234" s="1" t="s">
        <v>1506</v>
      </c>
      <c r="C234" s="1" t="s">
        <v>1507</v>
      </c>
      <c r="D234" s="1" t="s">
        <v>1537</v>
      </c>
      <c r="E234" s="1" t="s">
        <v>1537</v>
      </c>
      <c r="F234" s="1" t="s">
        <v>1537</v>
      </c>
      <c r="G234" s="1" t="s">
        <v>1537</v>
      </c>
      <c r="H234" s="25" t="s">
        <v>1537</v>
      </c>
      <c r="I234" s="28"/>
      <c r="J234" s="1" t="s">
        <v>1617</v>
      </c>
      <c r="K234" s="1">
        <f t="shared" si="3"/>
        <v>6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12">
        <v>0</v>
      </c>
      <c r="AB234" s="20">
        <v>0</v>
      </c>
      <c r="AC234" s="20">
        <v>0</v>
      </c>
      <c r="AD234" s="20">
        <v>0</v>
      </c>
      <c r="AE234" s="40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6</v>
      </c>
      <c r="AM234" s="1">
        <v>0</v>
      </c>
    </row>
    <row r="235" spans="1:64" ht="15" customHeight="1">
      <c r="A235" s="27" t="s">
        <v>1874</v>
      </c>
      <c r="B235" s="1" t="s">
        <v>1506</v>
      </c>
      <c r="C235" s="1" t="s">
        <v>1532</v>
      </c>
      <c r="D235" s="1" t="s">
        <v>1533</v>
      </c>
      <c r="E235" s="1" t="s">
        <v>1534</v>
      </c>
      <c r="F235" s="1" t="s">
        <v>1837</v>
      </c>
      <c r="G235" s="1" t="s">
        <v>1838</v>
      </c>
      <c r="H235" s="25" t="s">
        <v>1875</v>
      </c>
      <c r="I235" s="28"/>
      <c r="J235" s="1" t="s">
        <v>1876</v>
      </c>
      <c r="K235" s="1">
        <f t="shared" si="3"/>
        <v>6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12">
        <v>0</v>
      </c>
      <c r="AB235" s="20">
        <v>0</v>
      </c>
      <c r="AC235" s="20">
        <v>0</v>
      </c>
      <c r="AD235" s="20">
        <v>0</v>
      </c>
      <c r="AE235" s="40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6</v>
      </c>
    </row>
    <row r="236" spans="1:64" ht="15" customHeight="1">
      <c r="A236" s="27" t="s">
        <v>1877</v>
      </c>
      <c r="B236" s="1" t="s">
        <v>1506</v>
      </c>
      <c r="C236" s="1" t="s">
        <v>1507</v>
      </c>
      <c r="D236" s="1" t="s">
        <v>1521</v>
      </c>
      <c r="E236" s="1" t="s">
        <v>1522</v>
      </c>
      <c r="F236" s="1" t="s">
        <v>1668</v>
      </c>
      <c r="G236" s="1" t="s">
        <v>1878</v>
      </c>
      <c r="H236" s="25" t="s">
        <v>1537</v>
      </c>
      <c r="I236" s="28"/>
      <c r="J236" s="1" t="s">
        <v>1879</v>
      </c>
      <c r="K236" s="1">
        <f t="shared" si="3"/>
        <v>5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12">
        <v>0</v>
      </c>
      <c r="AB236" s="20">
        <v>0</v>
      </c>
      <c r="AC236" s="20">
        <v>0</v>
      </c>
      <c r="AD236" s="20">
        <v>0</v>
      </c>
      <c r="AE236" s="40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5</v>
      </c>
      <c r="AL236" s="1">
        <v>0</v>
      </c>
      <c r="AM236" s="1">
        <v>0</v>
      </c>
    </row>
    <row r="237" spans="1:64" ht="15" customHeight="1">
      <c r="A237" s="27" t="s">
        <v>1880</v>
      </c>
      <c r="B237" s="1" t="s">
        <v>1506</v>
      </c>
      <c r="C237" s="1" t="s">
        <v>1537</v>
      </c>
      <c r="D237" s="1" t="s">
        <v>1537</v>
      </c>
      <c r="E237" s="1" t="s">
        <v>1537</v>
      </c>
      <c r="F237" s="1" t="s">
        <v>1537</v>
      </c>
      <c r="G237" s="1" t="s">
        <v>1537</v>
      </c>
      <c r="H237" s="25" t="s">
        <v>1537</v>
      </c>
      <c r="I237" s="28"/>
      <c r="J237" s="1" t="s">
        <v>1614</v>
      </c>
      <c r="K237" s="1">
        <f t="shared" si="3"/>
        <v>5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12">
        <v>0</v>
      </c>
      <c r="AB237" s="20">
        <v>0</v>
      </c>
      <c r="AC237" s="20">
        <v>5</v>
      </c>
      <c r="AD237" s="20">
        <v>0</v>
      </c>
      <c r="AE237" s="40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</row>
    <row r="238" spans="1:64" ht="15" customHeight="1">
      <c r="A238" s="27" t="s">
        <v>1881</v>
      </c>
      <c r="B238" s="1" t="s">
        <v>1506</v>
      </c>
      <c r="C238" s="1" t="s">
        <v>1537</v>
      </c>
      <c r="D238" s="1" t="s">
        <v>1537</v>
      </c>
      <c r="E238" s="1" t="s">
        <v>1537</v>
      </c>
      <c r="F238" s="1" t="s">
        <v>1537</v>
      </c>
      <c r="G238" s="1" t="s">
        <v>1537</v>
      </c>
      <c r="H238" s="25" t="s">
        <v>1537</v>
      </c>
      <c r="I238" s="28"/>
      <c r="J238" s="1" t="s">
        <v>1614</v>
      </c>
      <c r="K238" s="1">
        <f t="shared" si="3"/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12">
        <v>0</v>
      </c>
      <c r="AB238" s="20">
        <v>0</v>
      </c>
      <c r="AC238" s="20">
        <v>0</v>
      </c>
      <c r="AD238" s="20">
        <v>0</v>
      </c>
      <c r="AE238" s="40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</row>
    <row r="239" spans="1:64" ht="15" customHeight="1">
      <c r="A239" s="27" t="s">
        <v>1882</v>
      </c>
      <c r="B239" s="1" t="s">
        <v>1506</v>
      </c>
      <c r="C239" s="1" t="s">
        <v>1537</v>
      </c>
      <c r="D239" s="1" t="s">
        <v>1537</v>
      </c>
      <c r="E239" s="1" t="s">
        <v>1537</v>
      </c>
      <c r="F239" s="1" t="s">
        <v>1537</v>
      </c>
      <c r="G239" s="1" t="s">
        <v>1537</v>
      </c>
      <c r="H239" s="25" t="s">
        <v>1537</v>
      </c>
      <c r="I239" s="28"/>
      <c r="J239" s="1" t="s">
        <v>1614</v>
      </c>
      <c r="K239" s="1">
        <f t="shared" si="3"/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12">
        <v>0</v>
      </c>
      <c r="AB239" s="20">
        <v>0</v>
      </c>
      <c r="AC239" s="20">
        <v>0</v>
      </c>
      <c r="AD239" s="20">
        <v>0</v>
      </c>
      <c r="AE239" s="40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</row>
    <row r="240" spans="1:64" ht="15" customHeight="1">
      <c r="A240" s="27" t="s">
        <v>1883</v>
      </c>
      <c r="B240" s="1" t="s">
        <v>1506</v>
      </c>
      <c r="C240" s="1" t="s">
        <v>1537</v>
      </c>
      <c r="D240" s="1" t="s">
        <v>1537</v>
      </c>
      <c r="E240" s="1" t="s">
        <v>1537</v>
      </c>
      <c r="F240" s="1" t="s">
        <v>1537</v>
      </c>
      <c r="G240" s="1" t="s">
        <v>1537</v>
      </c>
      <c r="H240" s="25" t="s">
        <v>1537</v>
      </c>
      <c r="I240" s="28"/>
      <c r="J240" s="1" t="s">
        <v>1614</v>
      </c>
      <c r="K240" s="1">
        <f t="shared" si="3"/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12">
        <v>0</v>
      </c>
      <c r="AB240" s="20">
        <v>0</v>
      </c>
      <c r="AC240" s="20">
        <v>0</v>
      </c>
      <c r="AD240" s="20">
        <v>0</v>
      </c>
      <c r="AE240" s="40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</row>
    <row r="241" spans="1:39" ht="15" customHeight="1">
      <c r="A241" s="27" t="s">
        <v>1884</v>
      </c>
      <c r="B241" s="1" t="s">
        <v>1506</v>
      </c>
      <c r="C241" s="1" t="s">
        <v>1537</v>
      </c>
      <c r="D241" s="1" t="s">
        <v>1537</v>
      </c>
      <c r="E241" s="1" t="s">
        <v>1537</v>
      </c>
      <c r="F241" s="1" t="s">
        <v>1537</v>
      </c>
      <c r="G241" s="1" t="s">
        <v>1537</v>
      </c>
      <c r="H241" s="25" t="s">
        <v>1537</v>
      </c>
      <c r="I241" s="28"/>
      <c r="J241" s="1" t="s">
        <v>1614</v>
      </c>
      <c r="K241" s="1">
        <f t="shared" si="3"/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12">
        <v>0</v>
      </c>
      <c r="AB241" s="20">
        <v>0</v>
      </c>
      <c r="AC241" s="20">
        <v>0</v>
      </c>
      <c r="AD241" s="20">
        <v>0</v>
      </c>
      <c r="AE241" s="40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</row>
    <row r="242" spans="1:39" ht="15" customHeight="1">
      <c r="A242" s="27" t="s">
        <v>1885</v>
      </c>
      <c r="B242" s="1" t="s">
        <v>1506</v>
      </c>
      <c r="C242" s="1" t="s">
        <v>1537</v>
      </c>
      <c r="D242" s="1" t="s">
        <v>1537</v>
      </c>
      <c r="E242" s="1" t="s">
        <v>1537</v>
      </c>
      <c r="F242" s="1" t="s">
        <v>1537</v>
      </c>
      <c r="G242" s="1" t="s">
        <v>1537</v>
      </c>
      <c r="H242" s="25" t="s">
        <v>1537</v>
      </c>
      <c r="I242" s="28"/>
      <c r="J242" s="1" t="s">
        <v>1614</v>
      </c>
      <c r="K242" s="1">
        <f t="shared" si="3"/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12">
        <v>0</v>
      </c>
      <c r="AB242" s="20">
        <v>0</v>
      </c>
      <c r="AC242" s="20">
        <v>0</v>
      </c>
      <c r="AD242" s="20">
        <v>0</v>
      </c>
      <c r="AE242" s="40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</row>
    <row r="243" spans="1:39" ht="15" customHeight="1">
      <c r="A243" s="27" t="s">
        <v>1886</v>
      </c>
      <c r="B243" s="1" t="s">
        <v>1506</v>
      </c>
      <c r="C243" s="1" t="s">
        <v>1507</v>
      </c>
      <c r="D243" s="1" t="s">
        <v>1508</v>
      </c>
      <c r="E243" s="1" t="s">
        <v>1509</v>
      </c>
      <c r="F243" s="1" t="s">
        <v>1510</v>
      </c>
      <c r="G243" s="1" t="s">
        <v>1511</v>
      </c>
      <c r="H243" s="25" t="s">
        <v>1512</v>
      </c>
      <c r="I243" s="28"/>
      <c r="J243" s="1" t="s">
        <v>1513</v>
      </c>
      <c r="K243" s="1">
        <f t="shared" si="3"/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12">
        <v>0</v>
      </c>
      <c r="AB243" s="20">
        <v>0</v>
      </c>
      <c r="AC243" s="20">
        <v>0</v>
      </c>
      <c r="AD243" s="20">
        <v>0</v>
      </c>
      <c r="AE243" s="40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</row>
    <row r="244" spans="1:39" ht="15" customHeight="1">
      <c r="A244" s="27" t="s">
        <v>1887</v>
      </c>
      <c r="B244" s="1" t="s">
        <v>1506</v>
      </c>
      <c r="C244" s="1" t="s">
        <v>1537</v>
      </c>
      <c r="D244" s="1" t="s">
        <v>1537</v>
      </c>
      <c r="E244" s="1" t="s">
        <v>1537</v>
      </c>
      <c r="F244" s="1" t="s">
        <v>1537</v>
      </c>
      <c r="G244" s="1" t="s">
        <v>1537</v>
      </c>
      <c r="H244" s="25" t="s">
        <v>1537</v>
      </c>
      <c r="I244" s="28"/>
      <c r="J244" s="1" t="s">
        <v>1614</v>
      </c>
      <c r="K244" s="1">
        <f t="shared" si="3"/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12">
        <v>0</v>
      </c>
      <c r="AB244" s="20">
        <v>0</v>
      </c>
      <c r="AC244" s="20">
        <v>0</v>
      </c>
      <c r="AD244" s="20">
        <v>0</v>
      </c>
      <c r="AE244" s="40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</row>
    <row r="245" spans="1:39" ht="15" customHeight="1">
      <c r="A245" s="27" t="s">
        <v>1888</v>
      </c>
      <c r="B245" s="1" t="s">
        <v>1506</v>
      </c>
      <c r="C245" s="1" t="s">
        <v>1507</v>
      </c>
      <c r="D245" s="1" t="s">
        <v>1521</v>
      </c>
      <c r="E245" s="1" t="s">
        <v>1522</v>
      </c>
      <c r="F245" s="1" t="s">
        <v>1523</v>
      </c>
      <c r="G245" s="1" t="s">
        <v>1524</v>
      </c>
      <c r="H245" s="25" t="s">
        <v>1578</v>
      </c>
      <c r="I245" s="28"/>
      <c r="J245" s="1" t="s">
        <v>1579</v>
      </c>
      <c r="K245" s="1">
        <f t="shared" si="3"/>
        <v>5</v>
      </c>
      <c r="L245" s="8">
        <v>0</v>
      </c>
      <c r="M245" s="8">
        <v>5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12">
        <v>0</v>
      </c>
      <c r="AB245" s="20">
        <v>0</v>
      </c>
      <c r="AC245" s="20">
        <v>0</v>
      </c>
      <c r="AD245" s="20">
        <v>0</v>
      </c>
      <c r="AE245" s="40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</row>
    <row r="246" spans="1:39" ht="15" customHeight="1">
      <c r="A246" s="27" t="s">
        <v>1889</v>
      </c>
      <c r="B246" s="1" t="s">
        <v>1506</v>
      </c>
      <c r="C246" s="1" t="s">
        <v>1507</v>
      </c>
      <c r="D246" s="1" t="s">
        <v>1508</v>
      </c>
      <c r="E246" s="1" t="s">
        <v>1509</v>
      </c>
      <c r="F246" s="1" t="s">
        <v>1510</v>
      </c>
      <c r="G246" s="1" t="s">
        <v>1511</v>
      </c>
      <c r="H246" s="25" t="s">
        <v>1537</v>
      </c>
      <c r="I246" s="28"/>
      <c r="J246" s="1" t="s">
        <v>1890</v>
      </c>
      <c r="K246" s="1">
        <f t="shared" si="3"/>
        <v>5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5</v>
      </c>
      <c r="Z246" s="8">
        <v>0</v>
      </c>
      <c r="AA246" s="12">
        <v>0</v>
      </c>
      <c r="AB246" s="20">
        <v>0</v>
      </c>
      <c r="AC246" s="20">
        <v>0</v>
      </c>
      <c r="AD246" s="20">
        <v>0</v>
      </c>
      <c r="AE246" s="40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</row>
    <row r="247" spans="1:39" ht="15" customHeight="1">
      <c r="A247" s="27" t="s">
        <v>1891</v>
      </c>
      <c r="B247" s="1" t="s">
        <v>1506</v>
      </c>
      <c r="C247" s="1" t="s">
        <v>1532</v>
      </c>
      <c r="D247" s="1" t="s">
        <v>1533</v>
      </c>
      <c r="E247" s="1" t="s">
        <v>1601</v>
      </c>
      <c r="F247" s="1" t="s">
        <v>1892</v>
      </c>
      <c r="G247" s="1" t="s">
        <v>1893</v>
      </c>
      <c r="H247" s="25" t="s">
        <v>1894</v>
      </c>
      <c r="I247" s="28"/>
      <c r="J247" s="1" t="s">
        <v>1895</v>
      </c>
      <c r="K247" s="1">
        <f t="shared" si="3"/>
        <v>5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12">
        <v>0</v>
      </c>
      <c r="AB247" s="20">
        <v>0</v>
      </c>
      <c r="AC247" s="20">
        <v>0</v>
      </c>
      <c r="AD247" s="20">
        <v>0</v>
      </c>
      <c r="AE247" s="40">
        <v>0</v>
      </c>
      <c r="AF247" s="1">
        <v>5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</row>
    <row r="248" spans="1:39" ht="15" customHeight="1">
      <c r="A248" s="27" t="s">
        <v>1896</v>
      </c>
      <c r="B248" s="1" t="s">
        <v>1506</v>
      </c>
      <c r="C248" s="1" t="s">
        <v>1537</v>
      </c>
      <c r="D248" s="1" t="s">
        <v>1537</v>
      </c>
      <c r="E248" s="1" t="s">
        <v>1537</v>
      </c>
      <c r="F248" s="1" t="s">
        <v>1537</v>
      </c>
      <c r="G248" s="1" t="s">
        <v>1537</v>
      </c>
      <c r="H248" s="25" t="s">
        <v>1537</v>
      </c>
      <c r="I248" s="28"/>
      <c r="J248" s="1" t="s">
        <v>1614</v>
      </c>
      <c r="K248" s="1">
        <f t="shared" si="3"/>
        <v>5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12">
        <v>0</v>
      </c>
      <c r="AB248" s="20">
        <v>0</v>
      </c>
      <c r="AC248" s="20">
        <v>0</v>
      </c>
      <c r="AD248" s="20">
        <v>0</v>
      </c>
      <c r="AE248" s="40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5</v>
      </c>
      <c r="AK248" s="1">
        <v>0</v>
      </c>
      <c r="AL248" s="1">
        <v>0</v>
      </c>
      <c r="AM248" s="1">
        <v>0</v>
      </c>
    </row>
    <row r="249" spans="1:39" ht="15" customHeight="1">
      <c r="A249" s="27" t="s">
        <v>1897</v>
      </c>
      <c r="B249" s="1" t="s">
        <v>1506</v>
      </c>
      <c r="C249" s="1" t="s">
        <v>1507</v>
      </c>
      <c r="D249" s="1" t="s">
        <v>1537</v>
      </c>
      <c r="E249" s="1" t="s">
        <v>1537</v>
      </c>
      <c r="F249" s="1" t="s">
        <v>1537</v>
      </c>
      <c r="G249" s="1" t="s">
        <v>1537</v>
      </c>
      <c r="H249" s="25" t="s">
        <v>1537</v>
      </c>
      <c r="I249" s="28"/>
      <c r="J249" s="1" t="s">
        <v>1617</v>
      </c>
      <c r="K249" s="1">
        <f t="shared" si="3"/>
        <v>5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12">
        <v>0</v>
      </c>
      <c r="AB249" s="20">
        <v>0</v>
      </c>
      <c r="AC249" s="20">
        <v>0</v>
      </c>
      <c r="AD249" s="20">
        <v>0</v>
      </c>
      <c r="AE249" s="40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5</v>
      </c>
      <c r="AL249" s="1">
        <v>0</v>
      </c>
      <c r="AM249" s="1">
        <v>0</v>
      </c>
    </row>
    <row r="250" spans="1:39" ht="15" customHeight="1">
      <c r="A250" s="27" t="s">
        <v>1898</v>
      </c>
      <c r="B250" s="1" t="s">
        <v>1506</v>
      </c>
      <c r="C250" s="1" t="s">
        <v>1507</v>
      </c>
      <c r="D250" s="1" t="s">
        <v>1537</v>
      </c>
      <c r="E250" s="1" t="s">
        <v>1537</v>
      </c>
      <c r="F250" s="1" t="s">
        <v>1537</v>
      </c>
      <c r="G250" s="1" t="s">
        <v>1537</v>
      </c>
      <c r="H250" s="25" t="s">
        <v>1537</v>
      </c>
      <c r="I250" s="28"/>
      <c r="J250" s="1" t="s">
        <v>1617</v>
      </c>
      <c r="K250" s="1">
        <f t="shared" si="3"/>
        <v>5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12">
        <v>0</v>
      </c>
      <c r="AB250" s="20">
        <v>0</v>
      </c>
      <c r="AC250" s="20">
        <v>0</v>
      </c>
      <c r="AD250" s="20">
        <v>0</v>
      </c>
      <c r="AE250" s="40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5</v>
      </c>
      <c r="AL250" s="1">
        <v>0</v>
      </c>
      <c r="AM250" s="1">
        <v>0</v>
      </c>
    </row>
    <row r="251" spans="1:39" ht="15" customHeight="1">
      <c r="A251" s="27" t="s">
        <v>1899</v>
      </c>
      <c r="B251" s="1" t="s">
        <v>1506</v>
      </c>
      <c r="C251" s="1" t="s">
        <v>1537</v>
      </c>
      <c r="D251" s="1" t="s">
        <v>1537</v>
      </c>
      <c r="E251" s="1" t="s">
        <v>1537</v>
      </c>
      <c r="F251" s="1" t="s">
        <v>1537</v>
      </c>
      <c r="G251" s="1" t="s">
        <v>1537</v>
      </c>
      <c r="H251" s="25" t="s">
        <v>1537</v>
      </c>
      <c r="I251" s="28"/>
      <c r="J251" s="1" t="s">
        <v>1614</v>
      </c>
      <c r="K251" s="1">
        <f t="shared" si="3"/>
        <v>5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12">
        <v>0</v>
      </c>
      <c r="AB251" s="20">
        <v>0</v>
      </c>
      <c r="AC251" s="20">
        <v>0</v>
      </c>
      <c r="AD251" s="20">
        <v>0</v>
      </c>
      <c r="AE251" s="40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5</v>
      </c>
      <c r="AL251" s="1">
        <v>0</v>
      </c>
      <c r="AM251" s="1">
        <v>0</v>
      </c>
    </row>
    <row r="252" spans="1:39" ht="15" customHeight="1">
      <c r="A252" s="27" t="s">
        <v>1900</v>
      </c>
      <c r="B252" s="1" t="s">
        <v>1506</v>
      </c>
      <c r="C252" s="1" t="s">
        <v>1537</v>
      </c>
      <c r="D252" s="1" t="s">
        <v>1537</v>
      </c>
      <c r="E252" s="1" t="s">
        <v>1537</v>
      </c>
      <c r="F252" s="1" t="s">
        <v>1537</v>
      </c>
      <c r="G252" s="1" t="s">
        <v>1537</v>
      </c>
      <c r="H252" s="25" t="s">
        <v>1537</v>
      </c>
      <c r="I252" s="28"/>
      <c r="J252" s="1" t="s">
        <v>1614</v>
      </c>
      <c r="K252" s="1">
        <f t="shared" si="3"/>
        <v>5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12">
        <v>0</v>
      </c>
      <c r="AB252" s="20">
        <v>0</v>
      </c>
      <c r="AC252" s="20">
        <v>0</v>
      </c>
      <c r="AD252" s="20">
        <v>0</v>
      </c>
      <c r="AE252" s="40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5</v>
      </c>
      <c r="AM252" s="1">
        <v>0</v>
      </c>
    </row>
    <row r="253" spans="1:39" ht="15" customHeight="1">
      <c r="A253" s="27" t="s">
        <v>1901</v>
      </c>
      <c r="B253" s="1" t="s">
        <v>1506</v>
      </c>
      <c r="C253" s="1" t="s">
        <v>1507</v>
      </c>
      <c r="D253" s="1" t="s">
        <v>1521</v>
      </c>
      <c r="E253" s="1" t="s">
        <v>1850</v>
      </c>
      <c r="F253" s="1" t="s">
        <v>1657</v>
      </c>
      <c r="G253" s="1" t="s">
        <v>1657</v>
      </c>
      <c r="H253" s="25" t="s">
        <v>1657</v>
      </c>
      <c r="I253" s="28"/>
      <c r="J253" s="1" t="s">
        <v>1902</v>
      </c>
      <c r="K253" s="1">
        <f t="shared" si="3"/>
        <v>5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12">
        <v>0</v>
      </c>
      <c r="AB253" s="20">
        <v>0</v>
      </c>
      <c r="AC253" s="20">
        <v>0</v>
      </c>
      <c r="AD253" s="20">
        <v>0</v>
      </c>
      <c r="AE253" s="40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5</v>
      </c>
    </row>
    <row r="254" spans="1:39" ht="15" customHeight="1">
      <c r="A254" s="27" t="s">
        <v>298</v>
      </c>
      <c r="B254" s="1" t="s">
        <v>1506</v>
      </c>
      <c r="C254" s="1" t="s">
        <v>1507</v>
      </c>
      <c r="D254" s="1" t="s">
        <v>1521</v>
      </c>
      <c r="E254" s="1" t="s">
        <v>1522</v>
      </c>
      <c r="F254" s="1" t="s">
        <v>1635</v>
      </c>
      <c r="G254" s="1" t="s">
        <v>1537</v>
      </c>
      <c r="H254" s="25" t="s">
        <v>1537</v>
      </c>
      <c r="I254" s="28"/>
      <c r="J254" s="1" t="s">
        <v>1772</v>
      </c>
      <c r="K254" s="1">
        <f t="shared" si="3"/>
        <v>4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12">
        <v>4</v>
      </c>
      <c r="AB254" s="20">
        <v>0</v>
      </c>
      <c r="AC254" s="20">
        <v>0</v>
      </c>
      <c r="AD254" s="20">
        <v>0</v>
      </c>
      <c r="AE254" s="40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</row>
    <row r="255" spans="1:39" ht="15" customHeight="1">
      <c r="A255" s="27" t="s">
        <v>1903</v>
      </c>
      <c r="B255" s="1" t="s">
        <v>1506</v>
      </c>
      <c r="C255" s="1" t="s">
        <v>1537</v>
      </c>
      <c r="D255" s="1" t="s">
        <v>1537</v>
      </c>
      <c r="E255" s="1" t="s">
        <v>1537</v>
      </c>
      <c r="F255" s="1" t="s">
        <v>1537</v>
      </c>
      <c r="G255" s="1" t="s">
        <v>1537</v>
      </c>
      <c r="H255" s="25" t="s">
        <v>1537</v>
      </c>
      <c r="I255" s="28" t="s">
        <v>1618</v>
      </c>
      <c r="J255" s="1" t="s">
        <v>1614</v>
      </c>
      <c r="K255" s="1">
        <f t="shared" si="3"/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12">
        <v>0</v>
      </c>
      <c r="AB255" s="20">
        <v>0</v>
      </c>
      <c r="AC255" s="20">
        <v>0</v>
      </c>
      <c r="AD255" s="20">
        <v>0</v>
      </c>
      <c r="AE255" s="40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</row>
    <row r="256" spans="1:39" ht="15" customHeight="1">
      <c r="A256" s="27" t="s">
        <v>1366</v>
      </c>
      <c r="B256" s="1" t="s">
        <v>1506</v>
      </c>
      <c r="C256" s="1" t="s">
        <v>1507</v>
      </c>
      <c r="D256" s="1" t="s">
        <v>1515</v>
      </c>
      <c r="E256" s="1" t="s">
        <v>1539</v>
      </c>
      <c r="F256" s="1" t="s">
        <v>1540</v>
      </c>
      <c r="G256" s="1" t="s">
        <v>1541</v>
      </c>
      <c r="H256" s="25" t="s">
        <v>1537</v>
      </c>
      <c r="I256" s="28"/>
      <c r="J256" s="1" t="s">
        <v>1598</v>
      </c>
      <c r="K256" s="1">
        <f t="shared" si="3"/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12">
        <v>0</v>
      </c>
      <c r="AB256" s="20">
        <v>0</v>
      </c>
      <c r="AC256" s="20">
        <v>0</v>
      </c>
      <c r="AD256" s="20">
        <v>0</v>
      </c>
      <c r="AE256" s="40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</row>
    <row r="257" spans="1:39" ht="15" customHeight="1">
      <c r="A257" s="27" t="s">
        <v>1904</v>
      </c>
      <c r="B257" s="1" t="s">
        <v>1506</v>
      </c>
      <c r="C257" s="1" t="s">
        <v>1507</v>
      </c>
      <c r="D257" s="1" t="s">
        <v>1521</v>
      </c>
      <c r="E257" s="1" t="s">
        <v>1537</v>
      </c>
      <c r="F257" s="1" t="s">
        <v>1537</v>
      </c>
      <c r="G257" s="1" t="s">
        <v>1537</v>
      </c>
      <c r="H257" s="25" t="s">
        <v>1537</v>
      </c>
      <c r="I257" s="28"/>
      <c r="J257" s="1" t="s">
        <v>1600</v>
      </c>
      <c r="K257" s="1">
        <f t="shared" si="3"/>
        <v>4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12">
        <v>0</v>
      </c>
      <c r="AB257" s="20">
        <v>0</v>
      </c>
      <c r="AC257" s="20">
        <v>0</v>
      </c>
      <c r="AD257" s="20">
        <v>0</v>
      </c>
      <c r="AE257" s="40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4</v>
      </c>
      <c r="AL257" s="1">
        <v>0</v>
      </c>
      <c r="AM257" s="1">
        <v>0</v>
      </c>
    </row>
    <row r="258" spans="1:39" ht="15" customHeight="1">
      <c r="A258" s="27" t="s">
        <v>1905</v>
      </c>
      <c r="B258" s="1" t="s">
        <v>1506</v>
      </c>
      <c r="C258" s="1" t="s">
        <v>1537</v>
      </c>
      <c r="D258" s="1" t="s">
        <v>1537</v>
      </c>
      <c r="E258" s="1" t="s">
        <v>1537</v>
      </c>
      <c r="F258" s="1" t="s">
        <v>1537</v>
      </c>
      <c r="G258" s="1" t="s">
        <v>1537</v>
      </c>
      <c r="H258" s="25" t="s">
        <v>1537</v>
      </c>
      <c r="I258" s="28"/>
      <c r="J258" s="1" t="s">
        <v>1614</v>
      </c>
      <c r="K258" s="1">
        <f t="shared" si="3"/>
        <v>4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12">
        <v>0</v>
      </c>
      <c r="AB258" s="20">
        <v>4</v>
      </c>
      <c r="AC258" s="20">
        <v>0</v>
      </c>
      <c r="AD258" s="20">
        <v>0</v>
      </c>
      <c r="AE258" s="40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</row>
    <row r="259" spans="1:39" ht="15" customHeight="1">
      <c r="A259" s="27" t="s">
        <v>1906</v>
      </c>
      <c r="B259" s="1" t="s">
        <v>1506</v>
      </c>
      <c r="C259" s="1" t="s">
        <v>1537</v>
      </c>
      <c r="D259" s="1" t="s">
        <v>1537</v>
      </c>
      <c r="E259" s="1" t="s">
        <v>1537</v>
      </c>
      <c r="F259" s="1" t="s">
        <v>1537</v>
      </c>
      <c r="G259" s="1" t="s">
        <v>1537</v>
      </c>
      <c r="H259" s="25" t="s">
        <v>1537</v>
      </c>
      <c r="I259" s="28"/>
      <c r="J259" s="1" t="s">
        <v>1614</v>
      </c>
      <c r="K259" s="1">
        <f t="shared" si="3"/>
        <v>4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12">
        <v>0</v>
      </c>
      <c r="AB259" s="20">
        <v>0</v>
      </c>
      <c r="AC259" s="20">
        <v>4</v>
      </c>
      <c r="AD259" s="20">
        <v>0</v>
      </c>
      <c r="AE259" s="40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</row>
    <row r="260" spans="1:39" ht="15" customHeight="1">
      <c r="A260" s="27" t="s">
        <v>1907</v>
      </c>
      <c r="B260" s="1" t="s">
        <v>1506</v>
      </c>
      <c r="C260" s="1" t="s">
        <v>1537</v>
      </c>
      <c r="D260" s="1" t="s">
        <v>1537</v>
      </c>
      <c r="E260" s="1" t="s">
        <v>1537</v>
      </c>
      <c r="F260" s="1" t="s">
        <v>1537</v>
      </c>
      <c r="G260" s="1" t="s">
        <v>1537</v>
      </c>
      <c r="H260" s="25" t="s">
        <v>1537</v>
      </c>
      <c r="I260" s="28"/>
      <c r="J260" s="1" t="s">
        <v>1614</v>
      </c>
      <c r="K260" s="1">
        <f t="shared" ref="K260:K308" si="4">SUM(L260:AM260)</f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12">
        <v>0</v>
      </c>
      <c r="AB260" s="20">
        <v>0</v>
      </c>
      <c r="AC260" s="20">
        <v>0</v>
      </c>
      <c r="AD260" s="20">
        <v>0</v>
      </c>
      <c r="AE260" s="40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</row>
    <row r="261" spans="1:39" ht="15" customHeight="1">
      <c r="A261" s="27" t="s">
        <v>1908</v>
      </c>
      <c r="B261" s="1" t="s">
        <v>1506</v>
      </c>
      <c r="C261" s="1" t="s">
        <v>1537</v>
      </c>
      <c r="D261" s="1" t="s">
        <v>1537</v>
      </c>
      <c r="E261" s="1" t="s">
        <v>1537</v>
      </c>
      <c r="F261" s="1" t="s">
        <v>1537</v>
      </c>
      <c r="G261" s="1" t="s">
        <v>1537</v>
      </c>
      <c r="H261" s="25" t="s">
        <v>1537</v>
      </c>
      <c r="I261" s="28"/>
      <c r="J261" s="1" t="s">
        <v>1614</v>
      </c>
      <c r="K261" s="1">
        <f t="shared" si="4"/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0</v>
      </c>
      <c r="AA261" s="12">
        <v>0</v>
      </c>
      <c r="AB261" s="20">
        <v>0</v>
      </c>
      <c r="AC261" s="20">
        <v>0</v>
      </c>
      <c r="AD261" s="20">
        <v>0</v>
      </c>
      <c r="AE261" s="40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</row>
    <row r="262" spans="1:39" ht="15" customHeight="1">
      <c r="A262" s="27" t="s">
        <v>1909</v>
      </c>
      <c r="B262" s="1" t="s">
        <v>1506</v>
      </c>
      <c r="C262" s="1" t="s">
        <v>1537</v>
      </c>
      <c r="D262" s="1" t="s">
        <v>1537</v>
      </c>
      <c r="E262" s="1" t="s">
        <v>1537</v>
      </c>
      <c r="F262" s="1" t="s">
        <v>1537</v>
      </c>
      <c r="G262" s="1" t="s">
        <v>1537</v>
      </c>
      <c r="H262" s="25" t="s">
        <v>1537</v>
      </c>
      <c r="I262" s="28"/>
      <c r="J262" s="1" t="s">
        <v>1614</v>
      </c>
      <c r="K262" s="1">
        <f t="shared" si="4"/>
        <v>4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4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12">
        <v>0</v>
      </c>
      <c r="AB262" s="20">
        <v>0</v>
      </c>
      <c r="AC262" s="20">
        <v>0</v>
      </c>
      <c r="AD262" s="20">
        <v>0</v>
      </c>
      <c r="AE262" s="40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</row>
    <row r="263" spans="1:39" ht="15" customHeight="1">
      <c r="A263" s="27" t="s">
        <v>1910</v>
      </c>
      <c r="B263" s="1" t="s">
        <v>1506</v>
      </c>
      <c r="C263" s="1" t="s">
        <v>1537</v>
      </c>
      <c r="D263" s="1" t="s">
        <v>1537</v>
      </c>
      <c r="E263" s="1" t="s">
        <v>1537</v>
      </c>
      <c r="F263" s="1" t="s">
        <v>1537</v>
      </c>
      <c r="G263" s="1" t="s">
        <v>1537</v>
      </c>
      <c r="H263" s="25" t="s">
        <v>1537</v>
      </c>
      <c r="I263" s="28"/>
      <c r="J263" s="1" t="s">
        <v>1614</v>
      </c>
      <c r="K263" s="1">
        <f t="shared" si="4"/>
        <v>4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12">
        <v>0</v>
      </c>
      <c r="AB263" s="20">
        <v>0</v>
      </c>
      <c r="AC263" s="20">
        <v>0</v>
      </c>
      <c r="AD263" s="20">
        <v>0</v>
      </c>
      <c r="AE263" s="40">
        <v>0</v>
      </c>
      <c r="AF263" s="1">
        <v>0</v>
      </c>
      <c r="AG263" s="1">
        <v>4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</row>
    <row r="264" spans="1:39" ht="15" customHeight="1">
      <c r="A264" s="27" t="s">
        <v>1911</v>
      </c>
      <c r="B264" s="1" t="s">
        <v>1506</v>
      </c>
      <c r="C264" s="1" t="s">
        <v>1507</v>
      </c>
      <c r="D264" s="1" t="s">
        <v>1537</v>
      </c>
      <c r="E264" s="1" t="s">
        <v>1537</v>
      </c>
      <c r="F264" s="1" t="s">
        <v>1537</v>
      </c>
      <c r="G264" s="1" t="s">
        <v>1537</v>
      </c>
      <c r="H264" s="25" t="s">
        <v>1537</v>
      </c>
      <c r="I264" s="28"/>
      <c r="J264" s="1" t="s">
        <v>1617</v>
      </c>
      <c r="K264" s="1">
        <f t="shared" si="4"/>
        <v>4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12">
        <v>0</v>
      </c>
      <c r="AB264" s="20">
        <v>0</v>
      </c>
      <c r="AC264" s="20">
        <v>0</v>
      </c>
      <c r="AD264" s="20">
        <v>0</v>
      </c>
      <c r="AE264" s="40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4</v>
      </c>
      <c r="AL264" s="1">
        <v>0</v>
      </c>
      <c r="AM264" s="1">
        <v>0</v>
      </c>
    </row>
    <row r="265" spans="1:39" ht="15" customHeight="1">
      <c r="A265" s="27" t="s">
        <v>1912</v>
      </c>
      <c r="B265" s="1" t="s">
        <v>1506</v>
      </c>
      <c r="C265" s="1" t="s">
        <v>1507</v>
      </c>
      <c r="D265" s="1" t="s">
        <v>1508</v>
      </c>
      <c r="E265" s="1" t="s">
        <v>1509</v>
      </c>
      <c r="F265" s="1" t="s">
        <v>1657</v>
      </c>
      <c r="G265" s="1" t="s">
        <v>1657</v>
      </c>
      <c r="H265" s="25" t="s">
        <v>1537</v>
      </c>
      <c r="I265" s="28"/>
      <c r="J265" s="1" t="s">
        <v>1658</v>
      </c>
      <c r="K265" s="1">
        <f t="shared" si="4"/>
        <v>4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12">
        <v>0</v>
      </c>
      <c r="AB265" s="20">
        <v>0</v>
      </c>
      <c r="AC265" s="20">
        <v>0</v>
      </c>
      <c r="AD265" s="20">
        <v>0</v>
      </c>
      <c r="AE265" s="40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4</v>
      </c>
      <c r="AL265" s="1">
        <v>0</v>
      </c>
      <c r="AM265" s="1">
        <v>0</v>
      </c>
    </row>
    <row r="266" spans="1:39" ht="15" customHeight="1">
      <c r="A266" s="27" t="s">
        <v>1913</v>
      </c>
      <c r="B266" s="1" t="s">
        <v>1506</v>
      </c>
      <c r="C266" s="1" t="s">
        <v>1537</v>
      </c>
      <c r="D266" s="1" t="s">
        <v>1537</v>
      </c>
      <c r="E266" s="1" t="s">
        <v>1537</v>
      </c>
      <c r="F266" s="1" t="s">
        <v>1537</v>
      </c>
      <c r="G266" s="1" t="s">
        <v>1537</v>
      </c>
      <c r="H266" s="25" t="s">
        <v>1537</v>
      </c>
      <c r="I266" s="28"/>
      <c r="J266" s="1" t="s">
        <v>1614</v>
      </c>
      <c r="K266" s="1">
        <f t="shared" si="4"/>
        <v>4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12">
        <v>0</v>
      </c>
      <c r="AB266" s="20">
        <v>0</v>
      </c>
      <c r="AC266" s="20">
        <v>0</v>
      </c>
      <c r="AD266" s="20">
        <v>0</v>
      </c>
      <c r="AE266" s="40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4</v>
      </c>
      <c r="AL266" s="1">
        <v>0</v>
      </c>
      <c r="AM266" s="1">
        <v>0</v>
      </c>
    </row>
    <row r="267" spans="1:39" ht="15" customHeight="1">
      <c r="A267" s="27" t="s">
        <v>1914</v>
      </c>
      <c r="B267" s="1" t="s">
        <v>1506</v>
      </c>
      <c r="C267" s="1" t="s">
        <v>1507</v>
      </c>
      <c r="D267" s="1" t="s">
        <v>1537</v>
      </c>
      <c r="E267" s="1" t="s">
        <v>1537</v>
      </c>
      <c r="F267" s="1" t="s">
        <v>1537</v>
      </c>
      <c r="G267" s="1" t="s">
        <v>1537</v>
      </c>
      <c r="H267" s="25" t="s">
        <v>1537</v>
      </c>
      <c r="I267" s="28"/>
      <c r="J267" s="1" t="s">
        <v>1617</v>
      </c>
      <c r="K267" s="1">
        <f t="shared" si="4"/>
        <v>4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12">
        <v>0</v>
      </c>
      <c r="AB267" s="20">
        <v>0</v>
      </c>
      <c r="AC267" s="20">
        <v>0</v>
      </c>
      <c r="AD267" s="20">
        <v>0</v>
      </c>
      <c r="AE267" s="40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4</v>
      </c>
      <c r="AM267" s="1">
        <v>0</v>
      </c>
    </row>
    <row r="268" spans="1:39" ht="15" customHeight="1">
      <c r="A268" s="27" t="s">
        <v>1915</v>
      </c>
      <c r="B268" s="1" t="s">
        <v>1506</v>
      </c>
      <c r="C268" s="1" t="s">
        <v>1507</v>
      </c>
      <c r="D268" s="1" t="s">
        <v>1537</v>
      </c>
      <c r="E268" s="1" t="s">
        <v>1537</v>
      </c>
      <c r="F268" s="1" t="s">
        <v>1537</v>
      </c>
      <c r="G268" s="1" t="s">
        <v>1537</v>
      </c>
      <c r="H268" s="25" t="s">
        <v>1537</v>
      </c>
      <c r="I268" s="28"/>
      <c r="J268" s="1" t="s">
        <v>1617</v>
      </c>
      <c r="K268" s="1">
        <f t="shared" si="4"/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12">
        <v>0</v>
      </c>
      <c r="AB268" s="20">
        <v>0</v>
      </c>
      <c r="AC268" s="20">
        <v>0</v>
      </c>
      <c r="AD268" s="20">
        <v>0</v>
      </c>
      <c r="AE268" s="40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</row>
    <row r="269" spans="1:39" ht="15" customHeight="1">
      <c r="A269" s="27" t="s">
        <v>1916</v>
      </c>
      <c r="B269" s="1" t="s">
        <v>1506</v>
      </c>
      <c r="C269" s="1" t="s">
        <v>1507</v>
      </c>
      <c r="D269" s="1" t="s">
        <v>1537</v>
      </c>
      <c r="E269" s="1" t="s">
        <v>1537</v>
      </c>
      <c r="F269" s="1" t="s">
        <v>1537</v>
      </c>
      <c r="G269" s="1" t="s">
        <v>1537</v>
      </c>
      <c r="H269" s="25" t="s">
        <v>1537</v>
      </c>
      <c r="I269" s="28"/>
      <c r="J269" s="1" t="s">
        <v>1617</v>
      </c>
      <c r="K269" s="1">
        <f t="shared" si="4"/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12">
        <v>0</v>
      </c>
      <c r="AB269" s="20">
        <v>0</v>
      </c>
      <c r="AC269" s="20">
        <v>0</v>
      </c>
      <c r="AD269" s="20">
        <v>0</v>
      </c>
      <c r="AE269" s="40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</row>
    <row r="270" spans="1:39" ht="15" customHeight="1">
      <c r="A270" s="27" t="s">
        <v>1917</v>
      </c>
      <c r="B270" s="1" t="s">
        <v>1506</v>
      </c>
      <c r="C270" s="1" t="s">
        <v>1507</v>
      </c>
      <c r="D270" s="1" t="s">
        <v>1537</v>
      </c>
      <c r="E270" s="1" t="s">
        <v>1537</v>
      </c>
      <c r="F270" s="1" t="s">
        <v>1537</v>
      </c>
      <c r="G270" s="1" t="s">
        <v>1537</v>
      </c>
      <c r="H270" s="25" t="s">
        <v>1537</v>
      </c>
      <c r="I270" s="28"/>
      <c r="J270" s="1" t="s">
        <v>1617</v>
      </c>
      <c r="K270" s="1">
        <f t="shared" si="4"/>
        <v>3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12">
        <v>0</v>
      </c>
      <c r="AB270" s="20">
        <v>0</v>
      </c>
      <c r="AC270" s="20">
        <v>0</v>
      </c>
      <c r="AD270" s="20">
        <v>0</v>
      </c>
      <c r="AE270" s="40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3</v>
      </c>
    </row>
    <row r="271" spans="1:39" ht="15" customHeight="1">
      <c r="A271" s="27" t="s">
        <v>1918</v>
      </c>
      <c r="B271" s="1" t="s">
        <v>1506</v>
      </c>
      <c r="C271" s="1" t="s">
        <v>1537</v>
      </c>
      <c r="D271" s="1" t="s">
        <v>1537</v>
      </c>
      <c r="E271" s="1" t="s">
        <v>1537</v>
      </c>
      <c r="F271" s="1" t="s">
        <v>1537</v>
      </c>
      <c r="G271" s="1" t="s">
        <v>1537</v>
      </c>
      <c r="H271" s="25" t="s">
        <v>1537</v>
      </c>
      <c r="I271" s="28"/>
      <c r="J271" s="1" t="s">
        <v>1614</v>
      </c>
      <c r="K271" s="1">
        <f t="shared" si="4"/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12">
        <v>0</v>
      </c>
      <c r="AB271" s="20">
        <v>0</v>
      </c>
      <c r="AC271" s="20">
        <v>0</v>
      </c>
      <c r="AD271" s="20">
        <v>0</v>
      </c>
      <c r="AE271" s="40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</row>
    <row r="272" spans="1:39" ht="15" customHeight="1">
      <c r="A272" s="27" t="s">
        <v>1919</v>
      </c>
      <c r="B272" s="1" t="s">
        <v>1506</v>
      </c>
      <c r="C272" s="1" t="s">
        <v>1537</v>
      </c>
      <c r="D272" s="1" t="s">
        <v>1537</v>
      </c>
      <c r="E272" s="1" t="s">
        <v>1537</v>
      </c>
      <c r="F272" s="1" t="s">
        <v>1537</v>
      </c>
      <c r="G272" s="1" t="s">
        <v>1537</v>
      </c>
      <c r="H272" s="25" t="s">
        <v>1537</v>
      </c>
      <c r="I272" s="28"/>
      <c r="J272" s="1" t="s">
        <v>1614</v>
      </c>
      <c r="K272" s="1">
        <f t="shared" si="4"/>
        <v>3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12">
        <v>0</v>
      </c>
      <c r="AB272" s="20">
        <v>0</v>
      </c>
      <c r="AC272" s="20">
        <v>3</v>
      </c>
      <c r="AD272" s="20">
        <v>0</v>
      </c>
      <c r="AE272" s="40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</row>
    <row r="273" spans="1:39" ht="15" customHeight="1">
      <c r="A273" s="27" t="s">
        <v>1920</v>
      </c>
      <c r="B273" s="1" t="s">
        <v>1506</v>
      </c>
      <c r="C273" s="1" t="s">
        <v>1537</v>
      </c>
      <c r="D273" s="1" t="s">
        <v>1537</v>
      </c>
      <c r="E273" s="1" t="s">
        <v>1537</v>
      </c>
      <c r="F273" s="1" t="s">
        <v>1537</v>
      </c>
      <c r="G273" s="1" t="s">
        <v>1537</v>
      </c>
      <c r="H273" s="25" t="s">
        <v>1537</v>
      </c>
      <c r="I273" s="28"/>
      <c r="J273" s="1" t="s">
        <v>1614</v>
      </c>
      <c r="K273" s="1">
        <f t="shared" si="4"/>
        <v>3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12">
        <v>0</v>
      </c>
      <c r="AB273" s="20">
        <v>0</v>
      </c>
      <c r="AC273" s="20">
        <v>0</v>
      </c>
      <c r="AD273" s="20">
        <v>3</v>
      </c>
      <c r="AE273" s="40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</row>
    <row r="274" spans="1:39" ht="15" customHeight="1">
      <c r="A274" s="27" t="s">
        <v>1921</v>
      </c>
      <c r="B274" s="1" t="s">
        <v>1506</v>
      </c>
      <c r="C274" s="1" t="s">
        <v>1507</v>
      </c>
      <c r="D274" s="1" t="s">
        <v>1508</v>
      </c>
      <c r="E274" s="1" t="s">
        <v>1509</v>
      </c>
      <c r="F274" s="1" t="s">
        <v>1510</v>
      </c>
      <c r="G274" s="1" t="s">
        <v>1573</v>
      </c>
      <c r="H274" s="25" t="s">
        <v>1537</v>
      </c>
      <c r="I274" s="28"/>
      <c r="J274" s="1" t="s">
        <v>1626</v>
      </c>
      <c r="K274" s="1">
        <f t="shared" si="4"/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12">
        <v>0</v>
      </c>
      <c r="AB274" s="20">
        <v>0</v>
      </c>
      <c r="AC274" s="20">
        <v>0</v>
      </c>
      <c r="AD274" s="20">
        <v>0</v>
      </c>
      <c r="AE274" s="40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</row>
    <row r="275" spans="1:39" ht="15" customHeight="1">
      <c r="A275" s="27" t="s">
        <v>1922</v>
      </c>
      <c r="B275" s="1" t="s">
        <v>1506</v>
      </c>
      <c r="C275" s="1" t="s">
        <v>1537</v>
      </c>
      <c r="D275" s="1" t="s">
        <v>1537</v>
      </c>
      <c r="E275" s="1" t="s">
        <v>1537</v>
      </c>
      <c r="F275" s="1" t="s">
        <v>1537</v>
      </c>
      <c r="G275" s="1" t="s">
        <v>1537</v>
      </c>
      <c r="H275" s="25" t="s">
        <v>1537</v>
      </c>
      <c r="I275" s="28"/>
      <c r="J275" s="1" t="s">
        <v>1614</v>
      </c>
      <c r="K275" s="1">
        <f t="shared" si="4"/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12">
        <v>0</v>
      </c>
      <c r="AB275" s="20">
        <v>0</v>
      </c>
      <c r="AC275" s="20">
        <v>0</v>
      </c>
      <c r="AD275" s="20">
        <v>0</v>
      </c>
      <c r="AE275" s="40">
        <v>0</v>
      </c>
      <c r="AF275" s="1">
        <v>0</v>
      </c>
      <c r="AG275" s="1">
        <v>0</v>
      </c>
      <c r="AH275" s="1">
        <v>1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</row>
    <row r="276" spans="1:39" ht="15" customHeight="1">
      <c r="A276" s="27" t="s">
        <v>1923</v>
      </c>
      <c r="B276" s="1" t="s">
        <v>1506</v>
      </c>
      <c r="C276" s="1" t="s">
        <v>1507</v>
      </c>
      <c r="D276" s="1" t="s">
        <v>1521</v>
      </c>
      <c r="E276" s="1" t="s">
        <v>1527</v>
      </c>
      <c r="F276" s="1" t="s">
        <v>1528</v>
      </c>
      <c r="G276" s="1" t="s">
        <v>1529</v>
      </c>
      <c r="H276" s="25" t="s">
        <v>1530</v>
      </c>
      <c r="I276" s="28"/>
      <c r="J276" s="1" t="s">
        <v>1531</v>
      </c>
      <c r="K276" s="1">
        <f t="shared" si="4"/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12">
        <v>0</v>
      </c>
      <c r="AB276" s="20">
        <v>0</v>
      </c>
      <c r="AC276" s="20">
        <v>0</v>
      </c>
      <c r="AD276" s="20">
        <v>0</v>
      </c>
      <c r="AE276" s="40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</row>
    <row r="277" spans="1:39" ht="15" customHeight="1">
      <c r="A277" s="27" t="s">
        <v>1924</v>
      </c>
      <c r="B277" s="1" t="s">
        <v>1506</v>
      </c>
      <c r="C277" s="1" t="s">
        <v>1537</v>
      </c>
      <c r="D277" s="1" t="s">
        <v>1537</v>
      </c>
      <c r="E277" s="1" t="s">
        <v>1537</v>
      </c>
      <c r="F277" s="1" t="s">
        <v>1537</v>
      </c>
      <c r="G277" s="1" t="s">
        <v>1537</v>
      </c>
      <c r="H277" s="25" t="s">
        <v>1537</v>
      </c>
      <c r="I277" s="28"/>
      <c r="J277" s="1" t="s">
        <v>1614</v>
      </c>
      <c r="K277" s="1">
        <f t="shared" si="4"/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12">
        <v>0</v>
      </c>
      <c r="AB277" s="20">
        <v>0</v>
      </c>
      <c r="AC277" s="20">
        <v>0</v>
      </c>
      <c r="AD277" s="20">
        <v>0</v>
      </c>
      <c r="AE277" s="40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</row>
    <row r="278" spans="1:39" ht="15" customHeight="1">
      <c r="A278" s="27" t="s">
        <v>1925</v>
      </c>
      <c r="B278" s="1" t="s">
        <v>1506</v>
      </c>
      <c r="C278" s="1" t="s">
        <v>1507</v>
      </c>
      <c r="D278" s="1" t="s">
        <v>1515</v>
      </c>
      <c r="E278" s="1" t="s">
        <v>1516</v>
      </c>
      <c r="F278" s="1" t="s">
        <v>1517</v>
      </c>
      <c r="G278" s="1" t="s">
        <v>1518</v>
      </c>
      <c r="H278" s="25" t="s">
        <v>1519</v>
      </c>
      <c r="I278" s="28"/>
      <c r="J278" s="1" t="s">
        <v>1520</v>
      </c>
      <c r="K278" s="1">
        <f t="shared" si="4"/>
        <v>3</v>
      </c>
      <c r="L278" s="8">
        <v>3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12">
        <v>0</v>
      </c>
      <c r="AB278" s="20">
        <v>0</v>
      </c>
      <c r="AC278" s="20">
        <v>0</v>
      </c>
      <c r="AD278" s="20">
        <v>0</v>
      </c>
      <c r="AE278" s="40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</row>
    <row r="279" spans="1:39" ht="15" customHeight="1">
      <c r="A279" s="27" t="s">
        <v>1926</v>
      </c>
      <c r="B279" s="1" t="s">
        <v>1506</v>
      </c>
      <c r="C279" s="1" t="s">
        <v>1532</v>
      </c>
      <c r="D279" s="1" t="s">
        <v>1533</v>
      </c>
      <c r="E279" s="1" t="s">
        <v>1534</v>
      </c>
      <c r="F279" s="1" t="s">
        <v>1535</v>
      </c>
      <c r="G279" s="1" t="s">
        <v>1536</v>
      </c>
      <c r="H279" s="25" t="s">
        <v>1927</v>
      </c>
      <c r="I279" s="28"/>
      <c r="J279" s="1" t="s">
        <v>1928</v>
      </c>
      <c r="K279" s="1">
        <f t="shared" si="4"/>
        <v>3</v>
      </c>
      <c r="L279" s="8">
        <v>0</v>
      </c>
      <c r="M279" s="8">
        <v>0</v>
      </c>
      <c r="N279" s="8">
        <v>3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12">
        <v>0</v>
      </c>
      <c r="AB279" s="20">
        <v>0</v>
      </c>
      <c r="AC279" s="20">
        <v>0</v>
      </c>
      <c r="AD279" s="20">
        <v>0</v>
      </c>
      <c r="AE279" s="40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</row>
    <row r="280" spans="1:39" ht="15" customHeight="1">
      <c r="A280" s="27" t="s">
        <v>1929</v>
      </c>
      <c r="B280" s="1" t="s">
        <v>1506</v>
      </c>
      <c r="C280" s="1" t="s">
        <v>1537</v>
      </c>
      <c r="D280" s="1" t="s">
        <v>1537</v>
      </c>
      <c r="E280" s="1" t="s">
        <v>1537</v>
      </c>
      <c r="F280" s="1" t="s">
        <v>1537</v>
      </c>
      <c r="G280" s="1" t="s">
        <v>1537</v>
      </c>
      <c r="H280" s="25" t="s">
        <v>1537</v>
      </c>
      <c r="I280" s="28"/>
      <c r="J280" s="1" t="s">
        <v>1614</v>
      </c>
      <c r="K280" s="1">
        <f t="shared" si="4"/>
        <v>3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3</v>
      </c>
      <c r="W280" s="8">
        <v>0</v>
      </c>
      <c r="X280" s="8">
        <v>0</v>
      </c>
      <c r="Y280" s="8">
        <v>0</v>
      </c>
      <c r="Z280" s="8">
        <v>0</v>
      </c>
      <c r="AA280" s="12">
        <v>0</v>
      </c>
      <c r="AB280" s="20">
        <v>0</v>
      </c>
      <c r="AC280" s="20">
        <v>0</v>
      </c>
      <c r="AD280" s="20">
        <v>0</v>
      </c>
      <c r="AE280" s="40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</row>
    <row r="281" spans="1:39" ht="15" customHeight="1">
      <c r="A281" s="27" t="s">
        <v>1930</v>
      </c>
      <c r="B281" s="1" t="s">
        <v>1506</v>
      </c>
      <c r="C281" s="1" t="s">
        <v>1507</v>
      </c>
      <c r="D281" s="1" t="s">
        <v>1521</v>
      </c>
      <c r="E281" s="1" t="s">
        <v>1546</v>
      </c>
      <c r="F281" s="1" t="s">
        <v>1547</v>
      </c>
      <c r="G281" s="1" t="s">
        <v>1548</v>
      </c>
      <c r="H281" s="25" t="s">
        <v>1537</v>
      </c>
      <c r="I281" s="28"/>
      <c r="J281" s="1" t="s">
        <v>1549</v>
      </c>
      <c r="K281" s="1">
        <f t="shared" si="4"/>
        <v>3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12">
        <v>0</v>
      </c>
      <c r="AB281" s="20">
        <v>0</v>
      </c>
      <c r="AC281" s="20">
        <v>0</v>
      </c>
      <c r="AD281" s="20">
        <v>0</v>
      </c>
      <c r="AE281" s="40">
        <v>3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</row>
    <row r="282" spans="1:39" ht="15" customHeight="1">
      <c r="A282" s="27" t="s">
        <v>1931</v>
      </c>
      <c r="B282" s="1" t="s">
        <v>1506</v>
      </c>
      <c r="C282" s="1" t="s">
        <v>1507</v>
      </c>
      <c r="D282" s="1" t="s">
        <v>1537</v>
      </c>
      <c r="E282" s="1" t="s">
        <v>1537</v>
      </c>
      <c r="F282" s="1" t="s">
        <v>1537</v>
      </c>
      <c r="G282" s="1" t="s">
        <v>1537</v>
      </c>
      <c r="H282" s="25" t="s">
        <v>1537</v>
      </c>
      <c r="I282" s="28"/>
      <c r="J282" s="1" t="s">
        <v>1617</v>
      </c>
      <c r="K282" s="1">
        <f t="shared" si="4"/>
        <v>3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12">
        <v>0</v>
      </c>
      <c r="AB282" s="20">
        <v>0</v>
      </c>
      <c r="AC282" s="20">
        <v>0</v>
      </c>
      <c r="AD282" s="20">
        <v>0</v>
      </c>
      <c r="AE282" s="40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3</v>
      </c>
      <c r="AK282" s="1">
        <v>0</v>
      </c>
      <c r="AL282" s="1">
        <v>0</v>
      </c>
      <c r="AM282" s="1">
        <v>0</v>
      </c>
    </row>
    <row r="283" spans="1:39" ht="15" customHeight="1">
      <c r="A283" s="27" t="s">
        <v>1932</v>
      </c>
      <c r="B283" s="1" t="s">
        <v>1506</v>
      </c>
      <c r="C283" s="1" t="s">
        <v>1507</v>
      </c>
      <c r="D283" s="1" t="s">
        <v>1521</v>
      </c>
      <c r="E283" s="1" t="s">
        <v>1522</v>
      </c>
      <c r="F283" s="1" t="s">
        <v>1668</v>
      </c>
      <c r="G283" s="1" t="s">
        <v>1878</v>
      </c>
      <c r="H283" s="25" t="s">
        <v>1537</v>
      </c>
      <c r="I283" s="28"/>
      <c r="J283" s="1" t="s">
        <v>1879</v>
      </c>
      <c r="K283" s="1">
        <f t="shared" si="4"/>
        <v>3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12">
        <v>0</v>
      </c>
      <c r="AB283" s="20">
        <v>0</v>
      </c>
      <c r="AC283" s="20">
        <v>0</v>
      </c>
      <c r="AD283" s="20">
        <v>0</v>
      </c>
      <c r="AE283" s="40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3</v>
      </c>
      <c r="AL283" s="1">
        <v>0</v>
      </c>
      <c r="AM283" s="1">
        <v>0</v>
      </c>
    </row>
    <row r="284" spans="1:39" ht="15" customHeight="1">
      <c r="A284" s="27" t="s">
        <v>1933</v>
      </c>
      <c r="B284" s="1" t="s">
        <v>1506</v>
      </c>
      <c r="C284" s="1" t="s">
        <v>1537</v>
      </c>
      <c r="D284" s="1" t="s">
        <v>1537</v>
      </c>
      <c r="E284" s="1" t="s">
        <v>1537</v>
      </c>
      <c r="F284" s="1" t="s">
        <v>1537</v>
      </c>
      <c r="G284" s="1" t="s">
        <v>1537</v>
      </c>
      <c r="H284" s="25" t="s">
        <v>1537</v>
      </c>
      <c r="I284" s="28"/>
      <c r="J284" s="1" t="s">
        <v>1614</v>
      </c>
      <c r="K284" s="1">
        <f t="shared" si="4"/>
        <v>3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12">
        <v>0</v>
      </c>
      <c r="AB284" s="20">
        <v>0</v>
      </c>
      <c r="AC284" s="20">
        <v>0</v>
      </c>
      <c r="AD284" s="20">
        <v>0</v>
      </c>
      <c r="AE284" s="40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3</v>
      </c>
      <c r="AM284" s="1">
        <v>0</v>
      </c>
    </row>
    <row r="285" spans="1:39" ht="15" customHeight="1">
      <c r="A285" s="27" t="s">
        <v>1934</v>
      </c>
      <c r="B285" s="1" t="s">
        <v>1506</v>
      </c>
      <c r="C285" s="1" t="s">
        <v>1507</v>
      </c>
      <c r="D285" s="1" t="s">
        <v>1515</v>
      </c>
      <c r="E285" s="1" t="s">
        <v>1516</v>
      </c>
      <c r="F285" s="1" t="s">
        <v>1569</v>
      </c>
      <c r="G285" s="1" t="s">
        <v>1570</v>
      </c>
      <c r="H285" s="25" t="s">
        <v>1537</v>
      </c>
      <c r="I285" s="28"/>
      <c r="J285" s="1" t="s">
        <v>1935</v>
      </c>
      <c r="K285" s="1">
        <f t="shared" si="4"/>
        <v>3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12">
        <v>0</v>
      </c>
      <c r="AB285" s="20">
        <v>0</v>
      </c>
      <c r="AC285" s="20">
        <v>0</v>
      </c>
      <c r="AD285" s="20">
        <v>0</v>
      </c>
      <c r="AE285" s="40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3</v>
      </c>
    </row>
    <row r="286" spans="1:39" ht="15" customHeight="1">
      <c r="A286" s="27" t="s">
        <v>1936</v>
      </c>
      <c r="B286" s="1" t="s">
        <v>1506</v>
      </c>
      <c r="C286" s="1" t="s">
        <v>1537</v>
      </c>
      <c r="D286" s="1" t="s">
        <v>1537</v>
      </c>
      <c r="E286" s="1" t="s">
        <v>1537</v>
      </c>
      <c r="F286" s="1" t="s">
        <v>1537</v>
      </c>
      <c r="G286" s="1" t="s">
        <v>1537</v>
      </c>
      <c r="H286" s="25" t="s">
        <v>1537</v>
      </c>
      <c r="I286" s="28"/>
      <c r="J286" s="1" t="s">
        <v>1614</v>
      </c>
      <c r="K286" s="1">
        <f t="shared" si="4"/>
        <v>2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12">
        <v>0</v>
      </c>
      <c r="AB286" s="20">
        <v>2</v>
      </c>
      <c r="AC286" s="20">
        <v>0</v>
      </c>
      <c r="AD286" s="20">
        <v>0</v>
      </c>
      <c r="AE286" s="40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</row>
    <row r="287" spans="1:39" ht="15" customHeight="1">
      <c r="A287" s="27" t="s">
        <v>1937</v>
      </c>
      <c r="B287" s="1" t="s">
        <v>1506</v>
      </c>
      <c r="C287" s="1" t="s">
        <v>1537</v>
      </c>
      <c r="D287" s="1" t="s">
        <v>1537</v>
      </c>
      <c r="E287" s="1" t="s">
        <v>1537</v>
      </c>
      <c r="F287" s="1" t="s">
        <v>1537</v>
      </c>
      <c r="G287" s="1" t="s">
        <v>1537</v>
      </c>
      <c r="H287" s="25" t="s">
        <v>1537</v>
      </c>
      <c r="I287" s="28"/>
      <c r="J287" s="1" t="s">
        <v>1614</v>
      </c>
      <c r="K287" s="1">
        <f t="shared" si="4"/>
        <v>2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12">
        <v>0</v>
      </c>
      <c r="AB287" s="20">
        <v>2</v>
      </c>
      <c r="AC287" s="20">
        <v>0</v>
      </c>
      <c r="AD287" s="20">
        <v>0</v>
      </c>
      <c r="AE287" s="40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</row>
    <row r="288" spans="1:39" ht="15" customHeight="1">
      <c r="A288" s="27" t="s">
        <v>1938</v>
      </c>
      <c r="B288" s="1" t="s">
        <v>1506</v>
      </c>
      <c r="C288" s="1" t="s">
        <v>1749</v>
      </c>
      <c r="D288" s="1" t="s">
        <v>1749</v>
      </c>
      <c r="E288" s="1" t="s">
        <v>1750</v>
      </c>
      <c r="F288" s="1" t="s">
        <v>1751</v>
      </c>
      <c r="G288" s="1" t="s">
        <v>1537</v>
      </c>
      <c r="H288" s="25" t="s">
        <v>1537</v>
      </c>
      <c r="I288" s="28"/>
      <c r="J288" s="1" t="s">
        <v>1939</v>
      </c>
      <c r="K288" s="1">
        <f t="shared" si="4"/>
        <v>2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12">
        <v>0</v>
      </c>
      <c r="AB288" s="20">
        <v>0</v>
      </c>
      <c r="AC288" s="20">
        <v>0</v>
      </c>
      <c r="AD288" s="20">
        <v>2</v>
      </c>
      <c r="AE288" s="40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</row>
    <row r="289" spans="1:39" ht="15" customHeight="1">
      <c r="A289" s="27" t="s">
        <v>1940</v>
      </c>
      <c r="B289" s="1" t="s">
        <v>1506</v>
      </c>
      <c r="C289" s="1" t="s">
        <v>1507</v>
      </c>
      <c r="D289" s="1" t="s">
        <v>1521</v>
      </c>
      <c r="E289" s="1" t="s">
        <v>1522</v>
      </c>
      <c r="F289" s="1" t="s">
        <v>1635</v>
      </c>
      <c r="G289" s="1" t="s">
        <v>1636</v>
      </c>
      <c r="H289" s="25" t="s">
        <v>1637</v>
      </c>
      <c r="I289" s="28"/>
      <c r="J289" s="1" t="s">
        <v>1638</v>
      </c>
      <c r="K289" s="1">
        <f t="shared" si="4"/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12">
        <v>0</v>
      </c>
      <c r="AB289" s="20">
        <v>0</v>
      </c>
      <c r="AC289" s="20">
        <v>0</v>
      </c>
      <c r="AD289" s="20">
        <v>0</v>
      </c>
      <c r="AE289" s="40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</row>
    <row r="290" spans="1:39" ht="15" customHeight="1">
      <c r="A290" s="27" t="s">
        <v>1941</v>
      </c>
      <c r="B290" s="1" t="s">
        <v>1506</v>
      </c>
      <c r="C290" s="1" t="s">
        <v>1507</v>
      </c>
      <c r="D290" s="1" t="s">
        <v>1537</v>
      </c>
      <c r="E290" s="1" t="s">
        <v>1537</v>
      </c>
      <c r="F290" s="1" t="s">
        <v>1537</v>
      </c>
      <c r="G290" s="1" t="s">
        <v>1537</v>
      </c>
      <c r="H290" s="25" t="s">
        <v>1537</v>
      </c>
      <c r="I290" s="28"/>
      <c r="J290" s="1" t="s">
        <v>1617</v>
      </c>
      <c r="K290" s="1">
        <f t="shared" si="4"/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12">
        <v>0</v>
      </c>
      <c r="AB290" s="20">
        <v>0</v>
      </c>
      <c r="AC290" s="20">
        <v>0</v>
      </c>
      <c r="AD290" s="20">
        <v>0</v>
      </c>
      <c r="AE290" s="40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</row>
    <row r="291" spans="1:39" ht="15" customHeight="1">
      <c r="A291" s="27" t="s">
        <v>1942</v>
      </c>
      <c r="B291" s="1" t="s">
        <v>1506</v>
      </c>
      <c r="C291" s="1" t="s">
        <v>1537</v>
      </c>
      <c r="D291" s="1" t="s">
        <v>1537</v>
      </c>
      <c r="E291" s="1" t="s">
        <v>1537</v>
      </c>
      <c r="F291" s="1" t="s">
        <v>1537</v>
      </c>
      <c r="G291" s="1" t="s">
        <v>1537</v>
      </c>
      <c r="H291" s="25" t="s">
        <v>1537</v>
      </c>
      <c r="I291" s="28"/>
      <c r="J291" s="1" t="s">
        <v>1614</v>
      </c>
      <c r="K291" s="1">
        <f t="shared" si="4"/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12">
        <v>0</v>
      </c>
      <c r="AB291" s="20">
        <v>0</v>
      </c>
      <c r="AC291" s="20">
        <v>0</v>
      </c>
      <c r="AD291" s="20">
        <v>0</v>
      </c>
      <c r="AE291" s="40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</row>
    <row r="292" spans="1:39" ht="15" customHeight="1">
      <c r="A292" s="27" t="s">
        <v>1943</v>
      </c>
      <c r="B292" s="1" t="s">
        <v>1506</v>
      </c>
      <c r="C292" s="1" t="s">
        <v>1537</v>
      </c>
      <c r="D292" s="1" t="s">
        <v>1537</v>
      </c>
      <c r="E292" s="1" t="s">
        <v>1537</v>
      </c>
      <c r="F292" s="1" t="s">
        <v>1537</v>
      </c>
      <c r="G292" s="1" t="s">
        <v>1537</v>
      </c>
      <c r="H292" s="25" t="s">
        <v>1537</v>
      </c>
      <c r="I292" s="28"/>
      <c r="J292" s="1" t="s">
        <v>1614</v>
      </c>
      <c r="K292" s="1">
        <f t="shared" si="4"/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12">
        <v>0</v>
      </c>
      <c r="AB292" s="20">
        <v>0</v>
      </c>
      <c r="AC292" s="20">
        <v>0</v>
      </c>
      <c r="AD292" s="20">
        <v>0</v>
      </c>
      <c r="AE292" s="40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</row>
    <row r="293" spans="1:39" ht="15" customHeight="1">
      <c r="A293" s="27" t="s">
        <v>1944</v>
      </c>
      <c r="B293" s="1" t="s">
        <v>1506</v>
      </c>
      <c r="C293" s="1" t="s">
        <v>1537</v>
      </c>
      <c r="D293" s="1" t="s">
        <v>1537</v>
      </c>
      <c r="E293" s="1" t="s">
        <v>1537</v>
      </c>
      <c r="F293" s="1" t="s">
        <v>1537</v>
      </c>
      <c r="G293" s="1" t="s">
        <v>1537</v>
      </c>
      <c r="H293" s="25" t="s">
        <v>1537</v>
      </c>
      <c r="I293" s="28"/>
      <c r="J293" s="1" t="s">
        <v>1614</v>
      </c>
      <c r="K293" s="1">
        <f t="shared" si="4"/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12">
        <v>0</v>
      </c>
      <c r="AB293" s="20">
        <v>0</v>
      </c>
      <c r="AC293" s="20">
        <v>0</v>
      </c>
      <c r="AD293" s="20">
        <v>0</v>
      </c>
      <c r="AE293" s="40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</row>
    <row r="294" spans="1:39" ht="15" customHeight="1">
      <c r="A294" s="27" t="s">
        <v>1945</v>
      </c>
      <c r="B294" s="1" t="s">
        <v>1506</v>
      </c>
      <c r="C294" s="1" t="s">
        <v>1537</v>
      </c>
      <c r="D294" s="1" t="s">
        <v>1537</v>
      </c>
      <c r="E294" s="1" t="s">
        <v>1537</v>
      </c>
      <c r="F294" s="1" t="s">
        <v>1537</v>
      </c>
      <c r="G294" s="1" t="s">
        <v>1537</v>
      </c>
      <c r="H294" s="25" t="s">
        <v>1537</v>
      </c>
      <c r="I294" s="28"/>
      <c r="J294" s="1" t="s">
        <v>1614</v>
      </c>
      <c r="K294" s="1">
        <f t="shared" si="4"/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12">
        <v>0</v>
      </c>
      <c r="AB294" s="20">
        <v>0</v>
      </c>
      <c r="AC294" s="20">
        <v>0</v>
      </c>
      <c r="AD294" s="20">
        <v>0</v>
      </c>
      <c r="AE294" s="40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</row>
    <row r="295" spans="1:39" ht="15" customHeight="1">
      <c r="A295" s="27" t="s">
        <v>1946</v>
      </c>
      <c r="B295" s="1" t="s">
        <v>1506</v>
      </c>
      <c r="C295" s="1" t="s">
        <v>1537</v>
      </c>
      <c r="D295" s="1" t="s">
        <v>1537</v>
      </c>
      <c r="E295" s="1" t="s">
        <v>1537</v>
      </c>
      <c r="F295" s="1" t="s">
        <v>1537</v>
      </c>
      <c r="G295" s="1" t="s">
        <v>1537</v>
      </c>
      <c r="H295" s="25" t="s">
        <v>1537</v>
      </c>
      <c r="I295" s="28"/>
      <c r="J295" s="1" t="s">
        <v>1614</v>
      </c>
      <c r="K295" s="1">
        <f t="shared" si="4"/>
        <v>2</v>
      </c>
      <c r="L295" s="8">
        <v>0</v>
      </c>
      <c r="M295" s="8">
        <v>0</v>
      </c>
      <c r="N295" s="8">
        <v>2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12">
        <v>0</v>
      </c>
      <c r="AB295" s="20">
        <v>0</v>
      </c>
      <c r="AC295" s="20">
        <v>0</v>
      </c>
      <c r="AD295" s="20">
        <v>0</v>
      </c>
      <c r="AE295" s="40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</row>
    <row r="296" spans="1:39" ht="15" customHeight="1">
      <c r="A296" s="27" t="s">
        <v>1947</v>
      </c>
      <c r="B296" s="1" t="s">
        <v>1506</v>
      </c>
      <c r="C296" s="1" t="s">
        <v>1507</v>
      </c>
      <c r="D296" s="1" t="s">
        <v>1515</v>
      </c>
      <c r="E296" s="1" t="s">
        <v>1539</v>
      </c>
      <c r="F296" s="1" t="s">
        <v>1540</v>
      </c>
      <c r="G296" s="1" t="s">
        <v>1541</v>
      </c>
      <c r="H296" s="25" t="s">
        <v>1948</v>
      </c>
      <c r="I296" s="28"/>
      <c r="J296" s="1" t="s">
        <v>1949</v>
      </c>
      <c r="K296" s="1">
        <f t="shared" si="4"/>
        <v>2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12">
        <v>0</v>
      </c>
      <c r="AB296" s="20">
        <v>0</v>
      </c>
      <c r="AC296" s="20">
        <v>0</v>
      </c>
      <c r="AD296" s="20">
        <v>0</v>
      </c>
      <c r="AE296" s="40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</row>
    <row r="297" spans="1:39" ht="15" customHeight="1">
      <c r="A297" s="27" t="s">
        <v>1950</v>
      </c>
      <c r="B297" s="1" t="s">
        <v>1506</v>
      </c>
      <c r="C297" s="1" t="s">
        <v>1507</v>
      </c>
      <c r="D297" s="1" t="s">
        <v>1515</v>
      </c>
      <c r="E297" s="1" t="s">
        <v>1539</v>
      </c>
      <c r="F297" s="1" t="s">
        <v>1540</v>
      </c>
      <c r="G297" s="1" t="s">
        <v>1541</v>
      </c>
      <c r="H297" s="25" t="s">
        <v>1564</v>
      </c>
      <c r="I297" s="28"/>
      <c r="J297" s="1" t="s">
        <v>1565</v>
      </c>
      <c r="K297" s="1">
        <f t="shared" si="4"/>
        <v>2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</v>
      </c>
      <c r="AA297" s="12">
        <v>0</v>
      </c>
      <c r="AB297" s="20">
        <v>0</v>
      </c>
      <c r="AC297" s="20">
        <v>0</v>
      </c>
      <c r="AD297" s="20">
        <v>0</v>
      </c>
      <c r="AE297" s="40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</row>
    <row r="298" spans="1:39" ht="15" customHeight="1">
      <c r="A298" s="27" t="s">
        <v>1951</v>
      </c>
      <c r="B298" s="1" t="s">
        <v>1506</v>
      </c>
      <c r="C298" s="1" t="s">
        <v>1537</v>
      </c>
      <c r="D298" s="1" t="s">
        <v>1537</v>
      </c>
      <c r="E298" s="1" t="s">
        <v>1537</v>
      </c>
      <c r="F298" s="1" t="s">
        <v>1537</v>
      </c>
      <c r="G298" s="1" t="s">
        <v>1537</v>
      </c>
      <c r="H298" s="25" t="s">
        <v>1537</v>
      </c>
      <c r="I298" s="28"/>
      <c r="J298" s="1" t="s">
        <v>1614</v>
      </c>
      <c r="K298" s="1">
        <f t="shared" si="4"/>
        <v>2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12">
        <v>0</v>
      </c>
      <c r="AB298" s="20">
        <v>0</v>
      </c>
      <c r="AC298" s="20">
        <v>0</v>
      </c>
      <c r="AD298" s="20">
        <v>0</v>
      </c>
      <c r="AE298" s="40">
        <v>0</v>
      </c>
      <c r="AF298" s="1">
        <v>0</v>
      </c>
      <c r="AG298" s="1">
        <v>2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</row>
    <row r="299" spans="1:39" ht="15" customHeight="1">
      <c r="A299" s="27" t="s">
        <v>1952</v>
      </c>
      <c r="B299" s="1" t="s">
        <v>1506</v>
      </c>
      <c r="C299" s="1" t="s">
        <v>1537</v>
      </c>
      <c r="D299" s="1" t="s">
        <v>1537</v>
      </c>
      <c r="E299" s="1" t="s">
        <v>1537</v>
      </c>
      <c r="F299" s="1" t="s">
        <v>1537</v>
      </c>
      <c r="G299" s="1" t="s">
        <v>1537</v>
      </c>
      <c r="H299" s="25" t="s">
        <v>1537</v>
      </c>
      <c r="I299" s="28"/>
      <c r="J299" s="1" t="s">
        <v>1614</v>
      </c>
      <c r="K299" s="1">
        <f t="shared" si="4"/>
        <v>2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12">
        <v>0</v>
      </c>
      <c r="AB299" s="20">
        <v>0</v>
      </c>
      <c r="AC299" s="20">
        <v>0</v>
      </c>
      <c r="AD299" s="20">
        <v>0</v>
      </c>
      <c r="AE299" s="40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2</v>
      </c>
    </row>
    <row r="300" spans="1:39" ht="15" customHeight="1">
      <c r="A300" s="27" t="s">
        <v>1953</v>
      </c>
      <c r="B300" s="1" t="s">
        <v>1506</v>
      </c>
      <c r="C300" s="1" t="s">
        <v>1537</v>
      </c>
      <c r="D300" s="1" t="s">
        <v>1537</v>
      </c>
      <c r="E300" s="1" t="s">
        <v>1537</v>
      </c>
      <c r="F300" s="1" t="s">
        <v>1537</v>
      </c>
      <c r="G300" s="1" t="s">
        <v>1537</v>
      </c>
      <c r="H300" s="25" t="s">
        <v>1537</v>
      </c>
      <c r="I300" s="28"/>
      <c r="J300" s="1" t="s">
        <v>1614</v>
      </c>
      <c r="K300" s="1">
        <f t="shared" si="4"/>
        <v>2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12">
        <v>0</v>
      </c>
      <c r="AB300" s="20">
        <v>0</v>
      </c>
      <c r="AC300" s="20">
        <v>0</v>
      </c>
      <c r="AD300" s="20">
        <v>0</v>
      </c>
      <c r="AE300" s="40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2</v>
      </c>
    </row>
    <row r="301" spans="1:39" ht="15" customHeight="1">
      <c r="A301" s="27" t="s">
        <v>1954</v>
      </c>
      <c r="B301" s="1" t="s">
        <v>1506</v>
      </c>
      <c r="C301" s="1" t="s">
        <v>1537</v>
      </c>
      <c r="D301" s="1" t="s">
        <v>1537</v>
      </c>
      <c r="E301" s="1" t="s">
        <v>1537</v>
      </c>
      <c r="F301" s="1" t="s">
        <v>1537</v>
      </c>
      <c r="G301" s="1" t="s">
        <v>1537</v>
      </c>
      <c r="H301" s="25" t="s">
        <v>1537</v>
      </c>
      <c r="I301" s="28"/>
      <c r="J301" s="1" t="s">
        <v>1614</v>
      </c>
      <c r="K301" s="1">
        <f t="shared" si="4"/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12">
        <v>0</v>
      </c>
      <c r="AB301" s="20">
        <v>0</v>
      </c>
      <c r="AC301" s="20">
        <v>0</v>
      </c>
      <c r="AD301" s="20">
        <v>0</v>
      </c>
      <c r="AE301" s="40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</row>
    <row r="302" spans="1:39" ht="15" customHeight="1">
      <c r="A302" s="27" t="s">
        <v>1955</v>
      </c>
      <c r="B302" s="1" t="s">
        <v>1506</v>
      </c>
      <c r="C302" s="1" t="s">
        <v>1507</v>
      </c>
      <c r="D302" s="1" t="s">
        <v>1508</v>
      </c>
      <c r="E302" s="1" t="s">
        <v>1509</v>
      </c>
      <c r="F302" s="1" t="s">
        <v>1510</v>
      </c>
      <c r="G302" s="1" t="s">
        <v>1511</v>
      </c>
      <c r="H302" s="25" t="s">
        <v>1537</v>
      </c>
      <c r="I302" s="28"/>
      <c r="J302" s="1" t="s">
        <v>1890</v>
      </c>
      <c r="K302" s="1">
        <f t="shared" si="4"/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12">
        <v>0</v>
      </c>
      <c r="AB302" s="20">
        <v>0</v>
      </c>
      <c r="AC302" s="20">
        <v>0</v>
      </c>
      <c r="AD302" s="20">
        <v>0</v>
      </c>
      <c r="AE302" s="40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</row>
    <row r="303" spans="1:39" ht="15" customHeight="1">
      <c r="A303" s="27" t="s">
        <v>1956</v>
      </c>
      <c r="B303" s="1" t="s">
        <v>1506</v>
      </c>
      <c r="C303" s="1" t="s">
        <v>1507</v>
      </c>
      <c r="D303" s="1" t="s">
        <v>1508</v>
      </c>
      <c r="E303" s="1" t="s">
        <v>1509</v>
      </c>
      <c r="F303" s="1" t="s">
        <v>1510</v>
      </c>
      <c r="G303" s="1" t="s">
        <v>1537</v>
      </c>
      <c r="H303" s="25" t="s">
        <v>1537</v>
      </c>
      <c r="I303" s="28"/>
      <c r="J303" s="1" t="s">
        <v>1697</v>
      </c>
      <c r="K303" s="1">
        <f t="shared" si="4"/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12">
        <v>0</v>
      </c>
      <c r="AB303" s="20">
        <v>0</v>
      </c>
      <c r="AC303" s="20">
        <v>0</v>
      </c>
      <c r="AD303" s="20">
        <v>0</v>
      </c>
      <c r="AE303" s="40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</row>
    <row r="304" spans="1:39" ht="15" customHeight="1">
      <c r="A304" s="27" t="s">
        <v>1957</v>
      </c>
      <c r="B304" s="1" t="s">
        <v>1506</v>
      </c>
      <c r="C304" s="1" t="s">
        <v>1537</v>
      </c>
      <c r="D304" s="1" t="s">
        <v>1537</v>
      </c>
      <c r="E304" s="1" t="s">
        <v>1537</v>
      </c>
      <c r="F304" s="1" t="s">
        <v>1537</v>
      </c>
      <c r="G304" s="1" t="s">
        <v>1537</v>
      </c>
      <c r="H304" s="25" t="s">
        <v>1537</v>
      </c>
      <c r="I304" s="28"/>
      <c r="J304" s="1" t="s">
        <v>1614</v>
      </c>
      <c r="K304" s="1">
        <f t="shared" si="4"/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12">
        <v>0</v>
      </c>
      <c r="AB304" s="20">
        <v>0</v>
      </c>
      <c r="AC304" s="20">
        <v>0</v>
      </c>
      <c r="AD304" s="20">
        <v>0</v>
      </c>
      <c r="AE304" s="40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</row>
    <row r="305" spans="1:39" ht="15" customHeight="1">
      <c r="A305" s="27" t="s">
        <v>1958</v>
      </c>
      <c r="B305" s="1" t="s">
        <v>1506</v>
      </c>
      <c r="C305" s="1" t="s">
        <v>1507</v>
      </c>
      <c r="D305" s="1" t="s">
        <v>1537</v>
      </c>
      <c r="E305" s="1" t="s">
        <v>1537</v>
      </c>
      <c r="F305" s="1" t="s">
        <v>1537</v>
      </c>
      <c r="G305" s="1" t="s">
        <v>1537</v>
      </c>
      <c r="H305" s="25" t="s">
        <v>1537</v>
      </c>
      <c r="I305" s="28"/>
      <c r="J305" s="1" t="s">
        <v>1617</v>
      </c>
      <c r="K305" s="1">
        <f t="shared" si="4"/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12">
        <v>0</v>
      </c>
      <c r="AB305" s="20">
        <v>0</v>
      </c>
      <c r="AC305" s="20">
        <v>0</v>
      </c>
      <c r="AD305" s="20">
        <v>0</v>
      </c>
      <c r="AE305" s="40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</row>
    <row r="306" spans="1:39" ht="15" customHeight="1">
      <c r="A306" s="27" t="s">
        <v>1959</v>
      </c>
      <c r="B306" s="1" t="s">
        <v>1506</v>
      </c>
      <c r="C306" s="1" t="s">
        <v>1537</v>
      </c>
      <c r="D306" s="1" t="s">
        <v>1537</v>
      </c>
      <c r="E306" s="1" t="s">
        <v>1537</v>
      </c>
      <c r="F306" s="1" t="s">
        <v>1537</v>
      </c>
      <c r="G306" s="1" t="s">
        <v>1537</v>
      </c>
      <c r="H306" s="25" t="s">
        <v>1537</v>
      </c>
      <c r="I306" s="28"/>
      <c r="J306" s="1" t="s">
        <v>1614</v>
      </c>
      <c r="K306" s="1">
        <f t="shared" si="4"/>
        <v>1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12">
        <v>0</v>
      </c>
      <c r="AB306" s="20">
        <v>0</v>
      </c>
      <c r="AC306" s="20">
        <v>0</v>
      </c>
      <c r="AD306" s="20">
        <v>0</v>
      </c>
      <c r="AE306" s="40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1</v>
      </c>
      <c r="AK306" s="1">
        <v>0</v>
      </c>
      <c r="AL306" s="1">
        <v>0</v>
      </c>
      <c r="AM306" s="1">
        <v>0</v>
      </c>
    </row>
    <row r="307" spans="1:39" ht="15" customHeight="1">
      <c r="A307" s="27" t="s">
        <v>1960</v>
      </c>
      <c r="B307" s="1" t="s">
        <v>1506</v>
      </c>
      <c r="C307" s="1" t="s">
        <v>1537</v>
      </c>
      <c r="D307" s="1" t="s">
        <v>1537</v>
      </c>
      <c r="E307" s="1" t="s">
        <v>1537</v>
      </c>
      <c r="F307" s="1" t="s">
        <v>1537</v>
      </c>
      <c r="G307" s="1" t="s">
        <v>1537</v>
      </c>
      <c r="H307" s="25" t="s">
        <v>1537</v>
      </c>
      <c r="I307" s="28"/>
      <c r="J307" s="1" t="s">
        <v>1614</v>
      </c>
      <c r="K307" s="1">
        <f t="shared" si="4"/>
        <v>1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12">
        <v>0</v>
      </c>
      <c r="AB307" s="20">
        <v>0</v>
      </c>
      <c r="AC307" s="20">
        <v>0</v>
      </c>
      <c r="AD307" s="20">
        <v>0</v>
      </c>
      <c r="AE307" s="40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1</v>
      </c>
      <c r="AM307" s="1">
        <v>0</v>
      </c>
    </row>
    <row r="308" spans="1:39" ht="15" customHeight="1">
      <c r="A308" s="27" t="s">
        <v>1961</v>
      </c>
      <c r="B308" s="1" t="s">
        <v>1506</v>
      </c>
      <c r="C308" s="1" t="s">
        <v>1537</v>
      </c>
      <c r="D308" s="1" t="s">
        <v>1537</v>
      </c>
      <c r="E308" s="1" t="s">
        <v>1537</v>
      </c>
      <c r="F308" s="1" t="s">
        <v>1537</v>
      </c>
      <c r="G308" s="1" t="s">
        <v>1537</v>
      </c>
      <c r="H308" s="25" t="s">
        <v>1537</v>
      </c>
      <c r="I308" s="28"/>
      <c r="J308" s="1" t="s">
        <v>1614</v>
      </c>
      <c r="K308" s="1">
        <f t="shared" si="4"/>
        <v>1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8">
        <v>0</v>
      </c>
      <c r="AA308" s="12">
        <v>0</v>
      </c>
      <c r="AB308" s="20">
        <v>0</v>
      </c>
      <c r="AC308" s="20">
        <v>0</v>
      </c>
      <c r="AD308" s="20">
        <v>0</v>
      </c>
      <c r="AE308" s="40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1</v>
      </c>
    </row>
    <row r="309" spans="1:39" ht="15" customHeight="1">
      <c r="K309" s="1">
        <f>SUM(K4:K308)</f>
        <v>326755</v>
      </c>
      <c r="L309" s="8">
        <f t="shared" ref="L309:AM309" si="5">SUM(L4:L308)</f>
        <v>15290</v>
      </c>
      <c r="M309" s="8">
        <f t="shared" si="5"/>
        <v>15947</v>
      </c>
      <c r="N309" s="8">
        <f t="shared" si="5"/>
        <v>16034</v>
      </c>
      <c r="O309" s="8">
        <f t="shared" si="5"/>
        <v>17205</v>
      </c>
      <c r="P309" s="8">
        <f t="shared" si="5"/>
        <v>17720</v>
      </c>
      <c r="Q309" s="8">
        <f t="shared" si="5"/>
        <v>20559</v>
      </c>
      <c r="R309" s="8">
        <f t="shared" si="5"/>
        <v>17829</v>
      </c>
      <c r="S309" s="8">
        <f t="shared" si="5"/>
        <v>15533</v>
      </c>
      <c r="T309" s="8">
        <f t="shared" si="5"/>
        <v>16648</v>
      </c>
      <c r="U309" s="8">
        <f t="shared" si="5"/>
        <v>18063</v>
      </c>
      <c r="V309" s="8">
        <f t="shared" si="5"/>
        <v>15504</v>
      </c>
      <c r="W309" s="8">
        <f t="shared" si="5"/>
        <v>13542</v>
      </c>
      <c r="X309" s="8">
        <f t="shared" si="5"/>
        <v>17229</v>
      </c>
      <c r="Y309" s="8">
        <f t="shared" si="5"/>
        <v>18344</v>
      </c>
      <c r="Z309" s="8">
        <f t="shared" si="5"/>
        <v>16516</v>
      </c>
      <c r="AA309" s="12">
        <f t="shared" si="5"/>
        <v>8134</v>
      </c>
      <c r="AB309" s="20">
        <f t="shared" si="5"/>
        <v>15240</v>
      </c>
      <c r="AC309" s="20">
        <f t="shared" si="5"/>
        <v>15468</v>
      </c>
      <c r="AD309" s="20">
        <f t="shared" si="5"/>
        <v>17857</v>
      </c>
      <c r="AE309" s="40">
        <f t="shared" si="5"/>
        <v>1212</v>
      </c>
      <c r="AF309" s="1">
        <f t="shared" si="5"/>
        <v>822</v>
      </c>
      <c r="AG309" s="1">
        <f t="shared" si="5"/>
        <v>1086</v>
      </c>
      <c r="AH309" s="1">
        <f t="shared" si="5"/>
        <v>1199</v>
      </c>
      <c r="AI309" s="1">
        <f t="shared" si="5"/>
        <v>1619</v>
      </c>
      <c r="AJ309" s="1">
        <f t="shared" si="5"/>
        <v>1738</v>
      </c>
      <c r="AK309" s="1">
        <f t="shared" si="5"/>
        <v>6123</v>
      </c>
      <c r="AL309" s="1">
        <f t="shared" si="5"/>
        <v>1972</v>
      </c>
      <c r="AM309" s="1">
        <f t="shared" si="5"/>
        <v>2322</v>
      </c>
    </row>
    <row r="310" spans="1:39" ht="15" customHeight="1">
      <c r="K310" s="1" t="s">
        <v>1962</v>
      </c>
      <c r="L310" s="14">
        <f>COUNTIF(L4:L308,"&gt;1.5")</f>
        <v>0</v>
      </c>
      <c r="M310" s="14">
        <f>COUNTIF(M4:M308,"&gt;1.6")</f>
        <v>0</v>
      </c>
      <c r="N310" s="14">
        <f>COUNTIF(N4:N308,"&gt;1.6")</f>
        <v>0</v>
      </c>
      <c r="O310" s="14">
        <f>COUNTIF(O4:O308,"&gt;1.7")</f>
        <v>0</v>
      </c>
      <c r="P310" s="14">
        <f>COUNTIF(P4:P308,"&gt;1.7")</f>
        <v>0</v>
      </c>
      <c r="Q310" s="14">
        <f>COUNTIF(Q4:Q308,"&gt;2")</f>
        <v>22</v>
      </c>
      <c r="R310" s="14">
        <f>COUNTIF(R4:R308,"&gt;1.8")</f>
        <v>0</v>
      </c>
      <c r="S310" s="14">
        <f t="shared" ref="S310:V310" si="6">COUNTIF(S4:S308,"&gt;1.5")</f>
        <v>0</v>
      </c>
      <c r="T310" s="14">
        <f>COUNTIF(T4:T308,"&gt;1.6")</f>
        <v>0</v>
      </c>
      <c r="U310" s="14">
        <f>COUNTIF(U4:U308,"&gt;1.8")</f>
        <v>0</v>
      </c>
      <c r="V310" s="14">
        <f t="shared" si="6"/>
        <v>0</v>
      </c>
      <c r="W310" s="14">
        <f>COUNTIF(W4:W308,"&gt;1.3")</f>
        <v>0</v>
      </c>
      <c r="X310" s="14">
        <f>COUNTIF(X4:X308,"&gt;1.7")</f>
        <v>0</v>
      </c>
      <c r="Y310" s="14">
        <f>COUNTIF(Y4:Y308,"&gt;1.8")</f>
        <v>0</v>
      </c>
      <c r="Z310" s="14">
        <f>COUNTIF(Z4:Z308,"&gt;1.6")</f>
        <v>0</v>
      </c>
      <c r="AA310" s="17">
        <f>COUNTIF(AA4:AA308,"&gt;0.8")</f>
        <v>0</v>
      </c>
      <c r="AB310" s="39">
        <f>COUNTIF(AB4:AB308,"&gt;1.5")</f>
        <v>0</v>
      </c>
      <c r="AC310" s="39">
        <f>COUNTIF(AC4:AC308,"&gt;1.5")</f>
        <v>0</v>
      </c>
      <c r="AD310" s="39">
        <f>COUNTIF(AD4:AD308,"&gt;1.7")</f>
        <v>0</v>
      </c>
      <c r="AE310" s="43">
        <f>COUNTIF(AE4:AE308,"&gt;0.1")</f>
        <v>0</v>
      </c>
      <c r="AF310" s="5">
        <f>COUNTIF(AF4:AF308,"&gt;0.08")</f>
        <v>0</v>
      </c>
      <c r="AG310" s="5">
        <f>COUNTIF(AG4:AG308,"&gt;0.1")</f>
        <v>0</v>
      </c>
      <c r="AH310" s="5">
        <f>COUNTIF(AH4:AH308,"&gt;0.1")</f>
        <v>0</v>
      </c>
      <c r="AI310" s="5">
        <f t="shared" ref="AI310:AL310" si="7">COUNTIF(AI4:AI308,"&gt;0.1")</f>
        <v>0</v>
      </c>
      <c r="AJ310" s="5">
        <f t="shared" si="7"/>
        <v>0</v>
      </c>
      <c r="AK310" s="5">
        <f>COUNTIF(AK4:AK308,"&gt;0.6")</f>
        <v>0</v>
      </c>
      <c r="AL310" s="5">
        <f t="shared" si="7"/>
        <v>0</v>
      </c>
      <c r="AM310" s="5">
        <f>COUNTIF(AM4:AM308,"&gt;0.2")</f>
        <v>0</v>
      </c>
    </row>
    <row r="311" spans="1:39" ht="15" customHeight="1">
      <c r="K311" s="1" t="s">
        <v>1963</v>
      </c>
      <c r="L311" s="14">
        <f>COUNTIF(L4:L308,"&gt;14")</f>
        <v>23</v>
      </c>
      <c r="M311" s="14">
        <f>COUNTIF(M4:M308,"&gt;15")</f>
        <v>23</v>
      </c>
      <c r="N311" s="14">
        <f>COUNTIF(N4:N308,"&gt;15")</f>
        <v>25</v>
      </c>
      <c r="O311" s="14">
        <f>COUNTIF(O4:O308,"&gt;16")</f>
        <v>19</v>
      </c>
      <c r="P311" s="14">
        <f>COUNTIF(P4:P308,"&gt;17")</f>
        <v>17</v>
      </c>
      <c r="Q311" s="14">
        <f>COUNTIF(Q4:Q308,"&gt;20")</f>
        <v>16</v>
      </c>
      <c r="R311" s="14">
        <f>COUNTIF(R4:R308,"&gt;17")</f>
        <v>23</v>
      </c>
      <c r="S311" s="14">
        <f>COUNTIF(S4:S308,"&gt;15")</f>
        <v>22</v>
      </c>
      <c r="T311" s="14">
        <f>COUNTIF(T4:T308,"&gt;16")</f>
        <v>22</v>
      </c>
      <c r="U311" s="14">
        <f>COUNTIF(U4:U308,"&gt;17")</f>
        <v>23</v>
      </c>
      <c r="V311" s="14">
        <f>COUNTIF(V4:V308,"&gt;15")</f>
        <v>23</v>
      </c>
      <c r="W311" s="14">
        <f>COUNTIF(W4:W308,"&gt;13")</f>
        <v>23</v>
      </c>
      <c r="X311" s="14">
        <f>COUNTIF(X4:X308,"&gt;16")</f>
        <v>21</v>
      </c>
      <c r="Y311" s="14">
        <f>COUNTIF(Y4:Y308,"&gt;17")</f>
        <v>22</v>
      </c>
      <c r="Z311" s="14">
        <f>COUNTIF(Z4:Z308,"&gt;16")</f>
        <v>24</v>
      </c>
      <c r="AA311" s="17">
        <f>COUNTIF(AA4:AA308,"&gt;7")</f>
        <v>31</v>
      </c>
      <c r="AB311" s="39">
        <f t="shared" ref="AB311:AC311" si="8">COUNTIF(AB4:AB308,"&gt;14")</f>
        <v>36</v>
      </c>
      <c r="AC311" s="39">
        <f t="shared" si="8"/>
        <v>33</v>
      </c>
      <c r="AD311" s="39">
        <f>COUNTIF(AD4:AD308,"&gt;17")</f>
        <v>31</v>
      </c>
      <c r="AE311" s="43">
        <f>COUNTIF(AE4:AE308,"&gt;1.2")</f>
        <v>0</v>
      </c>
      <c r="AF311" s="5">
        <f>COUNTIF(AF4:AF308,"&gt;0.8")</f>
        <v>0</v>
      </c>
      <c r="AG311" s="5">
        <f>COUNTIF(AG4:AG308,"&gt;1")</f>
        <v>9</v>
      </c>
      <c r="AH311" s="5">
        <f>COUNTIF(AH4:AH308,"&gt;1")</f>
        <v>13</v>
      </c>
      <c r="AI311" s="5">
        <f t="shared" ref="AI311:AL311" si="9">COUNTIF(AI4:AI308,"&gt;1")</f>
        <v>11</v>
      </c>
      <c r="AJ311" s="5">
        <f t="shared" si="9"/>
        <v>25</v>
      </c>
      <c r="AK311" s="5">
        <f>COUNTIF(AK4:AK308,"&gt;6")</f>
        <v>52</v>
      </c>
      <c r="AL311" s="5">
        <f t="shared" si="9"/>
        <v>33</v>
      </c>
      <c r="AM311" s="5">
        <f>COUNTIF(AM4:AM308,"&gt;2")</f>
        <v>32</v>
      </c>
    </row>
    <row r="312" spans="1:39" ht="15" customHeight="1">
      <c r="K312" s="1" t="s">
        <v>1964</v>
      </c>
      <c r="L312" s="14">
        <f>COUNTIF(L4:L308,"&gt;152")</f>
        <v>12</v>
      </c>
      <c r="M312" s="14">
        <f>COUNTIF(M4:M308,"&gt;158")</f>
        <v>12</v>
      </c>
      <c r="N312" s="14">
        <f>COUNTIF(N4:N308,"&gt;159")</f>
        <v>12</v>
      </c>
      <c r="O312" s="14">
        <f>COUNTIF(O4:O308,"&gt;171")</f>
        <v>8</v>
      </c>
      <c r="P312" s="14">
        <f>COUNTIF(P4:P308,"&gt;176")</f>
        <v>7</v>
      </c>
      <c r="Q312" s="14">
        <f>COUNTIF(Q4:Q308,"&gt;205")</f>
        <v>8</v>
      </c>
      <c r="R312" s="14">
        <f>COUNTIF(R4:R308,"&gt;177")</f>
        <v>15</v>
      </c>
      <c r="S312" s="14">
        <f>COUNTIF(S4:S308,"&gt;154")</f>
        <v>15</v>
      </c>
      <c r="T312" s="14">
        <f>COUNTIF(T4:T308,"&gt;165")</f>
        <v>15</v>
      </c>
      <c r="U312" s="14">
        <f>COUNTIF(U4:U308,"&gt;179")</f>
        <v>14</v>
      </c>
      <c r="V312" s="14">
        <f>COUNTIF(V4:V308,"&gt;154")</f>
        <v>14</v>
      </c>
      <c r="W312" s="14">
        <f>COUNTIF(W4:W308,"&gt;134")</f>
        <v>14</v>
      </c>
      <c r="X312" s="14">
        <f>COUNTIF(X4:X308,"&gt;171")</f>
        <v>13</v>
      </c>
      <c r="Y312" s="14">
        <f>COUNTIF(Y4:Y308,"&gt;182")</f>
        <v>13</v>
      </c>
      <c r="Z312" s="14">
        <f>COUNTIF(Z4:Z308,"&gt;164")</f>
        <v>13</v>
      </c>
      <c r="AA312" s="17">
        <f>COUNTIF(AA4:AA308,"&gt;80")</f>
        <v>10</v>
      </c>
      <c r="AB312" s="39">
        <f>COUNTIF(AB4:AB308,"&gt;151")</f>
        <v>12</v>
      </c>
      <c r="AC312" s="39">
        <f>COUNTIF(AC4:AC308,"&gt;154")</f>
        <v>13</v>
      </c>
      <c r="AD312" s="39">
        <f>COUNTIF(AD4:AD308,"&gt;178")</f>
        <v>13</v>
      </c>
      <c r="AE312" s="43">
        <f>COUNTIF(AE4:AE308,"&gt;11")</f>
        <v>8</v>
      </c>
      <c r="AF312" s="5">
        <f>COUNTIF(AF4:AF308,"&gt;7")</f>
        <v>2</v>
      </c>
      <c r="AG312" s="5">
        <f>COUNTIF(AG4:AG308,"&gt;10")</f>
        <v>5</v>
      </c>
      <c r="AH312" s="5">
        <f>COUNTIF(AH4:AH308,"&gt;11")</f>
        <v>7</v>
      </c>
      <c r="AI312" s="5">
        <f>COUNTIF(AI4:AI308,"&gt;15")</f>
        <v>4</v>
      </c>
      <c r="AJ312" s="5">
        <f>COUNTIF(AJ4:AJ308,"&gt;16")</f>
        <v>13</v>
      </c>
      <c r="AK312" s="5">
        <f>COUNTIF(AK4:AK308,"&gt;60")</f>
        <v>13</v>
      </c>
      <c r="AL312" s="5">
        <f>COUNTIF(AL4:AL308,"&gt;19")</f>
        <v>10</v>
      </c>
      <c r="AM312" s="5">
        <f>COUNTIF(AM4:AM308,"&gt;22")</f>
        <v>9</v>
      </c>
    </row>
  </sheetData>
  <conditionalFormatting sqref="L310:AM312">
    <cfRule type="cellIs" dxfId="3" priority="1" operator="greaterThan">
      <formula>0.1</formula>
    </cfRule>
    <cfRule type="cellIs" dxfId="2" priority="2" operator="greaterThan">
      <formula>9</formula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20"/>
  <sheetViews>
    <sheetView workbookViewId="0">
      <selection activeCell="A3" sqref="A3:XFD3"/>
    </sheetView>
  </sheetViews>
  <sheetFormatPr baseColWidth="10" defaultRowHeight="14" x14ac:dyDescent="0"/>
  <cols>
    <col min="13" max="26" width="10.83203125" style="44"/>
    <col min="27" max="27" width="10.83203125" style="45"/>
    <col min="28" max="28" width="10.83203125" style="12"/>
    <col min="29" max="30" width="10.83203125" style="20"/>
    <col min="31" max="31" width="10.83203125" style="48"/>
    <col min="32" max="33" width="10.83203125" style="7"/>
  </cols>
  <sheetData>
    <row r="1" spans="1:40">
      <c r="A1" s="6" t="s">
        <v>6307</v>
      </c>
    </row>
    <row r="3" spans="1:40" s="33" customFormat="1">
      <c r="A3" s="33" t="s">
        <v>1965</v>
      </c>
      <c r="B3" s="33" t="s">
        <v>1966</v>
      </c>
      <c r="C3" s="33" t="s">
        <v>1</v>
      </c>
      <c r="D3" s="33" t="s">
        <v>1967</v>
      </c>
      <c r="E3" s="33" t="s">
        <v>1968</v>
      </c>
      <c r="F3" s="33" t="s">
        <v>1969</v>
      </c>
      <c r="G3" s="33" t="s">
        <v>1970</v>
      </c>
      <c r="H3" s="33" t="s">
        <v>1971</v>
      </c>
      <c r="I3" s="33" t="s">
        <v>2</v>
      </c>
      <c r="J3" s="33" t="s">
        <v>3</v>
      </c>
      <c r="K3" s="33" t="s">
        <v>5</v>
      </c>
      <c r="L3" s="33" t="s">
        <v>6</v>
      </c>
      <c r="M3" s="50" t="s">
        <v>1976</v>
      </c>
      <c r="N3" s="50" t="s">
        <v>1977</v>
      </c>
      <c r="O3" s="50" t="s">
        <v>1978</v>
      </c>
      <c r="P3" s="50" t="s">
        <v>1979</v>
      </c>
      <c r="Q3" s="50" t="s">
        <v>1980</v>
      </c>
      <c r="R3" s="50" t="s">
        <v>1981</v>
      </c>
      <c r="S3" s="50" t="s">
        <v>1982</v>
      </c>
      <c r="T3" s="50" t="s">
        <v>1983</v>
      </c>
      <c r="U3" s="50" t="s">
        <v>1984</v>
      </c>
      <c r="V3" s="50" t="s">
        <v>1985</v>
      </c>
      <c r="W3" s="50" t="s">
        <v>1986</v>
      </c>
      <c r="X3" s="50" t="s">
        <v>1987</v>
      </c>
      <c r="Y3" s="50" t="s">
        <v>1988</v>
      </c>
      <c r="Z3" s="50" t="s">
        <v>1989</v>
      </c>
      <c r="AA3" s="51" t="s">
        <v>1990</v>
      </c>
      <c r="AB3" s="35" t="s">
        <v>1975</v>
      </c>
      <c r="AC3" s="36" t="s">
        <v>1972</v>
      </c>
      <c r="AD3" s="36" t="s">
        <v>1973</v>
      </c>
      <c r="AE3" s="52" t="s">
        <v>1974</v>
      </c>
      <c r="AF3" s="53" t="s">
        <v>1991</v>
      </c>
      <c r="AG3" s="53" t="s">
        <v>1992</v>
      </c>
      <c r="AH3" s="33" t="s">
        <v>1993</v>
      </c>
      <c r="AI3" s="33" t="s">
        <v>1994</v>
      </c>
      <c r="AJ3" s="33" t="s">
        <v>1995</v>
      </c>
      <c r="AK3" s="33" t="s">
        <v>1996</v>
      </c>
      <c r="AL3" s="33" t="s">
        <v>1997</v>
      </c>
      <c r="AM3" s="33" t="s">
        <v>1998</v>
      </c>
      <c r="AN3" s="33" t="s">
        <v>1999</v>
      </c>
    </row>
    <row r="4" spans="1:40">
      <c r="A4" t="s">
        <v>2000</v>
      </c>
      <c r="B4" t="s">
        <v>2001</v>
      </c>
      <c r="C4" t="s">
        <v>2002</v>
      </c>
      <c r="D4" t="s">
        <v>2003</v>
      </c>
      <c r="E4">
        <v>100</v>
      </c>
      <c r="F4">
        <v>100</v>
      </c>
      <c r="G4">
        <v>0</v>
      </c>
      <c r="H4">
        <v>426</v>
      </c>
      <c r="I4" t="s">
        <v>2004</v>
      </c>
      <c r="J4" s="4" t="s">
        <v>2005</v>
      </c>
      <c r="K4" t="s">
        <v>67</v>
      </c>
      <c r="L4">
        <f t="shared" ref="L4:L67" si="0">SUM(AC4:AN4)</f>
        <v>31</v>
      </c>
      <c r="M4" s="44">
        <v>11</v>
      </c>
      <c r="N4" s="44">
        <v>22</v>
      </c>
      <c r="O4" s="44">
        <v>16</v>
      </c>
      <c r="P4" s="44">
        <v>9</v>
      </c>
      <c r="Q4" s="44">
        <v>6</v>
      </c>
      <c r="R4" s="44">
        <v>8</v>
      </c>
      <c r="S4" s="44">
        <v>39</v>
      </c>
      <c r="T4" s="44">
        <v>32</v>
      </c>
      <c r="U4" s="44">
        <v>50</v>
      </c>
      <c r="V4" s="44">
        <v>34</v>
      </c>
      <c r="W4" s="44">
        <v>41</v>
      </c>
      <c r="X4" s="44">
        <v>37</v>
      </c>
      <c r="Y4" s="44">
        <v>54</v>
      </c>
      <c r="Z4" s="44">
        <v>56</v>
      </c>
      <c r="AA4" s="45">
        <v>42</v>
      </c>
      <c r="AB4" s="12">
        <v>8</v>
      </c>
      <c r="AC4" s="20">
        <v>6</v>
      </c>
      <c r="AD4" s="20">
        <v>10</v>
      </c>
      <c r="AE4" s="48">
        <v>14</v>
      </c>
      <c r="AF4" s="18">
        <v>0</v>
      </c>
      <c r="AG4" s="18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</v>
      </c>
      <c r="AN4">
        <v>0</v>
      </c>
    </row>
    <row r="5" spans="1:40">
      <c r="A5" t="s">
        <v>2000</v>
      </c>
      <c r="B5" t="s">
        <v>2006</v>
      </c>
      <c r="C5" t="s">
        <v>2007</v>
      </c>
      <c r="D5" t="s">
        <v>2003</v>
      </c>
      <c r="E5">
        <v>100</v>
      </c>
      <c r="F5">
        <v>100</v>
      </c>
      <c r="G5">
        <v>0</v>
      </c>
      <c r="H5">
        <v>426</v>
      </c>
      <c r="I5" t="s">
        <v>2008</v>
      </c>
      <c r="J5" s="4" t="s">
        <v>2009</v>
      </c>
      <c r="K5" t="s">
        <v>72</v>
      </c>
      <c r="L5">
        <f t="shared" si="0"/>
        <v>1676</v>
      </c>
      <c r="M5" s="44">
        <v>106</v>
      </c>
      <c r="N5" s="44">
        <v>365</v>
      </c>
      <c r="O5" s="44">
        <v>296</v>
      </c>
      <c r="P5" s="44">
        <v>109</v>
      </c>
      <c r="Q5" s="44">
        <v>79</v>
      </c>
      <c r="R5" s="44">
        <v>142</v>
      </c>
      <c r="S5" s="44">
        <v>534</v>
      </c>
      <c r="T5" s="44">
        <v>566</v>
      </c>
      <c r="U5" s="44">
        <v>757</v>
      </c>
      <c r="V5" s="44">
        <v>748</v>
      </c>
      <c r="W5" s="44">
        <v>759</v>
      </c>
      <c r="X5" s="44">
        <v>822</v>
      </c>
      <c r="Y5" s="44">
        <v>778</v>
      </c>
      <c r="Z5" s="44">
        <v>844</v>
      </c>
      <c r="AA5" s="45">
        <v>695</v>
      </c>
      <c r="AB5" s="12">
        <v>368</v>
      </c>
      <c r="AC5" s="20">
        <v>613</v>
      </c>
      <c r="AD5" s="20">
        <v>528</v>
      </c>
      <c r="AE5" s="48">
        <v>516</v>
      </c>
      <c r="AF5" s="18">
        <v>2</v>
      </c>
      <c r="AG5" s="18">
        <v>3</v>
      </c>
      <c r="AH5">
        <v>2</v>
      </c>
      <c r="AI5">
        <v>0</v>
      </c>
      <c r="AJ5">
        <v>3</v>
      </c>
      <c r="AK5">
        <v>0</v>
      </c>
      <c r="AL5">
        <v>3</v>
      </c>
      <c r="AM5">
        <v>2</v>
      </c>
      <c r="AN5">
        <v>4</v>
      </c>
    </row>
    <row r="6" spans="1:40">
      <c r="A6" t="s">
        <v>2000</v>
      </c>
      <c r="B6" t="s">
        <v>2010</v>
      </c>
      <c r="C6" t="s">
        <v>2011</v>
      </c>
      <c r="D6" t="s">
        <v>2003</v>
      </c>
      <c r="E6">
        <v>100</v>
      </c>
      <c r="F6">
        <v>100</v>
      </c>
      <c r="G6">
        <v>0</v>
      </c>
      <c r="H6">
        <v>401</v>
      </c>
      <c r="I6" t="s">
        <v>2012</v>
      </c>
      <c r="J6" s="4" t="s">
        <v>2013</v>
      </c>
      <c r="K6" t="s">
        <v>77</v>
      </c>
      <c r="L6">
        <f t="shared" si="0"/>
        <v>118842</v>
      </c>
      <c r="M6" s="44">
        <v>7</v>
      </c>
      <c r="N6" s="44">
        <v>13</v>
      </c>
      <c r="O6" s="44">
        <v>14</v>
      </c>
      <c r="P6" s="44">
        <v>6</v>
      </c>
      <c r="Q6" s="44">
        <v>2</v>
      </c>
      <c r="R6" s="44">
        <v>6</v>
      </c>
      <c r="S6" s="44">
        <v>3</v>
      </c>
      <c r="T6" s="44">
        <v>14</v>
      </c>
      <c r="U6" s="44">
        <v>16</v>
      </c>
      <c r="V6" s="44">
        <v>21</v>
      </c>
      <c r="W6" s="44">
        <v>17</v>
      </c>
      <c r="X6" s="44">
        <v>10</v>
      </c>
      <c r="Y6" s="44">
        <v>14</v>
      </c>
      <c r="Z6" s="44">
        <v>10</v>
      </c>
      <c r="AA6" s="45">
        <v>73</v>
      </c>
      <c r="AB6" s="12">
        <v>1</v>
      </c>
      <c r="AC6" s="20">
        <v>6</v>
      </c>
      <c r="AD6" s="20">
        <v>5</v>
      </c>
      <c r="AE6" s="48">
        <v>0</v>
      </c>
      <c r="AF6" s="18">
        <v>15834</v>
      </c>
      <c r="AG6" s="18">
        <v>9221</v>
      </c>
      <c r="AH6">
        <v>16294</v>
      </c>
      <c r="AI6">
        <v>15097</v>
      </c>
      <c r="AJ6">
        <v>11155</v>
      </c>
      <c r="AK6">
        <v>12287</v>
      </c>
      <c r="AL6">
        <v>9626</v>
      </c>
      <c r="AM6">
        <v>13530</v>
      </c>
      <c r="AN6">
        <v>15787</v>
      </c>
    </row>
    <row r="7" spans="1:40">
      <c r="A7" t="s">
        <v>2000</v>
      </c>
      <c r="B7" t="s">
        <v>2014</v>
      </c>
      <c r="C7" t="s">
        <v>409</v>
      </c>
      <c r="D7" t="s">
        <v>2003</v>
      </c>
      <c r="E7">
        <v>100</v>
      </c>
      <c r="F7">
        <v>100</v>
      </c>
      <c r="G7">
        <v>0</v>
      </c>
      <c r="H7">
        <v>401</v>
      </c>
      <c r="I7" t="s">
        <v>2015</v>
      </c>
      <c r="J7" s="4" t="s">
        <v>2016</v>
      </c>
      <c r="K7" t="s">
        <v>82</v>
      </c>
      <c r="L7">
        <f t="shared" si="0"/>
        <v>1753</v>
      </c>
      <c r="M7" s="44">
        <v>165</v>
      </c>
      <c r="N7" s="44">
        <v>362</v>
      </c>
      <c r="O7" s="44">
        <v>394</v>
      </c>
      <c r="P7" s="44">
        <v>134</v>
      </c>
      <c r="Q7" s="44">
        <v>89</v>
      </c>
      <c r="R7" s="44">
        <v>214</v>
      </c>
      <c r="S7" s="44">
        <v>493</v>
      </c>
      <c r="T7" s="44">
        <v>609</v>
      </c>
      <c r="U7" s="44">
        <v>808</v>
      </c>
      <c r="V7" s="44">
        <v>712</v>
      </c>
      <c r="W7" s="44">
        <v>780</v>
      </c>
      <c r="X7" s="44">
        <v>787</v>
      </c>
      <c r="Y7" s="44">
        <v>773</v>
      </c>
      <c r="Z7" s="44">
        <v>910</v>
      </c>
      <c r="AA7" s="45">
        <v>647</v>
      </c>
      <c r="AB7" s="12">
        <v>496</v>
      </c>
      <c r="AC7" s="20">
        <v>430</v>
      </c>
      <c r="AD7" s="20">
        <v>445</v>
      </c>
      <c r="AE7" s="48">
        <v>847</v>
      </c>
      <c r="AF7" s="18">
        <v>6</v>
      </c>
      <c r="AG7" s="18">
        <v>0</v>
      </c>
      <c r="AH7">
        <v>11</v>
      </c>
      <c r="AI7">
        <v>2</v>
      </c>
      <c r="AJ7">
        <v>0</v>
      </c>
      <c r="AK7">
        <v>3</v>
      </c>
      <c r="AL7">
        <v>3</v>
      </c>
      <c r="AM7">
        <v>5</v>
      </c>
      <c r="AN7">
        <v>1</v>
      </c>
    </row>
    <row r="8" spans="1:40">
      <c r="A8" t="s">
        <v>2000</v>
      </c>
      <c r="B8" t="s">
        <v>2017</v>
      </c>
      <c r="C8" t="s">
        <v>2018</v>
      </c>
      <c r="D8" t="s">
        <v>2003</v>
      </c>
      <c r="E8">
        <v>100</v>
      </c>
      <c r="F8">
        <v>100</v>
      </c>
      <c r="G8">
        <v>0</v>
      </c>
      <c r="H8">
        <v>426</v>
      </c>
      <c r="I8" t="s">
        <v>2019</v>
      </c>
      <c r="J8" s="4" t="s">
        <v>2020</v>
      </c>
      <c r="K8" t="s">
        <v>87</v>
      </c>
      <c r="L8">
        <f t="shared" si="0"/>
        <v>248</v>
      </c>
      <c r="M8" s="44">
        <v>16206</v>
      </c>
      <c r="N8" s="44">
        <v>5178</v>
      </c>
      <c r="O8" s="44">
        <v>5252</v>
      </c>
      <c r="P8" s="44">
        <v>15844</v>
      </c>
      <c r="Q8" s="44">
        <v>11315</v>
      </c>
      <c r="R8" s="44">
        <v>14620</v>
      </c>
      <c r="S8" s="44">
        <v>383</v>
      </c>
      <c r="T8" s="44">
        <v>435</v>
      </c>
      <c r="U8" s="44">
        <v>646</v>
      </c>
      <c r="V8" s="44">
        <v>41</v>
      </c>
      <c r="W8" s="44">
        <v>65</v>
      </c>
      <c r="X8" s="44">
        <v>44</v>
      </c>
      <c r="Y8" s="44">
        <v>7</v>
      </c>
      <c r="Z8" s="44">
        <v>12</v>
      </c>
      <c r="AA8" s="45">
        <v>10</v>
      </c>
      <c r="AB8" s="12">
        <v>3</v>
      </c>
      <c r="AC8" s="20">
        <v>0</v>
      </c>
      <c r="AD8" s="20">
        <v>5</v>
      </c>
      <c r="AE8" s="48">
        <v>1</v>
      </c>
      <c r="AF8" s="18">
        <v>0</v>
      </c>
      <c r="AG8" s="18">
        <v>0</v>
      </c>
      <c r="AH8">
        <v>163</v>
      </c>
      <c r="AI8">
        <v>4</v>
      </c>
      <c r="AJ8">
        <v>8</v>
      </c>
      <c r="AK8">
        <v>0</v>
      </c>
      <c r="AL8">
        <v>5</v>
      </c>
      <c r="AM8">
        <v>36</v>
      </c>
      <c r="AN8">
        <v>26</v>
      </c>
    </row>
    <row r="9" spans="1:40">
      <c r="A9" t="s">
        <v>2000</v>
      </c>
      <c r="B9" t="s">
        <v>2021</v>
      </c>
      <c r="C9" t="s">
        <v>2022</v>
      </c>
      <c r="D9" t="s">
        <v>2023</v>
      </c>
      <c r="E9">
        <v>99.77</v>
      </c>
      <c r="F9">
        <v>100</v>
      </c>
      <c r="G9">
        <v>0</v>
      </c>
      <c r="H9">
        <v>427</v>
      </c>
      <c r="I9" t="s">
        <v>2024</v>
      </c>
      <c r="J9" s="4" t="s">
        <v>2025</v>
      </c>
      <c r="K9" t="s">
        <v>92</v>
      </c>
      <c r="L9">
        <f t="shared" si="0"/>
        <v>26251</v>
      </c>
      <c r="M9" s="44">
        <v>2</v>
      </c>
      <c r="N9" s="44">
        <v>0</v>
      </c>
      <c r="O9" s="44">
        <v>0</v>
      </c>
      <c r="P9" s="44">
        <v>0</v>
      </c>
      <c r="Q9" s="44">
        <v>0</v>
      </c>
      <c r="R9" s="44">
        <v>0</v>
      </c>
      <c r="S9" s="44">
        <v>1</v>
      </c>
      <c r="T9" s="44">
        <v>0</v>
      </c>
      <c r="U9" s="44">
        <v>2</v>
      </c>
      <c r="V9" s="44">
        <v>3</v>
      </c>
      <c r="W9" s="44">
        <v>2</v>
      </c>
      <c r="X9" s="44">
        <v>0</v>
      </c>
      <c r="Y9" s="44">
        <v>2</v>
      </c>
      <c r="Z9" s="44">
        <v>1</v>
      </c>
      <c r="AA9" s="45">
        <v>0</v>
      </c>
      <c r="AB9" s="12">
        <v>15</v>
      </c>
      <c r="AC9" s="20">
        <v>19</v>
      </c>
      <c r="AD9" s="20">
        <v>0</v>
      </c>
      <c r="AE9" s="48">
        <v>3</v>
      </c>
      <c r="AF9" s="18">
        <v>3163</v>
      </c>
      <c r="AG9" s="18">
        <v>2547</v>
      </c>
      <c r="AH9">
        <v>2986</v>
      </c>
      <c r="AI9">
        <v>3105</v>
      </c>
      <c r="AJ9">
        <v>2859</v>
      </c>
      <c r="AK9">
        <v>2026</v>
      </c>
      <c r="AL9">
        <v>2740</v>
      </c>
      <c r="AM9">
        <v>3091</v>
      </c>
      <c r="AN9">
        <v>3712</v>
      </c>
    </row>
    <row r="10" spans="1:40">
      <c r="A10" t="s">
        <v>2000</v>
      </c>
      <c r="B10" t="s">
        <v>2026</v>
      </c>
      <c r="C10" t="s">
        <v>110</v>
      </c>
      <c r="D10" t="s">
        <v>2003</v>
      </c>
      <c r="E10">
        <v>100</v>
      </c>
      <c r="F10">
        <v>100</v>
      </c>
      <c r="G10">
        <v>0</v>
      </c>
      <c r="H10">
        <v>427</v>
      </c>
      <c r="I10" t="s">
        <v>2027</v>
      </c>
      <c r="J10" s="4" t="s">
        <v>2028</v>
      </c>
      <c r="K10" t="s">
        <v>95</v>
      </c>
      <c r="L10">
        <f t="shared" si="0"/>
        <v>2</v>
      </c>
      <c r="M10" s="44">
        <v>3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5">
        <v>1</v>
      </c>
      <c r="AB10" s="12">
        <v>0</v>
      </c>
      <c r="AC10" s="20">
        <v>0</v>
      </c>
      <c r="AD10" s="20">
        <v>0</v>
      </c>
      <c r="AE10" s="48">
        <v>0</v>
      </c>
      <c r="AF10" s="18">
        <v>0</v>
      </c>
      <c r="AG10" s="18">
        <v>1</v>
      </c>
      <c r="AH10">
        <v>0</v>
      </c>
      <c r="AI10">
        <v>1</v>
      </c>
      <c r="AJ10">
        <v>0</v>
      </c>
      <c r="AK10">
        <v>0</v>
      </c>
      <c r="AL10">
        <v>0</v>
      </c>
      <c r="AM10">
        <v>0</v>
      </c>
      <c r="AN10">
        <v>0</v>
      </c>
    </row>
    <row r="11" spans="1:40">
      <c r="A11" t="s">
        <v>2000</v>
      </c>
      <c r="B11" t="s">
        <v>2029</v>
      </c>
      <c r="C11" t="s">
        <v>504</v>
      </c>
      <c r="D11" t="s">
        <v>2003</v>
      </c>
      <c r="E11">
        <v>100</v>
      </c>
      <c r="F11">
        <v>100</v>
      </c>
      <c r="G11">
        <v>0</v>
      </c>
      <c r="H11">
        <v>426</v>
      </c>
      <c r="I11" t="s">
        <v>2030</v>
      </c>
      <c r="J11" s="4" t="s">
        <v>2031</v>
      </c>
      <c r="K11" t="s">
        <v>100</v>
      </c>
      <c r="L11">
        <f t="shared" si="0"/>
        <v>1548</v>
      </c>
      <c r="M11" s="44">
        <v>3</v>
      </c>
      <c r="N11" s="44">
        <v>1</v>
      </c>
      <c r="O11" s="44">
        <v>8</v>
      </c>
      <c r="P11" s="44">
        <v>1</v>
      </c>
      <c r="Q11" s="44">
        <v>1</v>
      </c>
      <c r="R11" s="44">
        <v>0</v>
      </c>
      <c r="S11" s="44">
        <v>3</v>
      </c>
      <c r="T11" s="44">
        <v>3</v>
      </c>
      <c r="U11" s="44">
        <v>3</v>
      </c>
      <c r="V11" s="44">
        <v>6</v>
      </c>
      <c r="W11" s="44">
        <v>5</v>
      </c>
      <c r="X11" s="44">
        <v>3</v>
      </c>
      <c r="Y11" s="44">
        <v>2</v>
      </c>
      <c r="Z11" s="44">
        <v>3</v>
      </c>
      <c r="AA11" s="45">
        <v>2</v>
      </c>
      <c r="AB11" s="12">
        <v>342</v>
      </c>
      <c r="AC11" s="20">
        <v>567</v>
      </c>
      <c r="AD11" s="20">
        <v>473</v>
      </c>
      <c r="AE11" s="48">
        <v>484</v>
      </c>
      <c r="AF11" s="18">
        <v>3</v>
      </c>
      <c r="AG11" s="18">
        <v>0</v>
      </c>
      <c r="AH11">
        <v>0</v>
      </c>
      <c r="AI11">
        <v>1</v>
      </c>
      <c r="AJ11">
        <v>1</v>
      </c>
      <c r="AK11">
        <v>1</v>
      </c>
      <c r="AL11">
        <v>6</v>
      </c>
      <c r="AM11">
        <v>12</v>
      </c>
      <c r="AN11">
        <v>0</v>
      </c>
    </row>
    <row r="12" spans="1:40">
      <c r="A12" t="s">
        <v>2000</v>
      </c>
      <c r="B12" t="s">
        <v>2032</v>
      </c>
      <c r="C12" t="s">
        <v>204</v>
      </c>
      <c r="D12" t="s">
        <v>2003</v>
      </c>
      <c r="E12">
        <v>100</v>
      </c>
      <c r="F12">
        <v>100</v>
      </c>
      <c r="G12">
        <v>0</v>
      </c>
      <c r="H12">
        <v>426</v>
      </c>
      <c r="I12" t="s">
        <v>2033</v>
      </c>
      <c r="J12" s="4" t="s">
        <v>2034</v>
      </c>
      <c r="K12" t="s">
        <v>103</v>
      </c>
      <c r="L12">
        <f t="shared" si="0"/>
        <v>1999</v>
      </c>
      <c r="M12" s="44">
        <v>1</v>
      </c>
      <c r="N12" s="44">
        <v>9</v>
      </c>
      <c r="O12" s="44">
        <v>7</v>
      </c>
      <c r="P12" s="44">
        <v>3</v>
      </c>
      <c r="Q12" s="44">
        <v>1</v>
      </c>
      <c r="R12" s="44">
        <v>1</v>
      </c>
      <c r="S12" s="44">
        <v>14</v>
      </c>
      <c r="T12" s="44">
        <v>6</v>
      </c>
      <c r="U12" s="44">
        <v>15</v>
      </c>
      <c r="V12" s="44">
        <v>14</v>
      </c>
      <c r="W12" s="44">
        <v>13</v>
      </c>
      <c r="X12" s="44">
        <v>18</v>
      </c>
      <c r="Y12" s="44">
        <v>17</v>
      </c>
      <c r="Z12" s="44">
        <v>14</v>
      </c>
      <c r="AA12" s="45">
        <v>7</v>
      </c>
      <c r="AB12" s="12">
        <v>790</v>
      </c>
      <c r="AC12" s="20">
        <v>728</v>
      </c>
      <c r="AD12" s="20">
        <v>611</v>
      </c>
      <c r="AE12" s="48">
        <v>656</v>
      </c>
      <c r="AF12" s="18">
        <v>0</v>
      </c>
      <c r="AG12" s="18">
        <v>0</v>
      </c>
      <c r="AH12">
        <v>1</v>
      </c>
      <c r="AI12">
        <v>1</v>
      </c>
      <c r="AJ12">
        <v>1</v>
      </c>
      <c r="AK12">
        <v>0</v>
      </c>
      <c r="AL12">
        <v>0</v>
      </c>
      <c r="AM12">
        <v>1</v>
      </c>
      <c r="AN12">
        <v>0</v>
      </c>
    </row>
    <row r="13" spans="1:40">
      <c r="A13" t="s">
        <v>2000</v>
      </c>
      <c r="B13" t="s">
        <v>2035</v>
      </c>
      <c r="C13" t="s">
        <v>2036</v>
      </c>
      <c r="D13" t="s">
        <v>2037</v>
      </c>
      <c r="E13">
        <v>100</v>
      </c>
      <c r="F13">
        <v>100</v>
      </c>
      <c r="G13">
        <v>0</v>
      </c>
      <c r="H13">
        <v>427</v>
      </c>
      <c r="I13" t="s">
        <v>2038</v>
      </c>
      <c r="J13" s="4" t="s">
        <v>2039</v>
      </c>
      <c r="K13" t="s">
        <v>108</v>
      </c>
      <c r="L13">
        <f t="shared" si="0"/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5">
        <v>0</v>
      </c>
      <c r="AB13" s="12">
        <v>0</v>
      </c>
      <c r="AC13" s="20">
        <v>0</v>
      </c>
      <c r="AD13" s="20">
        <v>0</v>
      </c>
      <c r="AE13" s="48">
        <v>0</v>
      </c>
      <c r="AF13" s="18">
        <v>0</v>
      </c>
      <c r="AG13" s="18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</row>
    <row r="14" spans="1:40">
      <c r="A14" t="s">
        <v>2000</v>
      </c>
      <c r="B14" t="s">
        <v>2040</v>
      </c>
      <c r="C14" t="s">
        <v>110</v>
      </c>
      <c r="D14" t="s">
        <v>2003</v>
      </c>
      <c r="E14">
        <v>100</v>
      </c>
      <c r="F14">
        <v>100</v>
      </c>
      <c r="G14">
        <v>0</v>
      </c>
      <c r="H14">
        <v>426</v>
      </c>
      <c r="I14" t="s">
        <v>2041</v>
      </c>
      <c r="J14" s="4" t="s">
        <v>2042</v>
      </c>
      <c r="K14" t="s">
        <v>113</v>
      </c>
      <c r="L14">
        <f t="shared" si="0"/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5">
        <v>0</v>
      </c>
      <c r="AB14" s="12">
        <v>0</v>
      </c>
      <c r="AC14" s="20">
        <v>0</v>
      </c>
      <c r="AD14" s="20">
        <v>0</v>
      </c>
      <c r="AE14" s="48">
        <v>0</v>
      </c>
      <c r="AF14" s="18">
        <v>0</v>
      </c>
      <c r="AG14" s="18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</row>
    <row r="15" spans="1:40">
      <c r="A15" t="s">
        <v>2000</v>
      </c>
      <c r="B15" t="s">
        <v>2043</v>
      </c>
      <c r="C15" t="s">
        <v>2044</v>
      </c>
      <c r="D15" t="s">
        <v>2003</v>
      </c>
      <c r="E15">
        <v>100</v>
      </c>
      <c r="F15">
        <v>100</v>
      </c>
      <c r="G15">
        <v>0</v>
      </c>
      <c r="H15">
        <v>406</v>
      </c>
      <c r="I15" t="s">
        <v>2045</v>
      </c>
      <c r="J15" s="4" t="s">
        <v>2046</v>
      </c>
      <c r="K15" t="s">
        <v>118</v>
      </c>
      <c r="L15">
        <f t="shared" si="0"/>
        <v>2</v>
      </c>
      <c r="M15" s="44">
        <v>0</v>
      </c>
      <c r="N15" s="44">
        <v>0</v>
      </c>
      <c r="O15" s="44">
        <v>0</v>
      </c>
      <c r="P15" s="44">
        <v>0</v>
      </c>
      <c r="Q15" s="44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5">
        <v>0</v>
      </c>
      <c r="AB15" s="12">
        <v>0</v>
      </c>
      <c r="AC15" s="20">
        <v>0</v>
      </c>
      <c r="AD15" s="20">
        <v>0</v>
      </c>
      <c r="AE15" s="48">
        <v>0</v>
      </c>
      <c r="AF15" s="18">
        <v>0</v>
      </c>
      <c r="AG15" s="18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</v>
      </c>
      <c r="AN15">
        <v>1</v>
      </c>
    </row>
    <row r="16" spans="1:40">
      <c r="A16" t="s">
        <v>2000</v>
      </c>
      <c r="B16" t="s">
        <v>2047</v>
      </c>
      <c r="C16" t="s">
        <v>2048</v>
      </c>
      <c r="D16" t="s">
        <v>2003</v>
      </c>
      <c r="E16">
        <v>100</v>
      </c>
      <c r="F16">
        <v>100</v>
      </c>
      <c r="G16">
        <v>0</v>
      </c>
      <c r="H16">
        <v>426</v>
      </c>
      <c r="I16" t="s">
        <v>2049</v>
      </c>
      <c r="J16" s="4" t="s">
        <v>2050</v>
      </c>
      <c r="K16" t="s">
        <v>123</v>
      </c>
      <c r="L16">
        <f t="shared" si="0"/>
        <v>63</v>
      </c>
      <c r="M16" s="44">
        <v>599</v>
      </c>
      <c r="N16" s="44">
        <v>2154</v>
      </c>
      <c r="O16" s="44">
        <v>1991</v>
      </c>
      <c r="P16" s="44">
        <v>461</v>
      </c>
      <c r="Q16" s="44">
        <v>352</v>
      </c>
      <c r="R16" s="44">
        <v>772</v>
      </c>
      <c r="S16" s="44">
        <v>453</v>
      </c>
      <c r="T16" s="44">
        <v>487</v>
      </c>
      <c r="U16" s="44">
        <v>715</v>
      </c>
      <c r="V16" s="44">
        <v>47</v>
      </c>
      <c r="W16" s="44">
        <v>57</v>
      </c>
      <c r="X16" s="44">
        <v>47</v>
      </c>
      <c r="Y16" s="44">
        <v>11</v>
      </c>
      <c r="Z16" s="44">
        <v>5</v>
      </c>
      <c r="AA16" s="45">
        <v>3</v>
      </c>
      <c r="AB16" s="12">
        <v>0</v>
      </c>
      <c r="AC16" s="20">
        <v>0</v>
      </c>
      <c r="AD16" s="20">
        <v>0</v>
      </c>
      <c r="AE16" s="48">
        <v>14</v>
      </c>
      <c r="AF16" s="18">
        <v>0</v>
      </c>
      <c r="AG16" s="18">
        <v>0</v>
      </c>
      <c r="AH16">
        <v>18</v>
      </c>
      <c r="AI16">
        <v>0</v>
      </c>
      <c r="AJ16">
        <v>4</v>
      </c>
      <c r="AK16">
        <v>5</v>
      </c>
      <c r="AL16">
        <v>0</v>
      </c>
      <c r="AM16">
        <v>4</v>
      </c>
      <c r="AN16">
        <v>18</v>
      </c>
    </row>
    <row r="17" spans="1:40">
      <c r="A17" t="s">
        <v>2000</v>
      </c>
      <c r="B17" t="s">
        <v>2051</v>
      </c>
      <c r="C17" t="s">
        <v>2052</v>
      </c>
      <c r="D17" t="s">
        <v>2003</v>
      </c>
      <c r="E17">
        <v>100</v>
      </c>
      <c r="F17">
        <v>100</v>
      </c>
      <c r="G17">
        <v>0</v>
      </c>
      <c r="H17">
        <v>426</v>
      </c>
      <c r="I17" t="s">
        <v>2053</v>
      </c>
      <c r="J17" s="4" t="s">
        <v>2054</v>
      </c>
      <c r="K17" t="s">
        <v>128</v>
      </c>
      <c r="L17">
        <f t="shared" si="0"/>
        <v>19022</v>
      </c>
      <c r="M17" s="44">
        <v>0</v>
      </c>
      <c r="N17" s="44">
        <v>0</v>
      </c>
      <c r="O17" s="44">
        <v>0</v>
      </c>
      <c r="P17" s="44">
        <v>1</v>
      </c>
      <c r="Q17" s="44">
        <v>0</v>
      </c>
      <c r="R17" s="44">
        <v>0</v>
      </c>
      <c r="S17" s="44">
        <v>1</v>
      </c>
      <c r="T17" s="44">
        <v>0</v>
      </c>
      <c r="U17" s="44">
        <v>2</v>
      </c>
      <c r="V17" s="44">
        <v>0</v>
      </c>
      <c r="W17" s="44">
        <v>2</v>
      </c>
      <c r="X17" s="44">
        <v>1</v>
      </c>
      <c r="Y17" s="44">
        <v>1</v>
      </c>
      <c r="Z17" s="44">
        <v>2</v>
      </c>
      <c r="AA17" s="45">
        <v>1</v>
      </c>
      <c r="AB17" s="12">
        <v>46</v>
      </c>
      <c r="AC17" s="20">
        <v>37</v>
      </c>
      <c r="AD17" s="20">
        <v>3</v>
      </c>
      <c r="AE17" s="48">
        <v>3</v>
      </c>
      <c r="AF17" s="18">
        <v>2524</v>
      </c>
      <c r="AG17" s="18">
        <v>1790</v>
      </c>
      <c r="AH17">
        <v>2004</v>
      </c>
      <c r="AI17">
        <v>2314</v>
      </c>
      <c r="AJ17">
        <v>2076</v>
      </c>
      <c r="AK17">
        <v>1456</v>
      </c>
      <c r="AL17">
        <v>1929</v>
      </c>
      <c r="AM17">
        <v>2247</v>
      </c>
      <c r="AN17">
        <v>2639</v>
      </c>
    </row>
    <row r="18" spans="1:40">
      <c r="A18" t="s">
        <v>2000</v>
      </c>
      <c r="B18" t="s">
        <v>2055</v>
      </c>
      <c r="C18" t="s">
        <v>2018</v>
      </c>
      <c r="D18" t="s">
        <v>2003</v>
      </c>
      <c r="E18">
        <v>100</v>
      </c>
      <c r="F18">
        <v>100</v>
      </c>
      <c r="G18">
        <v>0</v>
      </c>
      <c r="H18">
        <v>426</v>
      </c>
      <c r="I18" t="s">
        <v>2056</v>
      </c>
      <c r="J18" s="4" t="s">
        <v>2057</v>
      </c>
      <c r="K18" t="s">
        <v>133</v>
      </c>
      <c r="L18">
        <f t="shared" si="0"/>
        <v>18</v>
      </c>
      <c r="M18" s="44">
        <v>1</v>
      </c>
      <c r="N18" s="44">
        <v>0</v>
      </c>
      <c r="O18" s="44">
        <v>0</v>
      </c>
      <c r="P18" s="44">
        <v>0</v>
      </c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5">
        <v>0</v>
      </c>
      <c r="AB18" s="12">
        <v>132</v>
      </c>
      <c r="AC18" s="20">
        <v>9</v>
      </c>
      <c r="AD18" s="20">
        <v>3</v>
      </c>
      <c r="AE18" s="48">
        <v>4</v>
      </c>
      <c r="AF18" s="18">
        <v>1</v>
      </c>
      <c r="AG18" s="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</v>
      </c>
      <c r="AN18">
        <v>0</v>
      </c>
    </row>
    <row r="19" spans="1:40">
      <c r="A19" t="s">
        <v>2000</v>
      </c>
      <c r="B19" t="s">
        <v>2058</v>
      </c>
      <c r="C19" t="s">
        <v>2059</v>
      </c>
      <c r="D19" t="s">
        <v>2003</v>
      </c>
      <c r="E19">
        <v>100</v>
      </c>
      <c r="F19">
        <v>100</v>
      </c>
      <c r="G19">
        <v>0</v>
      </c>
      <c r="H19">
        <v>426</v>
      </c>
      <c r="I19" t="s">
        <v>2060</v>
      </c>
      <c r="J19" s="4" t="s">
        <v>2061</v>
      </c>
      <c r="K19" t="s">
        <v>138</v>
      </c>
      <c r="L19">
        <f t="shared" si="0"/>
        <v>669</v>
      </c>
      <c r="M19" s="44">
        <v>132</v>
      </c>
      <c r="N19" s="44">
        <v>396</v>
      </c>
      <c r="O19" s="44">
        <v>370</v>
      </c>
      <c r="P19" s="44">
        <v>116</v>
      </c>
      <c r="Q19" s="44">
        <v>99</v>
      </c>
      <c r="R19" s="44">
        <v>147</v>
      </c>
      <c r="S19" s="44">
        <v>507</v>
      </c>
      <c r="T19" s="44">
        <v>521</v>
      </c>
      <c r="U19" s="44">
        <v>769</v>
      </c>
      <c r="V19" s="44">
        <v>721</v>
      </c>
      <c r="W19" s="44">
        <v>722</v>
      </c>
      <c r="X19" s="44">
        <v>815</v>
      </c>
      <c r="Y19" s="44">
        <v>704</v>
      </c>
      <c r="Z19" s="44">
        <v>855</v>
      </c>
      <c r="AA19" s="45">
        <v>568</v>
      </c>
      <c r="AB19" s="12">
        <v>155</v>
      </c>
      <c r="AC19" s="20">
        <v>229</v>
      </c>
      <c r="AD19" s="20">
        <v>224</v>
      </c>
      <c r="AE19" s="48">
        <v>207</v>
      </c>
      <c r="AF19" s="18">
        <v>0</v>
      </c>
      <c r="AG19" s="18">
        <v>0</v>
      </c>
      <c r="AH19">
        <v>2</v>
      </c>
      <c r="AI19">
        <v>0</v>
      </c>
      <c r="AJ19">
        <v>1</v>
      </c>
      <c r="AK19">
        <v>1</v>
      </c>
      <c r="AL19">
        <v>0</v>
      </c>
      <c r="AM19">
        <v>0</v>
      </c>
      <c r="AN19">
        <v>5</v>
      </c>
    </row>
    <row r="20" spans="1:40">
      <c r="A20" t="s">
        <v>2000</v>
      </c>
      <c r="B20" t="s">
        <v>2062</v>
      </c>
      <c r="C20" t="s">
        <v>110</v>
      </c>
      <c r="D20" t="s">
        <v>2003</v>
      </c>
      <c r="E20">
        <v>100</v>
      </c>
      <c r="F20">
        <v>100</v>
      </c>
      <c r="G20">
        <v>0</v>
      </c>
      <c r="H20">
        <v>426</v>
      </c>
      <c r="I20" t="s">
        <v>2063</v>
      </c>
      <c r="J20" s="4" t="s">
        <v>2064</v>
      </c>
      <c r="K20" t="s">
        <v>143</v>
      </c>
      <c r="L20">
        <f t="shared" si="0"/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5">
        <v>0</v>
      </c>
      <c r="AB20" s="12">
        <v>0</v>
      </c>
      <c r="AC20" s="20">
        <v>0</v>
      </c>
      <c r="AD20" s="20">
        <v>0</v>
      </c>
      <c r="AE20" s="48">
        <v>0</v>
      </c>
      <c r="AF20" s="18">
        <v>0</v>
      </c>
      <c r="AG20" s="18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</row>
    <row r="21" spans="1:40">
      <c r="A21" t="s">
        <v>2000</v>
      </c>
      <c r="B21" t="s">
        <v>2065</v>
      </c>
      <c r="C21" t="s">
        <v>2066</v>
      </c>
      <c r="D21" t="s">
        <v>2003</v>
      </c>
      <c r="E21">
        <v>100</v>
      </c>
      <c r="F21">
        <v>100</v>
      </c>
      <c r="G21">
        <v>0</v>
      </c>
      <c r="H21">
        <v>426</v>
      </c>
      <c r="I21" t="s">
        <v>2067</v>
      </c>
      <c r="J21" s="4" t="s">
        <v>2068</v>
      </c>
      <c r="K21" t="s">
        <v>148</v>
      </c>
      <c r="L21">
        <f t="shared" si="0"/>
        <v>563</v>
      </c>
      <c r="M21" s="44">
        <v>1</v>
      </c>
      <c r="N21" s="44">
        <v>0</v>
      </c>
      <c r="O21" s="44">
        <v>0</v>
      </c>
      <c r="P21" s="44">
        <v>1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1</v>
      </c>
      <c r="X21" s="44">
        <v>0</v>
      </c>
      <c r="Y21" s="44">
        <v>0</v>
      </c>
      <c r="Z21" s="44">
        <v>1</v>
      </c>
      <c r="AA21" s="45">
        <v>0</v>
      </c>
      <c r="AB21" s="12">
        <v>135</v>
      </c>
      <c r="AC21" s="20">
        <v>203</v>
      </c>
      <c r="AD21" s="20">
        <v>139</v>
      </c>
      <c r="AE21" s="48">
        <v>221</v>
      </c>
      <c r="AF21" s="18">
        <v>0</v>
      </c>
      <c r="AG21" s="18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</row>
    <row r="22" spans="1:40">
      <c r="A22" t="s">
        <v>2000</v>
      </c>
      <c r="B22" t="s">
        <v>2069</v>
      </c>
      <c r="C22" t="s">
        <v>2070</v>
      </c>
      <c r="D22" t="s">
        <v>2003</v>
      </c>
      <c r="E22">
        <v>99.77</v>
      </c>
      <c r="F22">
        <v>100</v>
      </c>
      <c r="G22">
        <v>0</v>
      </c>
      <c r="H22">
        <v>426</v>
      </c>
      <c r="I22" t="s">
        <v>2071</v>
      </c>
      <c r="J22" s="4" t="s">
        <v>2072</v>
      </c>
      <c r="K22" t="s">
        <v>152</v>
      </c>
      <c r="L22">
        <f t="shared" si="0"/>
        <v>1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5">
        <v>0</v>
      </c>
      <c r="AB22" s="12">
        <v>0</v>
      </c>
      <c r="AC22" s="20">
        <v>0</v>
      </c>
      <c r="AD22" s="20">
        <v>1</v>
      </c>
      <c r="AE22" s="48">
        <v>0</v>
      </c>
      <c r="AF22" s="18">
        <v>0</v>
      </c>
      <c r="AG22" s="18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</row>
    <row r="23" spans="1:40">
      <c r="A23" t="s">
        <v>2000</v>
      </c>
      <c r="B23" t="s">
        <v>2073</v>
      </c>
      <c r="C23" t="s">
        <v>504</v>
      </c>
      <c r="D23" t="s">
        <v>2003</v>
      </c>
      <c r="E23">
        <v>100</v>
      </c>
      <c r="F23">
        <v>100</v>
      </c>
      <c r="G23">
        <v>0</v>
      </c>
      <c r="H23">
        <v>426</v>
      </c>
      <c r="I23" t="s">
        <v>2074</v>
      </c>
      <c r="J23" s="4" t="s">
        <v>2075</v>
      </c>
      <c r="K23" t="s">
        <v>157</v>
      </c>
      <c r="L23">
        <f t="shared" si="0"/>
        <v>10</v>
      </c>
      <c r="M23" s="44">
        <v>24</v>
      </c>
      <c r="N23" s="44">
        <v>62</v>
      </c>
      <c r="O23" s="44">
        <v>70</v>
      </c>
      <c r="P23" s="44">
        <v>36</v>
      </c>
      <c r="Q23" s="44">
        <v>21</v>
      </c>
      <c r="R23" s="44">
        <v>37</v>
      </c>
      <c r="S23" s="44">
        <v>126</v>
      </c>
      <c r="T23" s="44">
        <v>149</v>
      </c>
      <c r="U23" s="44">
        <v>195</v>
      </c>
      <c r="V23" s="44">
        <v>131</v>
      </c>
      <c r="W23" s="44">
        <v>148</v>
      </c>
      <c r="X23" s="44">
        <v>200</v>
      </c>
      <c r="Y23" s="44">
        <v>147</v>
      </c>
      <c r="Z23" s="44">
        <v>155</v>
      </c>
      <c r="AA23" s="45">
        <v>154</v>
      </c>
      <c r="AB23" s="12">
        <v>1</v>
      </c>
      <c r="AC23" s="20">
        <v>1</v>
      </c>
      <c r="AD23" s="20">
        <v>0</v>
      </c>
      <c r="AE23" s="48">
        <v>4</v>
      </c>
      <c r="AF23" s="18">
        <v>0</v>
      </c>
      <c r="AG23" s="18">
        <v>0</v>
      </c>
      <c r="AH23">
        <v>1</v>
      </c>
      <c r="AI23">
        <v>0</v>
      </c>
      <c r="AJ23">
        <v>0</v>
      </c>
      <c r="AK23">
        <v>1</v>
      </c>
      <c r="AL23">
        <v>0</v>
      </c>
      <c r="AM23">
        <v>1</v>
      </c>
      <c r="AN23">
        <v>2</v>
      </c>
    </row>
    <row r="24" spans="1:40">
      <c r="A24" t="s">
        <v>2000</v>
      </c>
      <c r="B24" t="s">
        <v>2076</v>
      </c>
      <c r="C24" t="s">
        <v>110</v>
      </c>
      <c r="D24" t="s">
        <v>2003</v>
      </c>
      <c r="E24">
        <v>100</v>
      </c>
      <c r="F24">
        <v>100</v>
      </c>
      <c r="G24">
        <v>0</v>
      </c>
      <c r="H24">
        <v>426</v>
      </c>
      <c r="I24" t="s">
        <v>2077</v>
      </c>
      <c r="J24" s="4" t="s">
        <v>2078</v>
      </c>
      <c r="K24" t="s">
        <v>161</v>
      </c>
      <c r="L24">
        <f t="shared" si="0"/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5">
        <v>0</v>
      </c>
      <c r="AB24" s="12">
        <v>0</v>
      </c>
      <c r="AC24" s="20">
        <v>0</v>
      </c>
      <c r="AD24" s="20">
        <v>0</v>
      </c>
      <c r="AE24" s="48">
        <v>0</v>
      </c>
      <c r="AF24" s="18">
        <v>0</v>
      </c>
      <c r="AG24" s="18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</row>
    <row r="25" spans="1:40">
      <c r="A25" t="s">
        <v>2000</v>
      </c>
      <c r="B25" t="s">
        <v>2079</v>
      </c>
      <c r="C25" t="s">
        <v>2080</v>
      </c>
      <c r="D25" t="s">
        <v>2081</v>
      </c>
      <c r="E25">
        <v>99.77</v>
      </c>
      <c r="F25">
        <v>100</v>
      </c>
      <c r="G25">
        <v>0</v>
      </c>
      <c r="H25">
        <v>426</v>
      </c>
      <c r="I25" t="s">
        <v>2082</v>
      </c>
      <c r="J25" s="4" t="s">
        <v>2083</v>
      </c>
      <c r="K25" t="s">
        <v>166</v>
      </c>
      <c r="L25">
        <f t="shared" si="0"/>
        <v>50</v>
      </c>
      <c r="M25" s="44">
        <v>2778</v>
      </c>
      <c r="N25" s="44">
        <v>847</v>
      </c>
      <c r="O25" s="44">
        <v>774</v>
      </c>
      <c r="P25" s="44">
        <v>2681</v>
      </c>
      <c r="Q25" s="44">
        <v>1854</v>
      </c>
      <c r="R25" s="44">
        <v>2376</v>
      </c>
      <c r="S25" s="44">
        <v>51</v>
      </c>
      <c r="T25" s="44">
        <v>67</v>
      </c>
      <c r="U25" s="44">
        <v>113</v>
      </c>
      <c r="V25" s="44">
        <v>4</v>
      </c>
      <c r="W25" s="44">
        <v>9</v>
      </c>
      <c r="X25" s="44">
        <v>17</v>
      </c>
      <c r="Y25" s="44">
        <v>1</v>
      </c>
      <c r="Z25" s="44">
        <v>0</v>
      </c>
      <c r="AA25" s="45">
        <v>0</v>
      </c>
      <c r="AB25" s="12">
        <v>0</v>
      </c>
      <c r="AC25" s="20">
        <v>0</v>
      </c>
      <c r="AD25" s="20">
        <v>0</v>
      </c>
      <c r="AE25" s="48">
        <v>0</v>
      </c>
      <c r="AF25" s="18">
        <v>0</v>
      </c>
      <c r="AG25" s="18">
        <v>1</v>
      </c>
      <c r="AH25">
        <v>31</v>
      </c>
      <c r="AI25">
        <v>0</v>
      </c>
      <c r="AJ25">
        <v>0</v>
      </c>
      <c r="AK25">
        <v>0</v>
      </c>
      <c r="AL25">
        <v>1</v>
      </c>
      <c r="AM25">
        <v>9</v>
      </c>
      <c r="AN25">
        <v>8</v>
      </c>
    </row>
    <row r="26" spans="1:40">
      <c r="A26" t="s">
        <v>2000</v>
      </c>
      <c r="B26" t="s">
        <v>2084</v>
      </c>
      <c r="C26" t="s">
        <v>409</v>
      </c>
      <c r="D26" t="s">
        <v>2003</v>
      </c>
      <c r="E26">
        <v>99.5</v>
      </c>
      <c r="F26">
        <v>100</v>
      </c>
      <c r="G26">
        <v>0</v>
      </c>
      <c r="H26">
        <v>401</v>
      </c>
      <c r="I26" t="s">
        <v>2085</v>
      </c>
      <c r="J26" s="4" t="s">
        <v>2086</v>
      </c>
      <c r="K26" t="s">
        <v>171</v>
      </c>
      <c r="L26">
        <f t="shared" si="0"/>
        <v>3327</v>
      </c>
      <c r="M26" s="44">
        <v>0</v>
      </c>
      <c r="N26" s="44">
        <v>0</v>
      </c>
      <c r="O26" s="44">
        <v>0</v>
      </c>
      <c r="P26" s="44">
        <v>0</v>
      </c>
      <c r="Q26" s="44">
        <v>0</v>
      </c>
      <c r="R26" s="44">
        <v>0</v>
      </c>
      <c r="S26" s="44">
        <v>0</v>
      </c>
      <c r="T26" s="44">
        <v>1</v>
      </c>
      <c r="U26" s="44">
        <v>0</v>
      </c>
      <c r="V26" s="44">
        <v>2</v>
      </c>
      <c r="W26" s="44">
        <v>2</v>
      </c>
      <c r="X26" s="44">
        <v>0</v>
      </c>
      <c r="Y26" s="44">
        <v>1</v>
      </c>
      <c r="Z26" s="44">
        <v>0</v>
      </c>
      <c r="AA26" s="45">
        <v>0</v>
      </c>
      <c r="AB26" s="12">
        <v>1194</v>
      </c>
      <c r="AC26" s="20">
        <v>1060</v>
      </c>
      <c r="AD26" s="20">
        <v>872</v>
      </c>
      <c r="AE26" s="48">
        <v>1394</v>
      </c>
      <c r="AF26" s="18">
        <v>0</v>
      </c>
      <c r="AG26" s="18">
        <v>0</v>
      </c>
      <c r="AH26">
        <v>0</v>
      </c>
      <c r="AI26">
        <v>0</v>
      </c>
      <c r="AJ26">
        <v>0</v>
      </c>
      <c r="AK26">
        <v>0</v>
      </c>
      <c r="AL26">
        <v>1</v>
      </c>
      <c r="AM26">
        <v>0</v>
      </c>
      <c r="AN26">
        <v>0</v>
      </c>
    </row>
    <row r="27" spans="1:40">
      <c r="A27" t="s">
        <v>2000</v>
      </c>
      <c r="B27" t="s">
        <v>2087</v>
      </c>
      <c r="C27" t="s">
        <v>2088</v>
      </c>
      <c r="D27" t="s">
        <v>2003</v>
      </c>
      <c r="E27">
        <v>100</v>
      </c>
      <c r="F27">
        <v>100</v>
      </c>
      <c r="G27">
        <v>0</v>
      </c>
      <c r="H27">
        <v>426</v>
      </c>
      <c r="I27" t="s">
        <v>2089</v>
      </c>
      <c r="J27" s="4" t="s">
        <v>2090</v>
      </c>
      <c r="K27" t="s">
        <v>176</v>
      </c>
      <c r="L27">
        <f t="shared" si="0"/>
        <v>44</v>
      </c>
      <c r="M27" s="44">
        <v>28</v>
      </c>
      <c r="N27" s="44">
        <v>111</v>
      </c>
      <c r="O27" s="44">
        <v>101</v>
      </c>
      <c r="P27" s="44">
        <v>52</v>
      </c>
      <c r="Q27" s="44">
        <v>33</v>
      </c>
      <c r="R27" s="44">
        <v>46</v>
      </c>
      <c r="S27" s="44">
        <v>190</v>
      </c>
      <c r="T27" s="44">
        <v>268</v>
      </c>
      <c r="U27" s="44">
        <v>419</v>
      </c>
      <c r="V27" s="44">
        <v>398</v>
      </c>
      <c r="W27" s="44">
        <v>412</v>
      </c>
      <c r="X27" s="44">
        <v>376</v>
      </c>
      <c r="Y27" s="44">
        <v>401</v>
      </c>
      <c r="Z27" s="44">
        <v>464</v>
      </c>
      <c r="AA27" s="45">
        <v>358</v>
      </c>
      <c r="AB27" s="12">
        <v>7</v>
      </c>
      <c r="AC27" s="20">
        <v>1</v>
      </c>
      <c r="AD27" s="20">
        <v>2</v>
      </c>
      <c r="AE27" s="48">
        <v>2</v>
      </c>
      <c r="AF27" s="18">
        <v>0</v>
      </c>
      <c r="AG27" s="18">
        <v>0</v>
      </c>
      <c r="AH27">
        <v>1</v>
      </c>
      <c r="AI27">
        <v>1</v>
      </c>
      <c r="AJ27">
        <v>33</v>
      </c>
      <c r="AK27">
        <v>0</v>
      </c>
      <c r="AL27">
        <v>0</v>
      </c>
      <c r="AM27">
        <v>3</v>
      </c>
      <c r="AN27">
        <v>1</v>
      </c>
    </row>
    <row r="28" spans="1:40">
      <c r="A28" t="s">
        <v>2000</v>
      </c>
      <c r="B28" t="s">
        <v>2091</v>
      </c>
      <c r="C28" t="s">
        <v>2092</v>
      </c>
      <c r="D28" t="s">
        <v>2003</v>
      </c>
      <c r="E28">
        <v>100</v>
      </c>
      <c r="F28">
        <v>100</v>
      </c>
      <c r="G28">
        <v>0</v>
      </c>
      <c r="H28">
        <v>421</v>
      </c>
      <c r="I28" t="s">
        <v>2093</v>
      </c>
      <c r="J28" s="4" t="s">
        <v>2094</v>
      </c>
      <c r="K28" t="s">
        <v>179</v>
      </c>
      <c r="L28">
        <f t="shared" si="0"/>
        <v>1</v>
      </c>
      <c r="M28" s="44">
        <v>1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1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5">
        <v>0</v>
      </c>
      <c r="AB28" s="12">
        <v>0</v>
      </c>
      <c r="AC28" s="20">
        <v>0</v>
      </c>
      <c r="AD28" s="20">
        <v>0</v>
      </c>
      <c r="AE28" s="48">
        <v>0</v>
      </c>
      <c r="AF28" s="18">
        <v>0</v>
      </c>
      <c r="AG28" s="18">
        <v>0</v>
      </c>
      <c r="AH28">
        <v>0</v>
      </c>
      <c r="AI28">
        <v>0</v>
      </c>
      <c r="AJ28">
        <v>0</v>
      </c>
      <c r="AK28">
        <v>0</v>
      </c>
      <c r="AL28">
        <v>1</v>
      </c>
      <c r="AM28">
        <v>0</v>
      </c>
      <c r="AN28">
        <v>0</v>
      </c>
    </row>
    <row r="29" spans="1:40">
      <c r="A29" t="s">
        <v>2000</v>
      </c>
      <c r="B29" t="s">
        <v>2095</v>
      </c>
      <c r="C29" t="s">
        <v>2096</v>
      </c>
      <c r="D29" t="s">
        <v>2003</v>
      </c>
      <c r="E29">
        <v>100</v>
      </c>
      <c r="F29">
        <v>100</v>
      </c>
      <c r="G29">
        <v>0</v>
      </c>
      <c r="H29">
        <v>401</v>
      </c>
      <c r="I29" t="s">
        <v>2097</v>
      </c>
      <c r="J29" s="4" t="s">
        <v>2098</v>
      </c>
      <c r="K29" t="s">
        <v>184</v>
      </c>
      <c r="L29">
        <f t="shared" si="0"/>
        <v>725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5">
        <v>0</v>
      </c>
      <c r="AB29" s="12">
        <v>157</v>
      </c>
      <c r="AC29" s="20">
        <v>337</v>
      </c>
      <c r="AD29" s="20">
        <v>236</v>
      </c>
      <c r="AE29" s="48">
        <v>151</v>
      </c>
      <c r="AF29" s="18">
        <v>0</v>
      </c>
      <c r="AG29" s="18">
        <v>0</v>
      </c>
      <c r="AH29">
        <v>0</v>
      </c>
      <c r="AI29">
        <v>1</v>
      </c>
      <c r="AJ29">
        <v>0</v>
      </c>
      <c r="AK29">
        <v>0</v>
      </c>
      <c r="AL29">
        <v>0</v>
      </c>
      <c r="AM29">
        <v>0</v>
      </c>
      <c r="AN29">
        <v>0</v>
      </c>
    </row>
    <row r="30" spans="1:40">
      <c r="A30" t="s">
        <v>2000</v>
      </c>
      <c r="B30" t="s">
        <v>2099</v>
      </c>
      <c r="C30" t="s">
        <v>2100</v>
      </c>
      <c r="D30" t="s">
        <v>2003</v>
      </c>
      <c r="E30">
        <v>100</v>
      </c>
      <c r="F30">
        <v>100</v>
      </c>
      <c r="G30">
        <v>0</v>
      </c>
      <c r="H30">
        <v>421</v>
      </c>
      <c r="I30" t="s">
        <v>2101</v>
      </c>
      <c r="J30" s="4" t="s">
        <v>2102</v>
      </c>
      <c r="K30" t="s">
        <v>189</v>
      </c>
      <c r="L30">
        <f t="shared" si="0"/>
        <v>9115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3</v>
      </c>
      <c r="AA30" s="45">
        <v>0</v>
      </c>
      <c r="AB30" s="12">
        <v>2663</v>
      </c>
      <c r="AC30" s="20">
        <v>3175</v>
      </c>
      <c r="AD30" s="20">
        <v>3038</v>
      </c>
      <c r="AE30" s="48">
        <v>2902</v>
      </c>
      <c r="AF30" s="18">
        <v>0</v>
      </c>
      <c r="AG30" s="18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</row>
    <row r="31" spans="1:40">
      <c r="A31" t="s">
        <v>2000</v>
      </c>
      <c r="B31" t="s">
        <v>2103</v>
      </c>
      <c r="C31" t="s">
        <v>2104</v>
      </c>
      <c r="D31" t="s">
        <v>2003</v>
      </c>
      <c r="E31">
        <v>100</v>
      </c>
      <c r="F31">
        <v>100</v>
      </c>
      <c r="G31">
        <v>0</v>
      </c>
      <c r="H31">
        <v>406</v>
      </c>
      <c r="I31" t="s">
        <v>2105</v>
      </c>
      <c r="J31" s="4" t="s">
        <v>2106</v>
      </c>
      <c r="K31" t="s">
        <v>192</v>
      </c>
      <c r="L31">
        <f t="shared" si="0"/>
        <v>15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5">
        <v>0</v>
      </c>
      <c r="AB31" s="12">
        <v>0</v>
      </c>
      <c r="AC31" s="20">
        <v>0</v>
      </c>
      <c r="AD31" s="20">
        <v>0</v>
      </c>
      <c r="AE31" s="48">
        <v>0</v>
      </c>
      <c r="AF31" s="18">
        <v>4</v>
      </c>
      <c r="AG31" s="18">
        <v>0</v>
      </c>
      <c r="AH31">
        <v>6</v>
      </c>
      <c r="AI31">
        <v>0</v>
      </c>
      <c r="AJ31">
        <v>2</v>
      </c>
      <c r="AK31">
        <v>0</v>
      </c>
      <c r="AL31">
        <v>0</v>
      </c>
      <c r="AM31">
        <v>3</v>
      </c>
      <c r="AN31">
        <v>0</v>
      </c>
    </row>
    <row r="32" spans="1:40">
      <c r="A32" t="s">
        <v>2000</v>
      </c>
      <c r="B32" t="s">
        <v>2107</v>
      </c>
      <c r="C32" t="s">
        <v>2108</v>
      </c>
      <c r="D32" t="s">
        <v>2109</v>
      </c>
      <c r="E32">
        <v>99.29</v>
      </c>
      <c r="F32">
        <v>100</v>
      </c>
      <c r="G32">
        <v>0</v>
      </c>
      <c r="H32">
        <v>421</v>
      </c>
      <c r="I32" t="s">
        <v>2110</v>
      </c>
      <c r="J32" s="4" t="s">
        <v>2111</v>
      </c>
      <c r="K32" t="s">
        <v>197</v>
      </c>
      <c r="L32">
        <f t="shared" si="0"/>
        <v>130</v>
      </c>
      <c r="M32" s="44">
        <v>932</v>
      </c>
      <c r="N32" s="44">
        <v>2049</v>
      </c>
      <c r="O32" s="44">
        <v>2115</v>
      </c>
      <c r="P32" s="44">
        <v>996</v>
      </c>
      <c r="Q32" s="44">
        <v>543</v>
      </c>
      <c r="R32" s="44">
        <v>1150</v>
      </c>
      <c r="S32" s="44">
        <v>2522</v>
      </c>
      <c r="T32" s="44">
        <v>2805</v>
      </c>
      <c r="U32" s="44">
        <v>4090</v>
      </c>
      <c r="V32" s="44">
        <v>3309</v>
      </c>
      <c r="W32" s="44">
        <v>3480</v>
      </c>
      <c r="X32" s="44">
        <v>3682</v>
      </c>
      <c r="Y32" s="44">
        <v>3673</v>
      </c>
      <c r="Z32" s="44">
        <v>3801</v>
      </c>
      <c r="AA32" s="45">
        <v>3115</v>
      </c>
      <c r="AB32" s="12">
        <v>32</v>
      </c>
      <c r="AC32" s="20">
        <v>39</v>
      </c>
      <c r="AD32" s="20">
        <v>44</v>
      </c>
      <c r="AE32" s="48">
        <v>28</v>
      </c>
      <c r="AF32" s="18">
        <v>0</v>
      </c>
      <c r="AG32" s="18">
        <v>0</v>
      </c>
      <c r="AH32">
        <v>5</v>
      </c>
      <c r="AI32">
        <v>1</v>
      </c>
      <c r="AJ32">
        <v>0</v>
      </c>
      <c r="AK32">
        <v>0</v>
      </c>
      <c r="AL32">
        <v>2</v>
      </c>
      <c r="AM32">
        <v>1</v>
      </c>
      <c r="AN32">
        <v>10</v>
      </c>
    </row>
    <row r="33" spans="1:40">
      <c r="A33" t="s">
        <v>2000</v>
      </c>
      <c r="B33" t="s">
        <v>2112</v>
      </c>
      <c r="C33" t="s">
        <v>2113</v>
      </c>
      <c r="D33" t="s">
        <v>2003</v>
      </c>
      <c r="E33">
        <v>100</v>
      </c>
      <c r="F33">
        <v>100</v>
      </c>
      <c r="G33">
        <v>0</v>
      </c>
      <c r="H33">
        <v>425</v>
      </c>
      <c r="I33" t="s">
        <v>2114</v>
      </c>
      <c r="J33" s="4" t="s">
        <v>2115</v>
      </c>
      <c r="K33" t="s">
        <v>202</v>
      </c>
      <c r="L33">
        <f t="shared" si="0"/>
        <v>16</v>
      </c>
      <c r="M33" s="44">
        <v>454</v>
      </c>
      <c r="N33" s="44">
        <v>950</v>
      </c>
      <c r="O33" s="44">
        <v>1162</v>
      </c>
      <c r="P33" s="44">
        <v>457</v>
      </c>
      <c r="Q33" s="44">
        <v>300</v>
      </c>
      <c r="R33" s="44">
        <v>582</v>
      </c>
      <c r="S33" s="44">
        <v>1540</v>
      </c>
      <c r="T33" s="44">
        <v>1915</v>
      </c>
      <c r="U33" s="44">
        <v>2505</v>
      </c>
      <c r="V33" s="44">
        <v>2050</v>
      </c>
      <c r="W33" s="44">
        <v>2043</v>
      </c>
      <c r="X33" s="44">
        <v>2319</v>
      </c>
      <c r="Y33" s="44">
        <v>2422</v>
      </c>
      <c r="Z33" s="44">
        <v>2517</v>
      </c>
      <c r="AA33" s="45">
        <v>2008</v>
      </c>
      <c r="AB33" s="12">
        <v>0</v>
      </c>
      <c r="AC33" s="20">
        <v>0</v>
      </c>
      <c r="AD33" s="20">
        <v>0</v>
      </c>
      <c r="AE33" s="48">
        <v>0</v>
      </c>
      <c r="AF33" s="18">
        <v>1</v>
      </c>
      <c r="AG33" s="18">
        <v>0</v>
      </c>
      <c r="AH33">
        <v>7</v>
      </c>
      <c r="AI33">
        <v>1</v>
      </c>
      <c r="AJ33">
        <v>1</v>
      </c>
      <c r="AK33">
        <v>0</v>
      </c>
      <c r="AL33">
        <v>0</v>
      </c>
      <c r="AM33">
        <v>2</v>
      </c>
      <c r="AN33">
        <v>4</v>
      </c>
    </row>
    <row r="34" spans="1:40">
      <c r="A34" t="s">
        <v>2000</v>
      </c>
      <c r="B34" t="s">
        <v>2116</v>
      </c>
      <c r="C34" t="s">
        <v>204</v>
      </c>
      <c r="D34" t="s">
        <v>2003</v>
      </c>
      <c r="E34">
        <v>100</v>
      </c>
      <c r="F34">
        <v>100</v>
      </c>
      <c r="G34">
        <v>0</v>
      </c>
      <c r="H34">
        <v>426</v>
      </c>
      <c r="I34" t="s">
        <v>2117</v>
      </c>
      <c r="J34" s="4" t="s">
        <v>2118</v>
      </c>
      <c r="K34" t="s">
        <v>207</v>
      </c>
      <c r="L34">
        <f t="shared" si="0"/>
        <v>2313</v>
      </c>
      <c r="M34" s="44">
        <v>101</v>
      </c>
      <c r="N34" s="44">
        <v>252</v>
      </c>
      <c r="O34" s="44">
        <v>242</v>
      </c>
      <c r="P34" s="44">
        <v>129</v>
      </c>
      <c r="Q34" s="44">
        <v>47</v>
      </c>
      <c r="R34" s="44">
        <v>108</v>
      </c>
      <c r="S34" s="44">
        <v>362</v>
      </c>
      <c r="T34" s="44">
        <v>362</v>
      </c>
      <c r="U34" s="44">
        <v>582</v>
      </c>
      <c r="V34" s="44">
        <v>528</v>
      </c>
      <c r="W34" s="44">
        <v>497</v>
      </c>
      <c r="X34" s="44">
        <v>530</v>
      </c>
      <c r="Y34" s="44">
        <v>513</v>
      </c>
      <c r="Z34" s="44">
        <v>572</v>
      </c>
      <c r="AA34" s="45">
        <v>446</v>
      </c>
      <c r="AB34" s="12">
        <v>673</v>
      </c>
      <c r="AC34" s="20">
        <v>776</v>
      </c>
      <c r="AD34" s="20">
        <v>839</v>
      </c>
      <c r="AE34" s="48">
        <v>680</v>
      </c>
      <c r="AF34" s="18">
        <v>0</v>
      </c>
      <c r="AG34" s="18">
        <v>0</v>
      </c>
      <c r="AH34">
        <v>2</v>
      </c>
      <c r="AI34">
        <v>3</v>
      </c>
      <c r="AJ34">
        <v>0</v>
      </c>
      <c r="AK34">
        <v>0</v>
      </c>
      <c r="AL34">
        <v>1</v>
      </c>
      <c r="AM34">
        <v>12</v>
      </c>
      <c r="AN34">
        <v>0</v>
      </c>
    </row>
    <row r="35" spans="1:40">
      <c r="A35" t="s">
        <v>2000</v>
      </c>
      <c r="B35" t="s">
        <v>2119</v>
      </c>
      <c r="C35" t="s">
        <v>199</v>
      </c>
      <c r="D35" t="s">
        <v>2003</v>
      </c>
      <c r="E35">
        <v>100</v>
      </c>
      <c r="F35">
        <v>100</v>
      </c>
      <c r="G35">
        <v>0</v>
      </c>
      <c r="H35">
        <v>427</v>
      </c>
      <c r="I35" t="s">
        <v>2120</v>
      </c>
      <c r="J35" s="4" t="s">
        <v>2121</v>
      </c>
      <c r="K35" t="s">
        <v>212</v>
      </c>
      <c r="L35">
        <f t="shared" si="0"/>
        <v>15</v>
      </c>
      <c r="M35" s="44">
        <v>444</v>
      </c>
      <c r="N35" s="44">
        <v>1115</v>
      </c>
      <c r="O35" s="44">
        <v>1126</v>
      </c>
      <c r="P35" s="44">
        <v>324</v>
      </c>
      <c r="Q35" s="44">
        <v>275</v>
      </c>
      <c r="R35" s="44">
        <v>544</v>
      </c>
      <c r="S35" s="44">
        <v>1530</v>
      </c>
      <c r="T35" s="44">
        <v>1773</v>
      </c>
      <c r="U35" s="44">
        <v>2345</v>
      </c>
      <c r="V35" s="44">
        <v>1959</v>
      </c>
      <c r="W35" s="44">
        <v>2046</v>
      </c>
      <c r="X35" s="44">
        <v>2247</v>
      </c>
      <c r="Y35" s="44">
        <v>2210</v>
      </c>
      <c r="Z35" s="44">
        <v>2366</v>
      </c>
      <c r="AA35" s="45">
        <v>1899</v>
      </c>
      <c r="AB35" s="12">
        <v>2</v>
      </c>
      <c r="AC35" s="20">
        <v>0</v>
      </c>
      <c r="AD35" s="20">
        <v>1</v>
      </c>
      <c r="AE35" s="48">
        <v>0</v>
      </c>
      <c r="AF35" s="18">
        <v>0</v>
      </c>
      <c r="AG35" s="18">
        <v>0</v>
      </c>
      <c r="AH35">
        <v>4</v>
      </c>
      <c r="AI35">
        <v>0</v>
      </c>
      <c r="AJ35">
        <v>1</v>
      </c>
      <c r="AK35">
        <v>0</v>
      </c>
      <c r="AL35">
        <v>0</v>
      </c>
      <c r="AM35">
        <v>0</v>
      </c>
      <c r="AN35">
        <v>9</v>
      </c>
    </row>
    <row r="36" spans="1:40">
      <c r="A36" t="s">
        <v>2000</v>
      </c>
      <c r="B36" t="s">
        <v>2122</v>
      </c>
      <c r="C36" t="s">
        <v>199</v>
      </c>
      <c r="D36" t="s">
        <v>2003</v>
      </c>
      <c r="E36">
        <v>100</v>
      </c>
      <c r="F36">
        <v>100</v>
      </c>
      <c r="G36">
        <v>0</v>
      </c>
      <c r="H36">
        <v>427</v>
      </c>
      <c r="I36" t="s">
        <v>2123</v>
      </c>
      <c r="J36" s="4" t="s">
        <v>2124</v>
      </c>
      <c r="K36" t="s">
        <v>217</v>
      </c>
      <c r="L36">
        <f t="shared" si="0"/>
        <v>1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1</v>
      </c>
      <c r="Z36" s="44">
        <v>0</v>
      </c>
      <c r="AA36" s="45">
        <v>0</v>
      </c>
      <c r="AB36" s="12">
        <v>0</v>
      </c>
      <c r="AC36" s="20">
        <v>0</v>
      </c>
      <c r="AD36" s="20">
        <v>0</v>
      </c>
      <c r="AE36" s="48">
        <v>0</v>
      </c>
      <c r="AF36" s="18">
        <v>0</v>
      </c>
      <c r="AG36" s="18">
        <v>0</v>
      </c>
      <c r="AH36">
        <v>0</v>
      </c>
      <c r="AI36">
        <v>1</v>
      </c>
      <c r="AJ36">
        <v>0</v>
      </c>
      <c r="AK36">
        <v>0</v>
      </c>
      <c r="AL36">
        <v>0</v>
      </c>
      <c r="AM36">
        <v>0</v>
      </c>
      <c r="AN36">
        <v>0</v>
      </c>
    </row>
    <row r="37" spans="1:40">
      <c r="A37" t="s">
        <v>2000</v>
      </c>
      <c r="B37" t="s">
        <v>2125</v>
      </c>
      <c r="C37" t="s">
        <v>2126</v>
      </c>
      <c r="D37" t="s">
        <v>2003</v>
      </c>
      <c r="E37">
        <v>100</v>
      </c>
      <c r="F37">
        <v>100</v>
      </c>
      <c r="G37">
        <v>0</v>
      </c>
      <c r="H37">
        <v>427</v>
      </c>
      <c r="I37" t="s">
        <v>2127</v>
      </c>
      <c r="J37" s="4" t="s">
        <v>2128</v>
      </c>
      <c r="K37" t="s">
        <v>222</v>
      </c>
      <c r="L37">
        <f t="shared" si="0"/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5</v>
      </c>
      <c r="AA37" s="45">
        <v>0</v>
      </c>
      <c r="AB37" s="12">
        <v>0</v>
      </c>
      <c r="AC37" s="20">
        <v>0</v>
      </c>
      <c r="AD37" s="20">
        <v>0</v>
      </c>
      <c r="AE37" s="48">
        <v>0</v>
      </c>
      <c r="AF37" s="18">
        <v>0</v>
      </c>
      <c r="AG37" s="18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</row>
    <row r="38" spans="1:40">
      <c r="A38" t="s">
        <v>2000</v>
      </c>
      <c r="B38" t="s">
        <v>2125</v>
      </c>
      <c r="C38" t="s">
        <v>2129</v>
      </c>
      <c r="D38" t="s">
        <v>2130</v>
      </c>
      <c r="E38">
        <v>99.53</v>
      </c>
      <c r="F38">
        <v>100</v>
      </c>
      <c r="G38">
        <v>0</v>
      </c>
      <c r="H38">
        <v>427</v>
      </c>
      <c r="I38" t="s">
        <v>2131</v>
      </c>
      <c r="J38" s="4" t="s">
        <v>2132</v>
      </c>
      <c r="K38" t="s">
        <v>227</v>
      </c>
      <c r="L38">
        <f t="shared" si="0"/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1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5">
        <v>0</v>
      </c>
      <c r="AB38" s="12">
        <v>0</v>
      </c>
      <c r="AC38" s="20">
        <v>0</v>
      </c>
      <c r="AD38" s="20">
        <v>0</v>
      </c>
      <c r="AE38" s="48">
        <v>0</v>
      </c>
      <c r="AF38" s="18">
        <v>0</v>
      </c>
      <c r="AG38" s="1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</row>
    <row r="39" spans="1:40">
      <c r="A39" t="s">
        <v>2000</v>
      </c>
      <c r="B39" t="s">
        <v>2133</v>
      </c>
      <c r="C39" t="s">
        <v>125</v>
      </c>
      <c r="D39" t="s">
        <v>2003</v>
      </c>
      <c r="E39">
        <v>100</v>
      </c>
      <c r="F39">
        <v>100</v>
      </c>
      <c r="G39">
        <v>0</v>
      </c>
      <c r="H39">
        <v>401</v>
      </c>
      <c r="I39" t="s">
        <v>2134</v>
      </c>
      <c r="J39" s="4" t="s">
        <v>2135</v>
      </c>
      <c r="K39" t="s">
        <v>230</v>
      </c>
      <c r="L39">
        <f t="shared" si="0"/>
        <v>5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1</v>
      </c>
      <c r="Z39" s="44">
        <v>0</v>
      </c>
      <c r="AA39" s="45">
        <v>1</v>
      </c>
      <c r="AB39" s="12">
        <v>0</v>
      </c>
      <c r="AC39" s="20">
        <v>0</v>
      </c>
      <c r="AD39" s="20">
        <v>0</v>
      </c>
      <c r="AE39" s="48">
        <v>0</v>
      </c>
      <c r="AF39" s="18">
        <v>2</v>
      </c>
      <c r="AG39" s="18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2</v>
      </c>
      <c r="AN39">
        <v>1</v>
      </c>
    </row>
    <row r="40" spans="1:40">
      <c r="A40" t="s">
        <v>2000</v>
      </c>
      <c r="B40" t="s">
        <v>2136</v>
      </c>
      <c r="C40" t="s">
        <v>2088</v>
      </c>
      <c r="D40" t="s">
        <v>2003</v>
      </c>
      <c r="E40">
        <v>100</v>
      </c>
      <c r="F40">
        <v>100</v>
      </c>
      <c r="G40">
        <v>0</v>
      </c>
      <c r="H40">
        <v>426</v>
      </c>
      <c r="I40" t="s">
        <v>2137</v>
      </c>
      <c r="J40" s="4" t="s">
        <v>2138</v>
      </c>
      <c r="K40" t="s">
        <v>233</v>
      </c>
      <c r="L40">
        <f t="shared" si="0"/>
        <v>13</v>
      </c>
      <c r="M40" s="44">
        <v>6</v>
      </c>
      <c r="N40" s="44">
        <v>39</v>
      </c>
      <c r="O40" s="44">
        <v>46</v>
      </c>
      <c r="P40" s="44">
        <v>15</v>
      </c>
      <c r="Q40" s="44">
        <v>8</v>
      </c>
      <c r="R40" s="44">
        <v>14</v>
      </c>
      <c r="S40" s="44">
        <v>83</v>
      </c>
      <c r="T40" s="44">
        <v>108</v>
      </c>
      <c r="U40" s="44">
        <v>165</v>
      </c>
      <c r="V40" s="44">
        <v>121</v>
      </c>
      <c r="W40" s="44">
        <v>126</v>
      </c>
      <c r="X40" s="44">
        <v>132</v>
      </c>
      <c r="Y40" s="44">
        <v>158</v>
      </c>
      <c r="Z40" s="44">
        <v>168</v>
      </c>
      <c r="AA40" s="45">
        <v>112</v>
      </c>
      <c r="AB40" s="12">
        <v>15</v>
      </c>
      <c r="AC40" s="20">
        <v>0</v>
      </c>
      <c r="AD40" s="20">
        <v>0</v>
      </c>
      <c r="AE40" s="48">
        <v>0</v>
      </c>
      <c r="AF40" s="18">
        <v>0</v>
      </c>
      <c r="AG40" s="18">
        <v>0</v>
      </c>
      <c r="AH40">
        <v>0</v>
      </c>
      <c r="AI40">
        <v>1</v>
      </c>
      <c r="AJ40">
        <v>12</v>
      </c>
      <c r="AK40">
        <v>0</v>
      </c>
      <c r="AL40">
        <v>0</v>
      </c>
      <c r="AM40">
        <v>0</v>
      </c>
      <c r="AN40">
        <v>0</v>
      </c>
    </row>
    <row r="41" spans="1:40">
      <c r="A41" t="s">
        <v>2000</v>
      </c>
      <c r="B41" t="s">
        <v>2139</v>
      </c>
      <c r="C41" t="s">
        <v>204</v>
      </c>
      <c r="D41" t="s">
        <v>2003</v>
      </c>
      <c r="E41">
        <v>100</v>
      </c>
      <c r="F41">
        <v>100</v>
      </c>
      <c r="G41">
        <v>0</v>
      </c>
      <c r="H41">
        <v>426</v>
      </c>
      <c r="I41" t="s">
        <v>2140</v>
      </c>
      <c r="J41" s="4" t="s">
        <v>2141</v>
      </c>
      <c r="K41" t="s">
        <v>237</v>
      </c>
      <c r="L41">
        <f t="shared" si="0"/>
        <v>368</v>
      </c>
      <c r="M41" s="44">
        <v>434</v>
      </c>
      <c r="N41" s="44">
        <v>1006</v>
      </c>
      <c r="O41" s="44">
        <v>951</v>
      </c>
      <c r="P41" s="44">
        <v>170</v>
      </c>
      <c r="Q41" s="44">
        <v>147</v>
      </c>
      <c r="R41" s="44">
        <v>235</v>
      </c>
      <c r="S41" s="44">
        <v>894</v>
      </c>
      <c r="T41" s="44">
        <v>731</v>
      </c>
      <c r="U41" s="44">
        <v>1000</v>
      </c>
      <c r="V41" s="44">
        <v>1079</v>
      </c>
      <c r="W41" s="44">
        <v>1287</v>
      </c>
      <c r="X41" s="44">
        <v>1494</v>
      </c>
      <c r="Y41" s="44">
        <v>1286</v>
      </c>
      <c r="Z41" s="44">
        <v>1188</v>
      </c>
      <c r="AA41" s="45">
        <v>1044</v>
      </c>
      <c r="AB41" s="12">
        <v>133</v>
      </c>
      <c r="AC41" s="20">
        <v>122</v>
      </c>
      <c r="AD41" s="20">
        <v>129</v>
      </c>
      <c r="AE41" s="48">
        <v>104</v>
      </c>
      <c r="AF41" s="18">
        <v>0</v>
      </c>
      <c r="AG41" s="18">
        <v>0</v>
      </c>
      <c r="AH41">
        <v>1</v>
      </c>
      <c r="AI41">
        <v>0</v>
      </c>
      <c r="AJ41">
        <v>0</v>
      </c>
      <c r="AK41">
        <v>0</v>
      </c>
      <c r="AL41">
        <v>6</v>
      </c>
      <c r="AM41">
        <v>2</v>
      </c>
      <c r="AN41">
        <v>4</v>
      </c>
    </row>
    <row r="42" spans="1:40">
      <c r="A42" t="s">
        <v>2000</v>
      </c>
      <c r="B42" t="s">
        <v>2142</v>
      </c>
      <c r="C42" t="s">
        <v>2113</v>
      </c>
      <c r="D42" t="s">
        <v>2003</v>
      </c>
      <c r="E42">
        <v>100</v>
      </c>
      <c r="F42">
        <v>100</v>
      </c>
      <c r="G42">
        <v>0</v>
      </c>
      <c r="H42">
        <v>425</v>
      </c>
      <c r="I42" t="s">
        <v>2143</v>
      </c>
      <c r="J42" s="4" t="s">
        <v>2144</v>
      </c>
      <c r="K42" t="s">
        <v>242</v>
      </c>
      <c r="L42">
        <f t="shared" si="0"/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5">
        <v>0</v>
      </c>
      <c r="AB42" s="12">
        <v>0</v>
      </c>
      <c r="AC42" s="20">
        <v>0</v>
      </c>
      <c r="AD42" s="20">
        <v>0</v>
      </c>
      <c r="AE42" s="48">
        <v>0</v>
      </c>
      <c r="AF42" s="18">
        <v>0</v>
      </c>
      <c r="AG42" s="18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</row>
    <row r="43" spans="1:40">
      <c r="A43" t="s">
        <v>2000</v>
      </c>
      <c r="B43" t="s">
        <v>2145</v>
      </c>
      <c r="C43" t="s">
        <v>2146</v>
      </c>
      <c r="D43" t="s">
        <v>2003</v>
      </c>
      <c r="E43">
        <v>100</v>
      </c>
      <c r="F43">
        <v>100</v>
      </c>
      <c r="G43">
        <v>0</v>
      </c>
      <c r="H43">
        <v>421</v>
      </c>
      <c r="I43" t="s">
        <v>2147</v>
      </c>
      <c r="J43" s="4" t="s">
        <v>2148</v>
      </c>
      <c r="K43" t="s">
        <v>247</v>
      </c>
      <c r="L43">
        <f t="shared" si="0"/>
        <v>83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5">
        <v>0</v>
      </c>
      <c r="AB43" s="12">
        <v>28</v>
      </c>
      <c r="AC43" s="20">
        <v>37</v>
      </c>
      <c r="AD43" s="20">
        <v>24</v>
      </c>
      <c r="AE43" s="48">
        <v>22</v>
      </c>
      <c r="AF43" s="18">
        <v>0</v>
      </c>
      <c r="AG43" s="18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</row>
    <row r="44" spans="1:40">
      <c r="A44" t="s">
        <v>2000</v>
      </c>
      <c r="B44" t="s">
        <v>2149</v>
      </c>
      <c r="C44" t="s">
        <v>2150</v>
      </c>
      <c r="D44" t="s">
        <v>2003</v>
      </c>
      <c r="E44">
        <v>100</v>
      </c>
      <c r="F44">
        <v>100</v>
      </c>
      <c r="G44">
        <v>0</v>
      </c>
      <c r="H44">
        <v>406</v>
      </c>
      <c r="I44" t="s">
        <v>2151</v>
      </c>
      <c r="J44" s="4" t="s">
        <v>2152</v>
      </c>
      <c r="K44" t="s">
        <v>252</v>
      </c>
      <c r="L44">
        <f t="shared" si="0"/>
        <v>98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5">
        <v>0</v>
      </c>
      <c r="AB44" s="12">
        <v>26</v>
      </c>
      <c r="AC44" s="20">
        <v>37</v>
      </c>
      <c r="AD44" s="20">
        <v>15</v>
      </c>
      <c r="AE44" s="48">
        <v>45</v>
      </c>
      <c r="AF44" s="18">
        <v>0</v>
      </c>
      <c r="AG44" s="18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</row>
    <row r="45" spans="1:40">
      <c r="A45" t="s">
        <v>2000</v>
      </c>
      <c r="B45" t="s">
        <v>2153</v>
      </c>
      <c r="C45" t="s">
        <v>2154</v>
      </c>
      <c r="D45" t="s">
        <v>2003</v>
      </c>
      <c r="E45">
        <v>100</v>
      </c>
      <c r="F45">
        <v>100</v>
      </c>
      <c r="G45">
        <v>0</v>
      </c>
      <c r="H45">
        <v>426</v>
      </c>
      <c r="I45" t="s">
        <v>2155</v>
      </c>
      <c r="J45" s="4" t="s">
        <v>2156</v>
      </c>
      <c r="K45" t="s">
        <v>257</v>
      </c>
      <c r="L45">
        <f t="shared" si="0"/>
        <v>122</v>
      </c>
      <c r="M45" s="44">
        <v>51</v>
      </c>
      <c r="N45" s="44">
        <v>116</v>
      </c>
      <c r="O45" s="44">
        <v>108</v>
      </c>
      <c r="P45" s="44">
        <v>43</v>
      </c>
      <c r="Q45" s="44">
        <v>30</v>
      </c>
      <c r="R45" s="44">
        <v>63</v>
      </c>
      <c r="S45" s="44">
        <v>170</v>
      </c>
      <c r="T45" s="44">
        <v>188</v>
      </c>
      <c r="U45" s="44">
        <v>251</v>
      </c>
      <c r="V45" s="44">
        <v>241</v>
      </c>
      <c r="W45" s="44">
        <v>227</v>
      </c>
      <c r="X45" s="44">
        <v>212</v>
      </c>
      <c r="Y45" s="44">
        <v>186</v>
      </c>
      <c r="Z45" s="44">
        <v>221</v>
      </c>
      <c r="AA45" s="45">
        <v>205</v>
      </c>
      <c r="AB45" s="12">
        <v>33</v>
      </c>
      <c r="AC45" s="20">
        <v>43</v>
      </c>
      <c r="AD45" s="20">
        <v>37</v>
      </c>
      <c r="AE45" s="48">
        <v>38</v>
      </c>
      <c r="AF45" s="18">
        <v>0</v>
      </c>
      <c r="AG45" s="18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4</v>
      </c>
      <c r="AN45">
        <v>0</v>
      </c>
    </row>
    <row r="46" spans="1:40">
      <c r="A46" t="s">
        <v>2000</v>
      </c>
      <c r="B46" t="s">
        <v>2157</v>
      </c>
      <c r="C46" t="s">
        <v>2088</v>
      </c>
      <c r="D46" t="s">
        <v>2003</v>
      </c>
      <c r="E46">
        <v>100</v>
      </c>
      <c r="F46">
        <v>100</v>
      </c>
      <c r="G46">
        <v>0</v>
      </c>
      <c r="H46">
        <v>426</v>
      </c>
      <c r="I46" t="s">
        <v>2158</v>
      </c>
      <c r="J46" s="4" t="s">
        <v>2159</v>
      </c>
      <c r="K46" t="s">
        <v>260</v>
      </c>
      <c r="L46">
        <f t="shared" si="0"/>
        <v>4845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1</v>
      </c>
      <c r="Z46" s="44">
        <v>0</v>
      </c>
      <c r="AA46" s="45">
        <v>0</v>
      </c>
      <c r="AB46" s="12">
        <v>1375</v>
      </c>
      <c r="AC46" s="20">
        <v>2037</v>
      </c>
      <c r="AD46" s="20">
        <v>1434</v>
      </c>
      <c r="AE46" s="48">
        <v>1372</v>
      </c>
      <c r="AF46" s="18">
        <v>0</v>
      </c>
      <c r="AG46" s="18">
        <v>0</v>
      </c>
      <c r="AH46">
        <v>0</v>
      </c>
      <c r="AI46">
        <v>0</v>
      </c>
      <c r="AJ46">
        <v>2</v>
      </c>
      <c r="AK46">
        <v>0</v>
      </c>
      <c r="AL46">
        <v>0</v>
      </c>
      <c r="AM46">
        <v>0</v>
      </c>
      <c r="AN46">
        <v>0</v>
      </c>
    </row>
    <row r="47" spans="1:40">
      <c r="A47" t="s">
        <v>2000</v>
      </c>
      <c r="B47" t="s">
        <v>2160</v>
      </c>
      <c r="C47" t="s">
        <v>110</v>
      </c>
      <c r="D47" t="s">
        <v>2003</v>
      </c>
      <c r="E47">
        <v>100</v>
      </c>
      <c r="F47">
        <v>100</v>
      </c>
      <c r="G47">
        <v>0</v>
      </c>
      <c r="H47">
        <v>427</v>
      </c>
      <c r="I47" t="s">
        <v>2161</v>
      </c>
      <c r="J47" s="4" t="s">
        <v>2162</v>
      </c>
      <c r="K47" t="s">
        <v>265</v>
      </c>
      <c r="L47">
        <f t="shared" si="0"/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5">
        <v>0</v>
      </c>
      <c r="AB47" s="12">
        <v>0</v>
      </c>
      <c r="AC47" s="20">
        <v>0</v>
      </c>
      <c r="AD47" s="20">
        <v>0</v>
      </c>
      <c r="AE47" s="48">
        <v>0</v>
      </c>
      <c r="AF47" s="18">
        <v>0</v>
      </c>
      <c r="AG47" s="18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</row>
    <row r="48" spans="1:40">
      <c r="A48" t="s">
        <v>2000</v>
      </c>
      <c r="B48" t="s">
        <v>2163</v>
      </c>
      <c r="C48" t="s">
        <v>2164</v>
      </c>
      <c r="D48" t="s">
        <v>2003</v>
      </c>
      <c r="E48">
        <v>100</v>
      </c>
      <c r="F48">
        <v>100</v>
      </c>
      <c r="G48">
        <v>0</v>
      </c>
      <c r="H48">
        <v>426</v>
      </c>
      <c r="I48" t="s">
        <v>2165</v>
      </c>
      <c r="J48" s="4" t="s">
        <v>2166</v>
      </c>
      <c r="K48" t="s">
        <v>270</v>
      </c>
      <c r="L48">
        <f t="shared" si="0"/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5">
        <v>0</v>
      </c>
      <c r="AB48" s="12">
        <v>0</v>
      </c>
      <c r="AC48" s="20">
        <v>0</v>
      </c>
      <c r="AD48" s="20">
        <v>0</v>
      </c>
      <c r="AE48" s="48">
        <v>0</v>
      </c>
      <c r="AF48" s="18">
        <v>0</v>
      </c>
      <c r="AG48" s="1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</row>
    <row r="49" spans="1:40">
      <c r="A49" t="s">
        <v>2000</v>
      </c>
      <c r="B49" t="s">
        <v>2167</v>
      </c>
      <c r="C49" t="s">
        <v>2168</v>
      </c>
      <c r="D49" t="s">
        <v>2003</v>
      </c>
      <c r="E49">
        <v>100</v>
      </c>
      <c r="F49">
        <v>100</v>
      </c>
      <c r="G49">
        <v>0</v>
      </c>
      <c r="H49">
        <v>401</v>
      </c>
      <c r="I49" t="s">
        <v>2169</v>
      </c>
      <c r="J49" s="4" t="s">
        <v>2170</v>
      </c>
      <c r="K49" t="s">
        <v>275</v>
      </c>
      <c r="L49">
        <f t="shared" si="0"/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5">
        <v>0</v>
      </c>
      <c r="AB49" s="12">
        <v>0</v>
      </c>
      <c r="AC49" s="20">
        <v>0</v>
      </c>
      <c r="AD49" s="20">
        <v>0</v>
      </c>
      <c r="AE49" s="48">
        <v>0</v>
      </c>
      <c r="AF49" s="18">
        <v>0</v>
      </c>
      <c r="AG49" s="18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</row>
    <row r="50" spans="1:40">
      <c r="A50" t="s">
        <v>2000</v>
      </c>
      <c r="B50" t="s">
        <v>2171</v>
      </c>
      <c r="C50" t="s">
        <v>409</v>
      </c>
      <c r="D50" t="s">
        <v>2003</v>
      </c>
      <c r="E50">
        <v>100</v>
      </c>
      <c r="F50">
        <v>100</v>
      </c>
      <c r="G50">
        <v>0</v>
      </c>
      <c r="H50">
        <v>401</v>
      </c>
      <c r="I50" t="s">
        <v>2172</v>
      </c>
      <c r="J50" s="4" t="s">
        <v>2173</v>
      </c>
      <c r="K50" t="s">
        <v>280</v>
      </c>
      <c r="L50">
        <f t="shared" si="0"/>
        <v>88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1</v>
      </c>
      <c r="V50" s="44">
        <v>0</v>
      </c>
      <c r="W50" s="44">
        <v>0</v>
      </c>
      <c r="X50" s="44">
        <v>0</v>
      </c>
      <c r="Y50" s="44">
        <v>1</v>
      </c>
      <c r="Z50" s="44">
        <v>0</v>
      </c>
      <c r="AA50" s="45">
        <v>0</v>
      </c>
      <c r="AB50" s="12">
        <v>20</v>
      </c>
      <c r="AC50" s="20">
        <v>28</v>
      </c>
      <c r="AD50" s="20">
        <v>24</v>
      </c>
      <c r="AE50" s="48">
        <v>36</v>
      </c>
      <c r="AF50" s="18">
        <v>0</v>
      </c>
      <c r="AG50" s="18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</row>
    <row r="51" spans="1:40">
      <c r="A51" t="s">
        <v>2000</v>
      </c>
      <c r="B51" t="s">
        <v>2174</v>
      </c>
      <c r="C51" t="s">
        <v>2175</v>
      </c>
      <c r="D51" t="s">
        <v>2003</v>
      </c>
      <c r="E51">
        <v>100</v>
      </c>
      <c r="F51">
        <v>100</v>
      </c>
      <c r="G51">
        <v>0</v>
      </c>
      <c r="H51">
        <v>426</v>
      </c>
      <c r="I51" t="s">
        <v>2176</v>
      </c>
      <c r="J51" s="4" t="s">
        <v>2177</v>
      </c>
      <c r="K51" t="s">
        <v>285</v>
      </c>
      <c r="L51">
        <f t="shared" si="0"/>
        <v>0</v>
      </c>
      <c r="M51" s="44">
        <v>53</v>
      </c>
      <c r="N51" s="44">
        <v>155</v>
      </c>
      <c r="O51" s="44">
        <v>162</v>
      </c>
      <c r="P51" s="44">
        <v>53</v>
      </c>
      <c r="Q51" s="44">
        <v>42</v>
      </c>
      <c r="R51" s="44">
        <v>73</v>
      </c>
      <c r="S51" s="44">
        <v>235</v>
      </c>
      <c r="T51" s="44">
        <v>216</v>
      </c>
      <c r="U51" s="44">
        <v>403</v>
      </c>
      <c r="V51" s="44">
        <v>337</v>
      </c>
      <c r="W51" s="44">
        <v>375</v>
      </c>
      <c r="X51" s="44">
        <v>430</v>
      </c>
      <c r="Y51" s="44">
        <v>396</v>
      </c>
      <c r="Z51" s="44">
        <v>411</v>
      </c>
      <c r="AA51" s="45">
        <v>305</v>
      </c>
      <c r="AB51" s="12">
        <v>0</v>
      </c>
      <c r="AC51" s="20">
        <v>0</v>
      </c>
      <c r="AD51" s="20">
        <v>0</v>
      </c>
      <c r="AE51" s="48">
        <v>0</v>
      </c>
      <c r="AF51" s="18">
        <v>0</v>
      </c>
      <c r="AG51" s="18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</row>
    <row r="52" spans="1:40">
      <c r="A52" t="s">
        <v>2000</v>
      </c>
      <c r="B52" t="s">
        <v>2178</v>
      </c>
      <c r="C52" t="s">
        <v>204</v>
      </c>
      <c r="D52" t="s">
        <v>2003</v>
      </c>
      <c r="E52">
        <v>100</v>
      </c>
      <c r="F52">
        <v>100</v>
      </c>
      <c r="G52">
        <v>0</v>
      </c>
      <c r="H52">
        <v>426</v>
      </c>
      <c r="I52" t="s">
        <v>2179</v>
      </c>
      <c r="J52" s="4" t="s">
        <v>2180</v>
      </c>
      <c r="K52" t="s">
        <v>290</v>
      </c>
      <c r="L52">
        <f t="shared" si="0"/>
        <v>36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2</v>
      </c>
      <c r="T52" s="44">
        <v>1</v>
      </c>
      <c r="U52" s="44">
        <v>2</v>
      </c>
      <c r="V52" s="44">
        <v>0</v>
      </c>
      <c r="W52" s="44">
        <v>0</v>
      </c>
      <c r="X52" s="44">
        <v>3</v>
      </c>
      <c r="Y52" s="44">
        <v>0</v>
      </c>
      <c r="Z52" s="44">
        <v>0</v>
      </c>
      <c r="AA52" s="45">
        <v>2</v>
      </c>
      <c r="AB52" s="12">
        <v>0</v>
      </c>
      <c r="AC52" s="20">
        <v>1</v>
      </c>
      <c r="AD52" s="20">
        <v>35</v>
      </c>
      <c r="AE52" s="48">
        <v>0</v>
      </c>
      <c r="AF52" s="18">
        <v>0</v>
      </c>
      <c r="AG52" s="18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</row>
    <row r="53" spans="1:40">
      <c r="A53" t="s">
        <v>2000</v>
      </c>
      <c r="B53" t="s">
        <v>2181</v>
      </c>
      <c r="C53" t="s">
        <v>125</v>
      </c>
      <c r="D53" t="s">
        <v>2003</v>
      </c>
      <c r="E53">
        <v>100</v>
      </c>
      <c r="F53">
        <v>100</v>
      </c>
      <c r="G53">
        <v>0</v>
      </c>
      <c r="H53">
        <v>401</v>
      </c>
      <c r="I53" t="s">
        <v>2182</v>
      </c>
      <c r="J53" s="4" t="s">
        <v>2183</v>
      </c>
      <c r="K53" t="s">
        <v>295</v>
      </c>
      <c r="L53">
        <f t="shared" si="0"/>
        <v>9</v>
      </c>
      <c r="M53" s="44">
        <v>84</v>
      </c>
      <c r="N53" s="44">
        <v>175</v>
      </c>
      <c r="O53" s="44">
        <v>223</v>
      </c>
      <c r="P53" s="44">
        <v>64</v>
      </c>
      <c r="Q53" s="44">
        <v>51</v>
      </c>
      <c r="R53" s="44">
        <v>89</v>
      </c>
      <c r="S53" s="44">
        <v>311</v>
      </c>
      <c r="T53" s="44">
        <v>291</v>
      </c>
      <c r="U53" s="44">
        <v>486</v>
      </c>
      <c r="V53" s="44">
        <v>309</v>
      </c>
      <c r="W53" s="44">
        <v>432</v>
      </c>
      <c r="X53" s="44">
        <v>486</v>
      </c>
      <c r="Y53" s="44">
        <v>435</v>
      </c>
      <c r="Z53" s="44">
        <v>399</v>
      </c>
      <c r="AA53" s="45">
        <v>336</v>
      </c>
      <c r="AB53" s="12">
        <v>4</v>
      </c>
      <c r="AC53" s="20">
        <v>3</v>
      </c>
      <c r="AD53" s="20">
        <v>0</v>
      </c>
      <c r="AE53" s="48">
        <v>2</v>
      </c>
      <c r="AF53" s="18">
        <v>0</v>
      </c>
      <c r="AG53" s="18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</v>
      </c>
    </row>
    <row r="54" spans="1:40">
      <c r="A54" t="s">
        <v>2000</v>
      </c>
      <c r="B54" t="s">
        <v>2184</v>
      </c>
      <c r="C54" t="s">
        <v>2185</v>
      </c>
      <c r="D54" t="s">
        <v>2186</v>
      </c>
      <c r="E54">
        <v>92.72</v>
      </c>
      <c r="F54">
        <v>100</v>
      </c>
      <c r="G54" s="19">
        <v>9E-175</v>
      </c>
      <c r="H54">
        <v>426</v>
      </c>
      <c r="I54" t="s">
        <v>2187</v>
      </c>
      <c r="J54" s="4" t="s">
        <v>2188</v>
      </c>
      <c r="K54" t="s">
        <v>299</v>
      </c>
      <c r="L54">
        <f t="shared" si="0"/>
        <v>101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1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5">
        <v>0</v>
      </c>
      <c r="AB54" s="12">
        <v>21</v>
      </c>
      <c r="AC54" s="20">
        <v>39</v>
      </c>
      <c r="AD54" s="20">
        <v>39</v>
      </c>
      <c r="AE54" s="48">
        <v>23</v>
      </c>
      <c r="AF54" s="18">
        <v>0</v>
      </c>
      <c r="AG54" s="18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>
      <c r="A55" t="s">
        <v>2000</v>
      </c>
      <c r="B55" t="s">
        <v>2189</v>
      </c>
      <c r="C55" t="s">
        <v>2190</v>
      </c>
      <c r="D55" t="s">
        <v>2003</v>
      </c>
      <c r="E55">
        <v>100</v>
      </c>
      <c r="F55">
        <v>100</v>
      </c>
      <c r="G55">
        <v>0</v>
      </c>
      <c r="H55">
        <v>401</v>
      </c>
      <c r="I55" t="s">
        <v>2191</v>
      </c>
      <c r="J55" s="4" t="s">
        <v>2192</v>
      </c>
      <c r="K55" t="s">
        <v>304</v>
      </c>
      <c r="L55">
        <f t="shared" si="0"/>
        <v>58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5">
        <v>0</v>
      </c>
      <c r="AB55" s="12">
        <v>44</v>
      </c>
      <c r="AC55" s="20">
        <v>22</v>
      </c>
      <c r="AD55" s="20">
        <v>15</v>
      </c>
      <c r="AE55" s="48">
        <v>21</v>
      </c>
      <c r="AF55" s="18">
        <v>0</v>
      </c>
      <c r="AG55" s="18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</row>
    <row r="56" spans="1:40">
      <c r="A56" t="s">
        <v>2000</v>
      </c>
      <c r="B56" t="s">
        <v>2193</v>
      </c>
      <c r="C56" t="s">
        <v>2194</v>
      </c>
      <c r="D56" t="s">
        <v>2003</v>
      </c>
      <c r="E56">
        <v>100</v>
      </c>
      <c r="F56">
        <v>100</v>
      </c>
      <c r="G56">
        <v>0</v>
      </c>
      <c r="H56">
        <v>421</v>
      </c>
      <c r="I56" t="s">
        <v>2195</v>
      </c>
      <c r="J56" s="4" t="s">
        <v>2196</v>
      </c>
      <c r="K56" t="s">
        <v>309</v>
      </c>
      <c r="L56">
        <f t="shared" si="0"/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1</v>
      </c>
      <c r="Z56" s="44">
        <v>0</v>
      </c>
      <c r="AA56" s="45">
        <v>0</v>
      </c>
      <c r="AB56" s="12">
        <v>0</v>
      </c>
      <c r="AC56" s="20">
        <v>0</v>
      </c>
      <c r="AD56" s="20">
        <v>0</v>
      </c>
      <c r="AE56" s="48">
        <v>0</v>
      </c>
      <c r="AF56" s="18">
        <v>0</v>
      </c>
      <c r="AG56" s="18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>
      <c r="A57" t="s">
        <v>2000</v>
      </c>
      <c r="B57" t="s">
        <v>2197</v>
      </c>
      <c r="C57" t="s">
        <v>2198</v>
      </c>
      <c r="D57" t="s">
        <v>2003</v>
      </c>
      <c r="E57">
        <v>100</v>
      </c>
      <c r="F57">
        <v>100</v>
      </c>
      <c r="G57">
        <v>0</v>
      </c>
      <c r="H57">
        <v>401</v>
      </c>
      <c r="I57" t="s">
        <v>2199</v>
      </c>
      <c r="J57" s="4" t="s">
        <v>2200</v>
      </c>
      <c r="K57" t="s">
        <v>314</v>
      </c>
      <c r="L57">
        <f t="shared" si="0"/>
        <v>13</v>
      </c>
      <c r="M57" s="44">
        <v>0</v>
      </c>
      <c r="N57" s="44">
        <v>0</v>
      </c>
      <c r="O57" s="44">
        <v>0</v>
      </c>
      <c r="P57" s="44">
        <v>1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1</v>
      </c>
      <c r="AA57" s="45">
        <v>1</v>
      </c>
      <c r="AB57" s="12">
        <v>2</v>
      </c>
      <c r="AC57" s="20">
        <v>2</v>
      </c>
      <c r="AD57" s="20">
        <v>5</v>
      </c>
      <c r="AE57" s="48">
        <v>6</v>
      </c>
      <c r="AF57" s="18">
        <v>0</v>
      </c>
      <c r="AG57" s="18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</row>
    <row r="58" spans="1:40">
      <c r="A58" t="s">
        <v>2000</v>
      </c>
      <c r="B58" t="s">
        <v>2201</v>
      </c>
      <c r="C58" t="s">
        <v>2202</v>
      </c>
      <c r="D58" t="s">
        <v>2003</v>
      </c>
      <c r="E58">
        <v>90.61</v>
      </c>
      <c r="F58">
        <v>100</v>
      </c>
      <c r="G58" s="19">
        <v>2.0000000000000001E-152</v>
      </c>
      <c r="H58">
        <v>426</v>
      </c>
      <c r="I58" t="s">
        <v>2203</v>
      </c>
      <c r="J58" s="4" t="s">
        <v>2204</v>
      </c>
      <c r="K58" t="s">
        <v>319</v>
      </c>
      <c r="L58">
        <f t="shared" si="0"/>
        <v>4</v>
      </c>
      <c r="M58" s="44">
        <v>1</v>
      </c>
      <c r="N58" s="44">
        <v>11</v>
      </c>
      <c r="O58" s="44">
        <v>7</v>
      </c>
      <c r="P58" s="44">
        <v>0</v>
      </c>
      <c r="Q58" s="44">
        <v>1</v>
      </c>
      <c r="R58" s="44">
        <v>3</v>
      </c>
      <c r="S58" s="44">
        <v>10</v>
      </c>
      <c r="T58" s="44">
        <v>13</v>
      </c>
      <c r="U58" s="44">
        <v>10</v>
      </c>
      <c r="V58" s="44">
        <v>0</v>
      </c>
      <c r="W58" s="44">
        <v>1</v>
      </c>
      <c r="X58" s="44">
        <v>3</v>
      </c>
      <c r="Y58" s="44">
        <v>0</v>
      </c>
      <c r="Z58" s="44">
        <v>0</v>
      </c>
      <c r="AA58" s="45">
        <v>0</v>
      </c>
      <c r="AB58" s="12">
        <v>0</v>
      </c>
      <c r="AC58" s="20">
        <v>0</v>
      </c>
      <c r="AD58" s="20">
        <v>0</v>
      </c>
      <c r="AE58" s="48">
        <v>4</v>
      </c>
      <c r="AF58" s="18">
        <v>0</v>
      </c>
      <c r="AG58" s="1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</row>
    <row r="59" spans="1:40">
      <c r="A59" t="s">
        <v>2000</v>
      </c>
      <c r="B59" t="s">
        <v>2205</v>
      </c>
      <c r="C59" t="s">
        <v>2011</v>
      </c>
      <c r="D59" t="s">
        <v>2003</v>
      </c>
      <c r="E59">
        <v>100</v>
      </c>
      <c r="F59">
        <v>100</v>
      </c>
      <c r="G59">
        <v>0</v>
      </c>
      <c r="H59">
        <v>401</v>
      </c>
      <c r="I59" t="s">
        <v>2206</v>
      </c>
      <c r="J59" s="4" t="s">
        <v>2207</v>
      </c>
      <c r="K59" t="s">
        <v>323</v>
      </c>
      <c r="L59">
        <f t="shared" si="0"/>
        <v>9</v>
      </c>
      <c r="M59" s="44">
        <v>129</v>
      </c>
      <c r="N59" s="44">
        <v>310</v>
      </c>
      <c r="O59" s="44">
        <v>316</v>
      </c>
      <c r="P59" s="44">
        <v>137</v>
      </c>
      <c r="Q59" s="44">
        <v>94</v>
      </c>
      <c r="R59" s="44">
        <v>167</v>
      </c>
      <c r="S59" s="44">
        <v>492</v>
      </c>
      <c r="T59" s="44">
        <v>494</v>
      </c>
      <c r="U59" s="44">
        <v>681</v>
      </c>
      <c r="V59" s="44">
        <v>579</v>
      </c>
      <c r="W59" s="44">
        <v>726</v>
      </c>
      <c r="X59" s="44">
        <v>759</v>
      </c>
      <c r="Y59" s="44">
        <v>635</v>
      </c>
      <c r="Z59" s="44">
        <v>760</v>
      </c>
      <c r="AA59" s="45">
        <v>477</v>
      </c>
      <c r="AB59" s="12">
        <v>1</v>
      </c>
      <c r="AC59" s="20">
        <v>3</v>
      </c>
      <c r="AD59" s="20">
        <v>1</v>
      </c>
      <c r="AE59" s="48">
        <v>2</v>
      </c>
      <c r="AF59" s="18">
        <v>0</v>
      </c>
      <c r="AG59" s="18">
        <v>0</v>
      </c>
      <c r="AH59">
        <v>2</v>
      </c>
      <c r="AI59">
        <v>0</v>
      </c>
      <c r="AJ59">
        <v>0</v>
      </c>
      <c r="AK59">
        <v>0</v>
      </c>
      <c r="AL59">
        <v>0</v>
      </c>
      <c r="AM59">
        <v>1</v>
      </c>
      <c r="AN59">
        <v>0</v>
      </c>
    </row>
    <row r="60" spans="1:40">
      <c r="A60" t="s">
        <v>2000</v>
      </c>
      <c r="B60" t="s">
        <v>2208</v>
      </c>
      <c r="C60" t="s">
        <v>504</v>
      </c>
      <c r="D60" t="s">
        <v>2003</v>
      </c>
      <c r="E60">
        <v>98.59</v>
      </c>
      <c r="F60">
        <v>100</v>
      </c>
      <c r="G60">
        <v>0</v>
      </c>
      <c r="H60">
        <v>426</v>
      </c>
      <c r="I60" t="s">
        <v>2209</v>
      </c>
      <c r="J60" s="4" t="s">
        <v>2210</v>
      </c>
      <c r="K60" t="s">
        <v>328</v>
      </c>
      <c r="L60">
        <f t="shared" si="0"/>
        <v>120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1</v>
      </c>
      <c r="AA60" s="45">
        <v>0</v>
      </c>
      <c r="AB60" s="12">
        <v>37</v>
      </c>
      <c r="AC60" s="20">
        <v>48</v>
      </c>
      <c r="AD60" s="20">
        <v>37</v>
      </c>
      <c r="AE60" s="48">
        <v>33</v>
      </c>
      <c r="AF60" s="18">
        <v>0</v>
      </c>
      <c r="AG60" s="18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>
        <v>1</v>
      </c>
      <c r="AN60">
        <v>0</v>
      </c>
    </row>
    <row r="61" spans="1:40">
      <c r="A61" t="s">
        <v>2000</v>
      </c>
      <c r="B61" t="s">
        <v>2211</v>
      </c>
      <c r="C61" t="s">
        <v>2212</v>
      </c>
      <c r="D61" t="s">
        <v>2003</v>
      </c>
      <c r="E61">
        <v>100</v>
      </c>
      <c r="F61">
        <v>100</v>
      </c>
      <c r="G61">
        <v>0</v>
      </c>
      <c r="H61">
        <v>401</v>
      </c>
      <c r="I61" t="s">
        <v>2213</v>
      </c>
      <c r="J61" s="4" t="s">
        <v>2214</v>
      </c>
      <c r="K61" t="s">
        <v>332</v>
      </c>
      <c r="L61">
        <f t="shared" si="0"/>
        <v>50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1</v>
      </c>
      <c r="Z61" s="44">
        <v>0</v>
      </c>
      <c r="AA61" s="45">
        <v>0</v>
      </c>
      <c r="AB61" s="12">
        <v>5</v>
      </c>
      <c r="AC61" s="20">
        <v>3</v>
      </c>
      <c r="AD61" s="20">
        <v>5</v>
      </c>
      <c r="AE61" s="48">
        <v>7</v>
      </c>
      <c r="AF61" s="18">
        <v>0</v>
      </c>
      <c r="AG61" s="18">
        <v>0</v>
      </c>
      <c r="AH61">
        <v>0</v>
      </c>
      <c r="AI61">
        <v>0</v>
      </c>
      <c r="AJ61">
        <v>1</v>
      </c>
      <c r="AK61">
        <v>0</v>
      </c>
      <c r="AL61">
        <v>8</v>
      </c>
      <c r="AM61">
        <v>18</v>
      </c>
      <c r="AN61">
        <v>8</v>
      </c>
    </row>
    <row r="62" spans="1:40">
      <c r="A62" t="s">
        <v>2000</v>
      </c>
      <c r="B62" t="s">
        <v>2215</v>
      </c>
      <c r="C62" t="s">
        <v>2100</v>
      </c>
      <c r="D62" t="s">
        <v>2216</v>
      </c>
      <c r="E62">
        <v>99.76</v>
      </c>
      <c r="F62">
        <v>100</v>
      </c>
      <c r="G62">
        <v>0</v>
      </c>
      <c r="H62">
        <v>421</v>
      </c>
      <c r="I62" t="s">
        <v>2217</v>
      </c>
      <c r="J62" s="4" t="s">
        <v>2218</v>
      </c>
      <c r="K62" t="s">
        <v>336</v>
      </c>
      <c r="L62">
        <f t="shared" si="0"/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5">
        <v>0</v>
      </c>
      <c r="AB62" s="12">
        <v>0</v>
      </c>
      <c r="AC62" s="20">
        <v>0</v>
      </c>
      <c r="AD62" s="20">
        <v>0</v>
      </c>
      <c r="AE62" s="48">
        <v>0</v>
      </c>
      <c r="AF62" s="18">
        <v>0</v>
      </c>
      <c r="AG62" s="18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</row>
    <row r="63" spans="1:40">
      <c r="A63" t="s">
        <v>2000</v>
      </c>
      <c r="B63" t="s">
        <v>2219</v>
      </c>
      <c r="C63" t="s">
        <v>2175</v>
      </c>
      <c r="D63" t="s">
        <v>2003</v>
      </c>
      <c r="E63">
        <v>100</v>
      </c>
      <c r="F63">
        <v>100</v>
      </c>
      <c r="G63">
        <v>0</v>
      </c>
      <c r="H63">
        <v>426</v>
      </c>
      <c r="I63" t="s">
        <v>2220</v>
      </c>
      <c r="J63" s="4" t="s">
        <v>2221</v>
      </c>
      <c r="K63" t="s">
        <v>341</v>
      </c>
      <c r="L63">
        <f t="shared" si="0"/>
        <v>1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5">
        <v>0</v>
      </c>
      <c r="AB63" s="12">
        <v>0</v>
      </c>
      <c r="AC63" s="20">
        <v>1</v>
      </c>
      <c r="AD63" s="20">
        <v>0</v>
      </c>
      <c r="AE63" s="48">
        <v>0</v>
      </c>
      <c r="AF63" s="18">
        <v>0</v>
      </c>
      <c r="AG63" s="18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</row>
    <row r="64" spans="1:40">
      <c r="A64" t="s">
        <v>2000</v>
      </c>
      <c r="B64" t="s">
        <v>2222</v>
      </c>
      <c r="C64" t="s">
        <v>2100</v>
      </c>
      <c r="D64" t="s">
        <v>2223</v>
      </c>
      <c r="E64">
        <v>99.05</v>
      </c>
      <c r="F64">
        <v>100</v>
      </c>
      <c r="G64">
        <v>0</v>
      </c>
      <c r="H64">
        <v>421</v>
      </c>
      <c r="I64" t="s">
        <v>2224</v>
      </c>
      <c r="J64" s="4" t="s">
        <v>2225</v>
      </c>
      <c r="K64" t="s">
        <v>344</v>
      </c>
      <c r="L64">
        <f t="shared" si="0"/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5">
        <v>0</v>
      </c>
      <c r="AB64" s="12">
        <v>0</v>
      </c>
      <c r="AC64" s="20">
        <v>0</v>
      </c>
      <c r="AD64" s="20">
        <v>0</v>
      </c>
      <c r="AE64" s="48">
        <v>0</v>
      </c>
      <c r="AF64" s="18">
        <v>0</v>
      </c>
      <c r="AG64" s="18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</row>
    <row r="65" spans="1:40">
      <c r="A65" t="s">
        <v>2000</v>
      </c>
      <c r="B65" t="s">
        <v>2226</v>
      </c>
      <c r="C65" t="s">
        <v>2227</v>
      </c>
      <c r="D65" t="s">
        <v>2003</v>
      </c>
      <c r="E65">
        <v>100</v>
      </c>
      <c r="F65">
        <v>100</v>
      </c>
      <c r="G65">
        <v>0</v>
      </c>
      <c r="H65">
        <v>427</v>
      </c>
      <c r="I65" t="s">
        <v>2228</v>
      </c>
      <c r="J65" s="4" t="s">
        <v>2229</v>
      </c>
      <c r="K65" t="s">
        <v>349</v>
      </c>
      <c r="L65">
        <f t="shared" si="0"/>
        <v>15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5">
        <v>0</v>
      </c>
      <c r="AB65" s="12">
        <v>0</v>
      </c>
      <c r="AC65" s="20">
        <v>0</v>
      </c>
      <c r="AD65" s="20">
        <v>0</v>
      </c>
      <c r="AE65" s="48">
        <v>0</v>
      </c>
      <c r="AF65" s="18">
        <v>3</v>
      </c>
      <c r="AG65" s="18">
        <v>0</v>
      </c>
      <c r="AH65">
        <v>0</v>
      </c>
      <c r="AI65">
        <v>0</v>
      </c>
      <c r="AJ65">
        <v>2</v>
      </c>
      <c r="AK65">
        <v>0</v>
      </c>
      <c r="AL65">
        <v>5</v>
      </c>
      <c r="AM65">
        <v>3</v>
      </c>
      <c r="AN65">
        <v>2</v>
      </c>
    </row>
    <row r="66" spans="1:40">
      <c r="A66" t="s">
        <v>2000</v>
      </c>
      <c r="B66" t="s">
        <v>2122</v>
      </c>
      <c r="C66" t="s">
        <v>199</v>
      </c>
      <c r="D66" t="s">
        <v>2003</v>
      </c>
      <c r="E66">
        <v>100</v>
      </c>
      <c r="F66">
        <v>100</v>
      </c>
      <c r="G66">
        <v>0</v>
      </c>
      <c r="H66">
        <v>427</v>
      </c>
      <c r="I66" t="s">
        <v>2230</v>
      </c>
      <c r="J66" s="4" t="s">
        <v>2231</v>
      </c>
      <c r="K66" t="s">
        <v>354</v>
      </c>
      <c r="L66">
        <f t="shared" si="0"/>
        <v>3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5">
        <v>3</v>
      </c>
      <c r="AB66" s="12">
        <v>0</v>
      </c>
      <c r="AC66" s="20">
        <v>0</v>
      </c>
      <c r="AD66" s="20">
        <v>2</v>
      </c>
      <c r="AE66" s="48">
        <v>0</v>
      </c>
      <c r="AF66" s="18">
        <v>0</v>
      </c>
      <c r="AG66" s="18">
        <v>0</v>
      </c>
      <c r="AH66">
        <v>0</v>
      </c>
      <c r="AI66">
        <v>0</v>
      </c>
      <c r="AJ66">
        <v>0</v>
      </c>
      <c r="AK66">
        <v>0</v>
      </c>
      <c r="AL66">
        <v>1</v>
      </c>
      <c r="AM66">
        <v>0</v>
      </c>
      <c r="AN66">
        <v>0</v>
      </c>
    </row>
    <row r="67" spans="1:40">
      <c r="A67" t="s">
        <v>2000</v>
      </c>
      <c r="B67" t="s">
        <v>2232</v>
      </c>
      <c r="C67" t="s">
        <v>2066</v>
      </c>
      <c r="D67" t="s">
        <v>2003</v>
      </c>
      <c r="E67" t="s">
        <v>2233</v>
      </c>
      <c r="F67">
        <v>100</v>
      </c>
      <c r="G67" s="19">
        <v>9E-175</v>
      </c>
      <c r="H67" t="s">
        <v>2234</v>
      </c>
      <c r="I67" t="s">
        <v>2235</v>
      </c>
      <c r="J67" s="4" t="s">
        <v>2236</v>
      </c>
      <c r="K67" t="s">
        <v>359</v>
      </c>
      <c r="L67">
        <f t="shared" si="0"/>
        <v>128</v>
      </c>
      <c r="M67" s="44">
        <v>0</v>
      </c>
      <c r="N67" s="44">
        <v>0</v>
      </c>
      <c r="O67" s="44">
        <v>1</v>
      </c>
      <c r="P67" s="44">
        <v>0</v>
      </c>
      <c r="Q67" s="44">
        <v>0</v>
      </c>
      <c r="R67" s="44">
        <v>2</v>
      </c>
      <c r="S67" s="44">
        <v>2</v>
      </c>
      <c r="T67" s="44">
        <v>0</v>
      </c>
      <c r="U67" s="44">
        <v>4</v>
      </c>
      <c r="V67" s="44">
        <v>3</v>
      </c>
      <c r="W67" s="44">
        <v>12</v>
      </c>
      <c r="X67" s="44">
        <v>3</v>
      </c>
      <c r="Y67" s="44">
        <v>4</v>
      </c>
      <c r="Z67" s="44">
        <v>2</v>
      </c>
      <c r="AA67" s="45">
        <v>3</v>
      </c>
      <c r="AB67" s="12">
        <v>19</v>
      </c>
      <c r="AC67" s="20">
        <v>39</v>
      </c>
      <c r="AD67" s="20">
        <v>40</v>
      </c>
      <c r="AE67" s="48">
        <v>48</v>
      </c>
      <c r="AF67" s="18">
        <v>0</v>
      </c>
      <c r="AG67" s="18">
        <v>0</v>
      </c>
      <c r="AH67">
        <v>0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0</v>
      </c>
    </row>
    <row r="68" spans="1:40">
      <c r="A68" t="s">
        <v>2000</v>
      </c>
      <c r="B68" t="s">
        <v>2237</v>
      </c>
      <c r="C68" t="s">
        <v>199</v>
      </c>
      <c r="D68" t="s">
        <v>2003</v>
      </c>
      <c r="E68">
        <v>100</v>
      </c>
      <c r="F68">
        <v>100</v>
      </c>
      <c r="G68">
        <v>0</v>
      </c>
      <c r="H68">
        <v>427</v>
      </c>
      <c r="I68" t="s">
        <v>2238</v>
      </c>
      <c r="J68" s="4" t="s">
        <v>2239</v>
      </c>
      <c r="K68" t="s">
        <v>363</v>
      </c>
      <c r="L68">
        <f t="shared" ref="L68:L131" si="1">SUM(AC68:AN68)</f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5">
        <v>0</v>
      </c>
      <c r="AB68" s="12">
        <v>0</v>
      </c>
      <c r="AC68" s="20">
        <v>0</v>
      </c>
      <c r="AD68" s="20">
        <v>0</v>
      </c>
      <c r="AE68" s="48">
        <v>0</v>
      </c>
      <c r="AF68" s="18">
        <v>0</v>
      </c>
      <c r="AG68" s="1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</row>
    <row r="69" spans="1:40">
      <c r="A69" t="s">
        <v>2000</v>
      </c>
      <c r="B69" t="s">
        <v>2240</v>
      </c>
      <c r="C69" t="s">
        <v>204</v>
      </c>
      <c r="D69" t="s">
        <v>2003</v>
      </c>
      <c r="E69">
        <v>100</v>
      </c>
      <c r="F69">
        <v>100</v>
      </c>
      <c r="G69">
        <v>0</v>
      </c>
      <c r="H69">
        <v>426</v>
      </c>
      <c r="I69" t="s">
        <v>2241</v>
      </c>
      <c r="J69" s="4" t="s">
        <v>2242</v>
      </c>
      <c r="K69" t="s">
        <v>367</v>
      </c>
      <c r="L69">
        <f t="shared" si="1"/>
        <v>6</v>
      </c>
      <c r="M69" s="44">
        <v>106</v>
      </c>
      <c r="N69" s="44">
        <v>247</v>
      </c>
      <c r="O69" s="44">
        <v>246</v>
      </c>
      <c r="P69" s="44">
        <v>88</v>
      </c>
      <c r="Q69" s="44">
        <v>75</v>
      </c>
      <c r="R69" s="44">
        <v>110</v>
      </c>
      <c r="S69" s="44">
        <v>343</v>
      </c>
      <c r="T69" s="44">
        <v>411</v>
      </c>
      <c r="U69" s="44">
        <v>562</v>
      </c>
      <c r="V69" s="44">
        <v>463</v>
      </c>
      <c r="W69" s="44">
        <v>480</v>
      </c>
      <c r="X69" s="44">
        <v>525</v>
      </c>
      <c r="Y69" s="44">
        <v>512</v>
      </c>
      <c r="Z69" s="44">
        <v>584</v>
      </c>
      <c r="AA69" s="45">
        <v>479</v>
      </c>
      <c r="AB69" s="12">
        <v>0</v>
      </c>
      <c r="AC69" s="20">
        <v>0</v>
      </c>
      <c r="AD69" s="20">
        <v>0</v>
      </c>
      <c r="AE69" s="48">
        <v>0</v>
      </c>
      <c r="AF69" s="18">
        <v>0</v>
      </c>
      <c r="AG69" s="18">
        <v>0</v>
      </c>
      <c r="AH69">
        <v>1</v>
      </c>
      <c r="AI69">
        <v>0</v>
      </c>
      <c r="AJ69">
        <v>1</v>
      </c>
      <c r="AK69">
        <v>0</v>
      </c>
      <c r="AL69">
        <v>0</v>
      </c>
      <c r="AM69">
        <v>1</v>
      </c>
      <c r="AN69">
        <v>3</v>
      </c>
    </row>
    <row r="70" spans="1:40">
      <c r="A70" t="s">
        <v>2000</v>
      </c>
      <c r="B70" t="s">
        <v>2243</v>
      </c>
      <c r="C70" t="s">
        <v>2244</v>
      </c>
      <c r="D70" t="s">
        <v>2003</v>
      </c>
      <c r="E70">
        <v>98.36</v>
      </c>
      <c r="F70">
        <v>100</v>
      </c>
      <c r="G70">
        <v>0</v>
      </c>
      <c r="H70">
        <v>426</v>
      </c>
      <c r="I70" t="s">
        <v>2245</v>
      </c>
      <c r="J70" s="4" t="s">
        <v>2246</v>
      </c>
      <c r="K70" t="s">
        <v>372</v>
      </c>
      <c r="L70">
        <f t="shared" si="1"/>
        <v>1841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5">
        <v>0</v>
      </c>
      <c r="AB70" s="12">
        <v>0</v>
      </c>
      <c r="AC70" s="20">
        <v>2</v>
      </c>
      <c r="AD70" s="20">
        <v>0</v>
      </c>
      <c r="AE70" s="48">
        <v>0</v>
      </c>
      <c r="AF70" s="18">
        <v>276</v>
      </c>
      <c r="AG70" s="18">
        <v>145</v>
      </c>
      <c r="AH70">
        <v>193</v>
      </c>
      <c r="AI70">
        <v>223</v>
      </c>
      <c r="AJ70">
        <v>222</v>
      </c>
      <c r="AK70">
        <v>146</v>
      </c>
      <c r="AL70">
        <v>176</v>
      </c>
      <c r="AM70">
        <v>208</v>
      </c>
      <c r="AN70">
        <v>250</v>
      </c>
    </row>
    <row r="71" spans="1:40">
      <c r="A71" t="s">
        <v>2000</v>
      </c>
      <c r="B71" t="s">
        <v>2247</v>
      </c>
      <c r="C71" t="s">
        <v>2022</v>
      </c>
      <c r="D71" t="s">
        <v>2023</v>
      </c>
      <c r="E71">
        <v>97.89</v>
      </c>
      <c r="F71">
        <v>100</v>
      </c>
      <c r="G71">
        <v>0</v>
      </c>
      <c r="H71">
        <v>427</v>
      </c>
      <c r="I71" t="s">
        <v>2248</v>
      </c>
      <c r="J71" s="4" t="s">
        <v>2249</v>
      </c>
      <c r="K71" t="s">
        <v>377</v>
      </c>
      <c r="L71">
        <f t="shared" si="1"/>
        <v>2215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5">
        <v>0</v>
      </c>
      <c r="AB71" s="12">
        <v>1</v>
      </c>
      <c r="AC71" s="20">
        <v>2</v>
      </c>
      <c r="AD71" s="20">
        <v>0</v>
      </c>
      <c r="AE71" s="48">
        <v>0</v>
      </c>
      <c r="AF71" s="18">
        <v>299</v>
      </c>
      <c r="AG71" s="18">
        <v>182</v>
      </c>
      <c r="AH71">
        <v>263</v>
      </c>
      <c r="AI71">
        <v>262</v>
      </c>
      <c r="AJ71">
        <v>293</v>
      </c>
      <c r="AK71">
        <v>202</v>
      </c>
      <c r="AL71">
        <v>205</v>
      </c>
      <c r="AM71">
        <v>217</v>
      </c>
      <c r="AN71">
        <v>290</v>
      </c>
    </row>
    <row r="72" spans="1:40">
      <c r="A72" t="s">
        <v>2000</v>
      </c>
      <c r="B72" t="s">
        <v>2250</v>
      </c>
      <c r="C72" t="s">
        <v>2100</v>
      </c>
      <c r="D72" t="s">
        <v>2216</v>
      </c>
      <c r="E72">
        <v>98.81</v>
      </c>
      <c r="F72">
        <v>100</v>
      </c>
      <c r="G72">
        <v>0</v>
      </c>
      <c r="H72">
        <v>421</v>
      </c>
      <c r="I72" t="s">
        <v>2251</v>
      </c>
      <c r="J72" s="4" t="s">
        <v>2252</v>
      </c>
      <c r="K72" t="s">
        <v>382</v>
      </c>
      <c r="L72">
        <f t="shared" si="1"/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5">
        <v>0</v>
      </c>
      <c r="AB72" s="12">
        <v>0</v>
      </c>
      <c r="AC72" s="20">
        <v>0</v>
      </c>
      <c r="AD72" s="20">
        <v>0</v>
      </c>
      <c r="AE72" s="48">
        <v>0</v>
      </c>
      <c r="AF72" s="18">
        <v>0</v>
      </c>
      <c r="AG72" s="18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>
      <c r="A73" t="s">
        <v>2000</v>
      </c>
      <c r="B73" t="s">
        <v>2253</v>
      </c>
      <c r="C73" t="s">
        <v>2146</v>
      </c>
      <c r="D73" t="s">
        <v>2003</v>
      </c>
      <c r="E73">
        <v>100</v>
      </c>
      <c r="F73">
        <v>100</v>
      </c>
      <c r="G73">
        <v>0</v>
      </c>
      <c r="H73">
        <v>421</v>
      </c>
      <c r="I73" t="s">
        <v>2254</v>
      </c>
      <c r="J73" s="4" t="s">
        <v>2255</v>
      </c>
      <c r="K73" t="s">
        <v>386</v>
      </c>
      <c r="L73">
        <f t="shared" si="1"/>
        <v>570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5">
        <v>0</v>
      </c>
      <c r="AB73" s="12">
        <v>211</v>
      </c>
      <c r="AC73" s="20">
        <v>255</v>
      </c>
      <c r="AD73" s="20">
        <v>161</v>
      </c>
      <c r="AE73" s="48">
        <v>154</v>
      </c>
      <c r="AF73" s="18">
        <v>0</v>
      </c>
      <c r="AG73" s="18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>
      <c r="A74" t="s">
        <v>2000</v>
      </c>
      <c r="B74" t="s">
        <v>2256</v>
      </c>
      <c r="C74" t="s">
        <v>2257</v>
      </c>
      <c r="D74" t="s">
        <v>2003</v>
      </c>
      <c r="E74" t="s">
        <v>2233</v>
      </c>
      <c r="F74">
        <v>100</v>
      </c>
      <c r="G74" s="19">
        <v>2E-171</v>
      </c>
      <c r="H74" t="s">
        <v>2234</v>
      </c>
      <c r="I74" t="s">
        <v>2258</v>
      </c>
      <c r="J74" s="4" t="s">
        <v>2259</v>
      </c>
      <c r="K74" t="s">
        <v>391</v>
      </c>
      <c r="L74">
        <f t="shared" si="1"/>
        <v>1</v>
      </c>
      <c r="M74" s="44">
        <v>1</v>
      </c>
      <c r="N74" s="44">
        <v>3</v>
      </c>
      <c r="O74" s="44">
        <v>1</v>
      </c>
      <c r="P74" s="44">
        <v>0</v>
      </c>
      <c r="Q74" s="44">
        <v>2</v>
      </c>
      <c r="R74" s="44">
        <v>0</v>
      </c>
      <c r="S74" s="44">
        <v>8</v>
      </c>
      <c r="T74" s="44">
        <v>9</v>
      </c>
      <c r="U74" s="44">
        <v>19</v>
      </c>
      <c r="V74" s="44">
        <v>17</v>
      </c>
      <c r="W74" s="44">
        <v>18</v>
      </c>
      <c r="X74" s="44">
        <v>23</v>
      </c>
      <c r="Y74" s="44">
        <v>24</v>
      </c>
      <c r="Z74" s="44">
        <v>17</v>
      </c>
      <c r="AA74" s="45">
        <v>10</v>
      </c>
      <c r="AB74" s="12">
        <v>0</v>
      </c>
      <c r="AC74" s="20">
        <v>0</v>
      </c>
      <c r="AD74" s="20">
        <v>1</v>
      </c>
      <c r="AE74" s="48">
        <v>0</v>
      </c>
      <c r="AF74" s="18">
        <v>0</v>
      </c>
      <c r="AG74" s="18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</row>
    <row r="75" spans="1:40">
      <c r="A75" t="s">
        <v>2000</v>
      </c>
      <c r="B75" t="s">
        <v>2260</v>
      </c>
      <c r="C75" t="s">
        <v>2261</v>
      </c>
      <c r="D75" t="s">
        <v>2262</v>
      </c>
      <c r="E75">
        <v>99.77</v>
      </c>
      <c r="F75">
        <v>100</v>
      </c>
      <c r="G75">
        <v>0</v>
      </c>
      <c r="H75">
        <v>426</v>
      </c>
      <c r="I75" t="s">
        <v>2263</v>
      </c>
      <c r="J75" s="4" t="s">
        <v>2264</v>
      </c>
      <c r="K75" t="s">
        <v>395</v>
      </c>
      <c r="L75">
        <f t="shared" si="1"/>
        <v>0</v>
      </c>
      <c r="M75" s="44">
        <v>0</v>
      </c>
      <c r="N75" s="44">
        <v>1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5">
        <v>0</v>
      </c>
      <c r="AB75" s="12">
        <v>0</v>
      </c>
      <c r="AC75" s="20">
        <v>0</v>
      </c>
      <c r="AD75" s="20">
        <v>0</v>
      </c>
      <c r="AE75" s="48">
        <v>0</v>
      </c>
      <c r="AF75" s="18">
        <v>0</v>
      </c>
      <c r="AG75" s="18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</row>
    <row r="76" spans="1:40">
      <c r="A76" t="s">
        <v>2000</v>
      </c>
      <c r="B76" t="s">
        <v>2265</v>
      </c>
      <c r="C76" t="s">
        <v>2266</v>
      </c>
      <c r="D76" t="s">
        <v>2003</v>
      </c>
      <c r="E76">
        <v>100</v>
      </c>
      <c r="F76">
        <v>100</v>
      </c>
      <c r="G76">
        <v>0</v>
      </c>
      <c r="H76">
        <v>401</v>
      </c>
      <c r="I76" t="s">
        <v>2267</v>
      </c>
      <c r="J76" s="4" t="s">
        <v>2268</v>
      </c>
      <c r="K76" t="s">
        <v>398</v>
      </c>
      <c r="L76">
        <f t="shared" si="1"/>
        <v>1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5">
        <v>0</v>
      </c>
      <c r="AB76" s="12">
        <v>0</v>
      </c>
      <c r="AC76" s="20">
        <v>0</v>
      </c>
      <c r="AD76" s="20">
        <v>0</v>
      </c>
      <c r="AE76" s="48">
        <v>1</v>
      </c>
      <c r="AF76" s="18">
        <v>0</v>
      </c>
      <c r="AG76" s="18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</row>
    <row r="77" spans="1:40">
      <c r="A77" t="s">
        <v>2000</v>
      </c>
      <c r="B77" t="s">
        <v>2269</v>
      </c>
      <c r="C77" t="s">
        <v>2270</v>
      </c>
      <c r="D77" t="s">
        <v>2003</v>
      </c>
      <c r="E77">
        <v>100</v>
      </c>
      <c r="F77">
        <v>100</v>
      </c>
      <c r="G77">
        <v>0</v>
      </c>
      <c r="H77">
        <v>401</v>
      </c>
      <c r="I77" t="s">
        <v>2271</v>
      </c>
      <c r="J77" s="4" t="s">
        <v>2272</v>
      </c>
      <c r="K77" t="s">
        <v>403</v>
      </c>
      <c r="L77">
        <f t="shared" si="1"/>
        <v>11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5">
        <v>0</v>
      </c>
      <c r="AB77" s="12">
        <v>0</v>
      </c>
      <c r="AC77" s="20">
        <v>0</v>
      </c>
      <c r="AD77" s="20">
        <v>0</v>
      </c>
      <c r="AE77" s="48">
        <v>0</v>
      </c>
      <c r="AF77" s="18">
        <v>0</v>
      </c>
      <c r="AG77" s="18">
        <v>0</v>
      </c>
      <c r="AH77">
        <v>1</v>
      </c>
      <c r="AI77">
        <v>0</v>
      </c>
      <c r="AJ77">
        <v>8</v>
      </c>
      <c r="AK77">
        <v>0</v>
      </c>
      <c r="AL77">
        <v>0</v>
      </c>
      <c r="AM77">
        <v>0</v>
      </c>
      <c r="AN77">
        <v>2</v>
      </c>
    </row>
    <row r="78" spans="1:40">
      <c r="A78" t="s">
        <v>2000</v>
      </c>
      <c r="B78" t="s">
        <v>2273</v>
      </c>
      <c r="C78" t="s">
        <v>2274</v>
      </c>
      <c r="D78" t="s">
        <v>2003</v>
      </c>
      <c r="E78">
        <v>100</v>
      </c>
      <c r="F78">
        <v>100</v>
      </c>
      <c r="G78">
        <v>0</v>
      </c>
      <c r="H78">
        <v>401</v>
      </c>
      <c r="I78" t="s">
        <v>2275</v>
      </c>
      <c r="J78" s="4" t="s">
        <v>2276</v>
      </c>
      <c r="K78" t="s">
        <v>407</v>
      </c>
      <c r="L78">
        <f t="shared" si="1"/>
        <v>9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5">
        <v>0</v>
      </c>
      <c r="AB78" s="12">
        <v>2</v>
      </c>
      <c r="AC78" s="20">
        <v>5</v>
      </c>
      <c r="AD78" s="20">
        <v>2</v>
      </c>
      <c r="AE78" s="48">
        <v>2</v>
      </c>
      <c r="AF78" s="18">
        <v>0</v>
      </c>
      <c r="AG78" s="1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</row>
    <row r="79" spans="1:40">
      <c r="A79" t="s">
        <v>2000</v>
      </c>
      <c r="B79" t="s">
        <v>2277</v>
      </c>
      <c r="C79" t="s">
        <v>2011</v>
      </c>
      <c r="D79" t="s">
        <v>2003</v>
      </c>
      <c r="E79" t="s">
        <v>2233</v>
      </c>
      <c r="F79">
        <v>100</v>
      </c>
      <c r="G79">
        <v>0</v>
      </c>
      <c r="H79" t="s">
        <v>2234</v>
      </c>
      <c r="I79" t="s">
        <v>2278</v>
      </c>
      <c r="J79" s="4" t="s">
        <v>2279</v>
      </c>
      <c r="K79" t="s">
        <v>418</v>
      </c>
      <c r="L79">
        <f t="shared" si="1"/>
        <v>893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5">
        <v>0</v>
      </c>
      <c r="AB79" s="12">
        <v>0</v>
      </c>
      <c r="AC79" s="20">
        <v>0</v>
      </c>
      <c r="AD79" s="20">
        <v>0</v>
      </c>
      <c r="AE79" s="48">
        <v>0</v>
      </c>
      <c r="AF79" s="18">
        <v>119</v>
      </c>
      <c r="AG79" s="18">
        <v>65</v>
      </c>
      <c r="AH79">
        <v>121</v>
      </c>
      <c r="AI79">
        <v>95</v>
      </c>
      <c r="AJ79">
        <v>77</v>
      </c>
      <c r="AK79">
        <v>99</v>
      </c>
      <c r="AL79">
        <v>70</v>
      </c>
      <c r="AM79">
        <v>114</v>
      </c>
      <c r="AN79">
        <v>133</v>
      </c>
    </row>
    <row r="80" spans="1:40">
      <c r="A80" t="s">
        <v>2000</v>
      </c>
      <c r="B80" t="s">
        <v>2280</v>
      </c>
      <c r="C80" t="s">
        <v>2194</v>
      </c>
      <c r="D80" t="s">
        <v>2003</v>
      </c>
      <c r="E80">
        <v>100</v>
      </c>
      <c r="F80">
        <v>100</v>
      </c>
      <c r="G80">
        <v>0</v>
      </c>
      <c r="H80">
        <v>421</v>
      </c>
      <c r="I80" t="s">
        <v>2281</v>
      </c>
      <c r="J80" s="4" t="s">
        <v>2282</v>
      </c>
      <c r="K80" t="s">
        <v>423</v>
      </c>
      <c r="L80">
        <f t="shared" si="1"/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5">
        <v>0</v>
      </c>
      <c r="AB80" s="12">
        <v>0</v>
      </c>
      <c r="AC80" s="20">
        <v>0</v>
      </c>
      <c r="AD80" s="20">
        <v>0</v>
      </c>
      <c r="AE80" s="48">
        <v>0</v>
      </c>
      <c r="AF80" s="18">
        <v>0</v>
      </c>
      <c r="AG80" s="18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>
      <c r="A81" t="s">
        <v>2000</v>
      </c>
      <c r="B81" t="s">
        <v>2283</v>
      </c>
      <c r="C81" t="s">
        <v>2284</v>
      </c>
      <c r="D81" t="s">
        <v>2285</v>
      </c>
      <c r="E81">
        <v>100</v>
      </c>
      <c r="F81">
        <v>100</v>
      </c>
      <c r="G81">
        <v>0</v>
      </c>
      <c r="H81">
        <v>401</v>
      </c>
      <c r="I81" t="s">
        <v>2286</v>
      </c>
      <c r="J81" s="4" t="s">
        <v>2287</v>
      </c>
      <c r="K81" t="s">
        <v>428</v>
      </c>
      <c r="L81">
        <f t="shared" si="1"/>
        <v>13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5">
        <v>0</v>
      </c>
      <c r="AB81" s="12">
        <v>3</v>
      </c>
      <c r="AC81" s="20">
        <v>5</v>
      </c>
      <c r="AD81" s="20">
        <v>2</v>
      </c>
      <c r="AE81" s="48">
        <v>6</v>
      </c>
      <c r="AF81" s="18">
        <v>0</v>
      </c>
      <c r="AG81" s="18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>
      <c r="A82" t="s">
        <v>2000</v>
      </c>
      <c r="B82" t="s">
        <v>2288</v>
      </c>
      <c r="C82" t="s">
        <v>2100</v>
      </c>
      <c r="D82" t="s">
        <v>2289</v>
      </c>
      <c r="E82">
        <v>99.76</v>
      </c>
      <c r="F82">
        <v>100</v>
      </c>
      <c r="G82">
        <v>0</v>
      </c>
      <c r="H82">
        <v>421</v>
      </c>
      <c r="I82" t="s">
        <v>2290</v>
      </c>
      <c r="J82" s="4" t="s">
        <v>2291</v>
      </c>
      <c r="K82" t="s">
        <v>432</v>
      </c>
      <c r="L82">
        <f t="shared" si="1"/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5">
        <v>0</v>
      </c>
      <c r="AB82" s="12">
        <v>0</v>
      </c>
      <c r="AC82" s="20">
        <v>0</v>
      </c>
      <c r="AD82" s="20">
        <v>0</v>
      </c>
      <c r="AE82" s="48">
        <v>0</v>
      </c>
      <c r="AF82" s="18">
        <v>0</v>
      </c>
      <c r="AG82" s="18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>
      <c r="A83" t="s">
        <v>2000</v>
      </c>
      <c r="B83" t="s">
        <v>2292</v>
      </c>
      <c r="C83" t="s">
        <v>2293</v>
      </c>
      <c r="D83" t="s">
        <v>2294</v>
      </c>
      <c r="E83">
        <v>98.1</v>
      </c>
      <c r="F83">
        <v>100</v>
      </c>
      <c r="G83">
        <v>0</v>
      </c>
      <c r="H83">
        <v>421</v>
      </c>
      <c r="I83" t="s">
        <v>2295</v>
      </c>
      <c r="J83" s="4" t="s">
        <v>2296</v>
      </c>
      <c r="K83" t="s">
        <v>437</v>
      </c>
      <c r="L83">
        <f t="shared" si="1"/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5">
        <v>0</v>
      </c>
      <c r="AB83" s="12">
        <v>0</v>
      </c>
      <c r="AC83" s="20">
        <v>0</v>
      </c>
      <c r="AD83" s="20">
        <v>0</v>
      </c>
      <c r="AE83" s="48">
        <v>0</v>
      </c>
      <c r="AF83" s="18">
        <v>0</v>
      </c>
      <c r="AG83" s="18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</row>
    <row r="84" spans="1:40">
      <c r="A84" t="s">
        <v>2000</v>
      </c>
      <c r="B84" t="s">
        <v>2297</v>
      </c>
      <c r="C84" t="s">
        <v>204</v>
      </c>
      <c r="D84" t="s">
        <v>2003</v>
      </c>
      <c r="E84">
        <v>100</v>
      </c>
      <c r="F84">
        <v>100</v>
      </c>
      <c r="G84">
        <v>0</v>
      </c>
      <c r="H84">
        <v>426</v>
      </c>
      <c r="I84" t="s">
        <v>2298</v>
      </c>
      <c r="J84" s="4" t="s">
        <v>2299</v>
      </c>
      <c r="K84" t="s">
        <v>441</v>
      </c>
      <c r="L84">
        <f t="shared" si="1"/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5">
        <v>0</v>
      </c>
      <c r="AB84" s="12">
        <v>0</v>
      </c>
      <c r="AC84" s="20">
        <v>0</v>
      </c>
      <c r="AD84" s="20">
        <v>0</v>
      </c>
      <c r="AE84" s="48">
        <v>0</v>
      </c>
      <c r="AF84" s="18">
        <v>0</v>
      </c>
      <c r="AG84" s="18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</row>
    <row r="85" spans="1:40">
      <c r="A85" t="s">
        <v>2000</v>
      </c>
      <c r="B85" t="s">
        <v>2300</v>
      </c>
      <c r="C85" t="s">
        <v>627</v>
      </c>
      <c r="D85" t="s">
        <v>2003</v>
      </c>
      <c r="E85">
        <v>100</v>
      </c>
      <c r="F85">
        <v>100</v>
      </c>
      <c r="G85">
        <v>0</v>
      </c>
      <c r="H85">
        <v>401</v>
      </c>
      <c r="I85" t="s">
        <v>2301</v>
      </c>
      <c r="J85" s="4" t="s">
        <v>2302</v>
      </c>
      <c r="K85" t="s">
        <v>446</v>
      </c>
      <c r="L85">
        <f t="shared" si="1"/>
        <v>3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5">
        <v>0</v>
      </c>
      <c r="AB85" s="12">
        <v>1</v>
      </c>
      <c r="AC85" s="20">
        <v>1</v>
      </c>
      <c r="AD85" s="20">
        <v>1</v>
      </c>
      <c r="AE85" s="48">
        <v>1</v>
      </c>
      <c r="AF85" s="18">
        <v>0</v>
      </c>
      <c r="AG85" s="18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>
      <c r="A86" t="s">
        <v>2000</v>
      </c>
      <c r="B86" t="s">
        <v>2303</v>
      </c>
      <c r="C86" t="s">
        <v>2194</v>
      </c>
      <c r="D86" t="s">
        <v>2003</v>
      </c>
      <c r="E86">
        <v>100</v>
      </c>
      <c r="F86">
        <v>100</v>
      </c>
      <c r="G86">
        <v>0</v>
      </c>
      <c r="H86">
        <v>421</v>
      </c>
      <c r="I86" t="s">
        <v>2304</v>
      </c>
      <c r="J86" s="4" t="s">
        <v>2305</v>
      </c>
      <c r="K86" t="s">
        <v>451</v>
      </c>
      <c r="L86">
        <f t="shared" si="1"/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5">
        <v>0</v>
      </c>
      <c r="AB86" s="12">
        <v>0</v>
      </c>
      <c r="AC86" s="20">
        <v>0</v>
      </c>
      <c r="AD86" s="20">
        <v>0</v>
      </c>
      <c r="AE86" s="48">
        <v>0</v>
      </c>
      <c r="AF86" s="18">
        <v>0</v>
      </c>
      <c r="AG86" s="18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</row>
    <row r="87" spans="1:40">
      <c r="A87" t="s">
        <v>2000</v>
      </c>
      <c r="B87" t="s">
        <v>2306</v>
      </c>
      <c r="C87" t="s">
        <v>2307</v>
      </c>
      <c r="D87" t="s">
        <v>2308</v>
      </c>
      <c r="E87">
        <v>99.3</v>
      </c>
      <c r="F87">
        <v>100</v>
      </c>
      <c r="G87">
        <v>0</v>
      </c>
      <c r="H87">
        <v>426</v>
      </c>
      <c r="I87" t="s">
        <v>2309</v>
      </c>
      <c r="J87" s="4" t="s">
        <v>2310</v>
      </c>
      <c r="K87" t="s">
        <v>456</v>
      </c>
      <c r="L87">
        <f t="shared" si="1"/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5">
        <v>0</v>
      </c>
      <c r="AB87" s="12">
        <v>0</v>
      </c>
      <c r="AC87" s="20">
        <v>0</v>
      </c>
      <c r="AD87" s="20">
        <v>0</v>
      </c>
      <c r="AE87" s="48">
        <v>0</v>
      </c>
      <c r="AF87" s="18">
        <v>0</v>
      </c>
      <c r="AG87" s="18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</row>
    <row r="88" spans="1:40">
      <c r="A88" t="s">
        <v>2000</v>
      </c>
      <c r="B88" t="s">
        <v>2311</v>
      </c>
      <c r="C88" t="s">
        <v>2312</v>
      </c>
      <c r="D88" t="s">
        <v>2003</v>
      </c>
      <c r="E88">
        <v>97.18</v>
      </c>
      <c r="F88">
        <v>100</v>
      </c>
      <c r="G88">
        <v>0</v>
      </c>
      <c r="H88">
        <v>426</v>
      </c>
      <c r="I88" t="s">
        <v>2313</v>
      </c>
      <c r="J88" s="4" t="s">
        <v>2314</v>
      </c>
      <c r="K88" t="s">
        <v>461</v>
      </c>
      <c r="L88">
        <f t="shared" si="1"/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5">
        <v>0</v>
      </c>
      <c r="AB88" s="12">
        <v>0</v>
      </c>
      <c r="AC88" s="20">
        <v>0</v>
      </c>
      <c r="AD88" s="20">
        <v>0</v>
      </c>
      <c r="AE88" s="48">
        <v>0</v>
      </c>
      <c r="AF88" s="18">
        <v>0</v>
      </c>
      <c r="AG88" s="1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</row>
    <row r="89" spans="1:40">
      <c r="A89" t="s">
        <v>2000</v>
      </c>
      <c r="B89" t="s">
        <v>2315</v>
      </c>
      <c r="C89" t="s">
        <v>2316</v>
      </c>
      <c r="D89" t="s">
        <v>2003</v>
      </c>
      <c r="E89">
        <v>98.12</v>
      </c>
      <c r="F89">
        <v>100</v>
      </c>
      <c r="G89">
        <v>0</v>
      </c>
      <c r="H89">
        <v>426</v>
      </c>
      <c r="I89" t="s">
        <v>2317</v>
      </c>
      <c r="J89" s="4" t="s">
        <v>2318</v>
      </c>
      <c r="K89" t="s">
        <v>465</v>
      </c>
      <c r="L89">
        <f t="shared" si="1"/>
        <v>6</v>
      </c>
      <c r="M89" s="44">
        <v>455</v>
      </c>
      <c r="N89" s="44">
        <v>694</v>
      </c>
      <c r="O89" s="44">
        <v>699</v>
      </c>
      <c r="P89" s="44">
        <v>488</v>
      </c>
      <c r="Q89" s="44">
        <v>316</v>
      </c>
      <c r="R89" s="44">
        <v>554</v>
      </c>
      <c r="S89" s="44">
        <v>39</v>
      </c>
      <c r="T89" s="44">
        <v>49</v>
      </c>
      <c r="U89" s="44">
        <v>82</v>
      </c>
      <c r="V89" s="44">
        <v>1</v>
      </c>
      <c r="W89" s="44">
        <v>1</v>
      </c>
      <c r="X89" s="44">
        <v>2</v>
      </c>
      <c r="Y89" s="44">
        <v>0</v>
      </c>
      <c r="Z89" s="44">
        <v>0</v>
      </c>
      <c r="AA89" s="45">
        <v>0</v>
      </c>
      <c r="AB89" s="12">
        <v>0</v>
      </c>
      <c r="AC89" s="20">
        <v>0</v>
      </c>
      <c r="AD89" s="20">
        <v>0</v>
      </c>
      <c r="AE89" s="48">
        <v>0</v>
      </c>
      <c r="AF89" s="18">
        <v>0</v>
      </c>
      <c r="AG89" s="18">
        <v>0</v>
      </c>
      <c r="AH89">
        <v>3</v>
      </c>
      <c r="AI89">
        <v>0</v>
      </c>
      <c r="AJ89">
        <v>0</v>
      </c>
      <c r="AK89">
        <v>0</v>
      </c>
      <c r="AL89">
        <v>0</v>
      </c>
      <c r="AM89">
        <v>2</v>
      </c>
      <c r="AN89">
        <v>1</v>
      </c>
    </row>
    <row r="90" spans="1:40">
      <c r="A90" t="s">
        <v>2000</v>
      </c>
      <c r="B90" t="s">
        <v>2319</v>
      </c>
      <c r="C90" t="s">
        <v>504</v>
      </c>
      <c r="D90" t="s">
        <v>2003</v>
      </c>
      <c r="E90">
        <v>100</v>
      </c>
      <c r="F90">
        <v>100</v>
      </c>
      <c r="G90">
        <v>0</v>
      </c>
      <c r="H90">
        <v>426</v>
      </c>
      <c r="I90" t="s">
        <v>2320</v>
      </c>
      <c r="J90" s="4" t="s">
        <v>2321</v>
      </c>
      <c r="K90" t="s">
        <v>470</v>
      </c>
      <c r="L90">
        <f t="shared" si="1"/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5">
        <v>0</v>
      </c>
      <c r="AB90" s="12">
        <v>0</v>
      </c>
      <c r="AC90" s="20">
        <v>0</v>
      </c>
      <c r="AD90" s="20">
        <v>0</v>
      </c>
      <c r="AE90" s="48">
        <v>0</v>
      </c>
      <c r="AF90" s="18">
        <v>0</v>
      </c>
      <c r="AG90" s="18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</row>
    <row r="91" spans="1:40">
      <c r="A91" t="s">
        <v>2000</v>
      </c>
      <c r="B91" t="s">
        <v>2322</v>
      </c>
      <c r="C91" t="s">
        <v>2323</v>
      </c>
      <c r="D91" t="s">
        <v>2003</v>
      </c>
      <c r="E91">
        <v>100</v>
      </c>
      <c r="F91">
        <v>100</v>
      </c>
      <c r="G91">
        <v>0</v>
      </c>
      <c r="H91">
        <v>426</v>
      </c>
      <c r="I91" t="s">
        <v>2324</v>
      </c>
      <c r="J91" s="4" t="s">
        <v>2325</v>
      </c>
      <c r="K91" t="s">
        <v>475</v>
      </c>
      <c r="L91">
        <f t="shared" si="1"/>
        <v>1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5">
        <v>0</v>
      </c>
      <c r="AB91" s="12">
        <v>0</v>
      </c>
      <c r="AC91" s="20">
        <v>0</v>
      </c>
      <c r="AD91" s="20">
        <v>0</v>
      </c>
      <c r="AE91" s="48">
        <v>1</v>
      </c>
      <c r="AF91" s="18">
        <v>0</v>
      </c>
      <c r="AG91" s="18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</row>
    <row r="92" spans="1:40">
      <c r="A92" t="s">
        <v>2000</v>
      </c>
      <c r="B92" t="s">
        <v>2326</v>
      </c>
      <c r="C92" t="s">
        <v>2327</v>
      </c>
      <c r="D92" t="s">
        <v>2003</v>
      </c>
      <c r="E92">
        <v>100</v>
      </c>
      <c r="F92">
        <v>100</v>
      </c>
      <c r="G92">
        <v>0</v>
      </c>
      <c r="H92">
        <v>421</v>
      </c>
      <c r="I92" t="s">
        <v>2328</v>
      </c>
      <c r="J92" s="4" t="s">
        <v>2329</v>
      </c>
      <c r="K92" t="s">
        <v>480</v>
      </c>
      <c r="L92">
        <f t="shared" si="1"/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5">
        <v>0</v>
      </c>
      <c r="AB92" s="12">
        <v>0</v>
      </c>
      <c r="AC92" s="20">
        <v>0</v>
      </c>
      <c r="AD92" s="20">
        <v>0</v>
      </c>
      <c r="AE92" s="48">
        <v>0</v>
      </c>
      <c r="AF92" s="18">
        <v>0</v>
      </c>
      <c r="AG92" s="18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</row>
    <row r="93" spans="1:40">
      <c r="A93" t="s">
        <v>2000</v>
      </c>
      <c r="B93" t="s">
        <v>2330</v>
      </c>
      <c r="C93" t="s">
        <v>627</v>
      </c>
      <c r="D93" t="s">
        <v>2003</v>
      </c>
      <c r="E93">
        <v>100</v>
      </c>
      <c r="F93">
        <v>100</v>
      </c>
      <c r="G93">
        <v>0</v>
      </c>
      <c r="H93">
        <v>401</v>
      </c>
      <c r="I93" t="s">
        <v>2331</v>
      </c>
      <c r="J93" s="4" t="s">
        <v>2332</v>
      </c>
      <c r="K93" t="s">
        <v>485</v>
      </c>
      <c r="L93">
        <f t="shared" si="1"/>
        <v>68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1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5">
        <v>0</v>
      </c>
      <c r="AB93" s="12">
        <v>0</v>
      </c>
      <c r="AC93" s="20">
        <v>0</v>
      </c>
      <c r="AD93" s="20">
        <v>0</v>
      </c>
      <c r="AE93" s="48">
        <v>0</v>
      </c>
      <c r="AF93" s="18">
        <v>0</v>
      </c>
      <c r="AG93" s="18">
        <v>0</v>
      </c>
      <c r="AH93">
        <v>0</v>
      </c>
      <c r="AI93">
        <v>0</v>
      </c>
      <c r="AJ93">
        <v>0</v>
      </c>
      <c r="AK93">
        <v>0</v>
      </c>
      <c r="AL93">
        <v>16</v>
      </c>
      <c r="AM93">
        <v>44</v>
      </c>
      <c r="AN93">
        <v>8</v>
      </c>
    </row>
    <row r="94" spans="1:40">
      <c r="A94" t="s">
        <v>2000</v>
      </c>
      <c r="B94" t="s">
        <v>2333</v>
      </c>
      <c r="C94" t="s">
        <v>2052</v>
      </c>
      <c r="D94" t="s">
        <v>2003</v>
      </c>
      <c r="E94">
        <v>100</v>
      </c>
      <c r="F94">
        <v>100</v>
      </c>
      <c r="G94">
        <v>0</v>
      </c>
      <c r="H94">
        <v>426</v>
      </c>
      <c r="I94" t="s">
        <v>2334</v>
      </c>
      <c r="J94" s="4" t="s">
        <v>2335</v>
      </c>
      <c r="K94" t="s">
        <v>494</v>
      </c>
      <c r="L94">
        <f t="shared" si="1"/>
        <v>1281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5">
        <v>0</v>
      </c>
      <c r="AB94" s="12">
        <v>2</v>
      </c>
      <c r="AC94" s="20">
        <v>2</v>
      </c>
      <c r="AD94" s="20">
        <v>0</v>
      </c>
      <c r="AE94" s="48">
        <v>0</v>
      </c>
      <c r="AF94" s="18">
        <v>207</v>
      </c>
      <c r="AG94" s="18">
        <v>120</v>
      </c>
      <c r="AH94">
        <v>165</v>
      </c>
      <c r="AI94">
        <v>97</v>
      </c>
      <c r="AJ94">
        <v>155</v>
      </c>
      <c r="AK94">
        <v>86</v>
      </c>
      <c r="AL94">
        <v>146</v>
      </c>
      <c r="AM94">
        <v>197</v>
      </c>
      <c r="AN94">
        <v>106</v>
      </c>
    </row>
    <row r="95" spans="1:40">
      <c r="A95" t="s">
        <v>2000</v>
      </c>
      <c r="B95" t="s">
        <v>2336</v>
      </c>
      <c r="C95" t="s">
        <v>2337</v>
      </c>
      <c r="D95" t="s">
        <v>2338</v>
      </c>
      <c r="E95">
        <v>92.25</v>
      </c>
      <c r="F95">
        <v>100</v>
      </c>
      <c r="G95" s="19">
        <v>6.9999999999999999E-171</v>
      </c>
      <c r="H95">
        <v>426</v>
      </c>
      <c r="I95" t="s">
        <v>2339</v>
      </c>
      <c r="J95" s="4" t="s">
        <v>2340</v>
      </c>
      <c r="K95" t="s">
        <v>499</v>
      </c>
      <c r="L95">
        <f t="shared" si="1"/>
        <v>0</v>
      </c>
      <c r="M95" s="44">
        <v>0</v>
      </c>
      <c r="N95" s="44">
        <v>1</v>
      </c>
      <c r="O95" s="44">
        <v>0</v>
      </c>
      <c r="P95" s="44">
        <v>0</v>
      </c>
      <c r="Q95" s="44">
        <v>0</v>
      </c>
      <c r="R95" s="44">
        <v>0</v>
      </c>
      <c r="S95" s="44">
        <v>12</v>
      </c>
      <c r="T95" s="44">
        <v>10</v>
      </c>
      <c r="U95" s="44">
        <v>9</v>
      </c>
      <c r="V95" s="44">
        <v>14</v>
      </c>
      <c r="W95" s="44">
        <v>13</v>
      </c>
      <c r="X95" s="44">
        <v>15</v>
      </c>
      <c r="Y95" s="44">
        <v>27</v>
      </c>
      <c r="Z95" s="44">
        <v>13</v>
      </c>
      <c r="AA95" s="45">
        <v>14</v>
      </c>
      <c r="AB95" s="12">
        <v>0</v>
      </c>
      <c r="AC95" s="20">
        <v>0</v>
      </c>
      <c r="AD95" s="20">
        <v>0</v>
      </c>
      <c r="AE95" s="48">
        <v>0</v>
      </c>
      <c r="AF95" s="18">
        <v>0</v>
      </c>
      <c r="AG95" s="18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>
      <c r="A96" t="s">
        <v>2000</v>
      </c>
      <c r="B96" t="s">
        <v>2341</v>
      </c>
      <c r="C96" t="s">
        <v>2011</v>
      </c>
      <c r="D96" t="s">
        <v>2003</v>
      </c>
      <c r="E96">
        <v>100</v>
      </c>
      <c r="F96">
        <v>100</v>
      </c>
      <c r="G96">
        <v>0</v>
      </c>
      <c r="H96">
        <v>401</v>
      </c>
      <c r="I96" t="s">
        <v>2342</v>
      </c>
      <c r="J96" s="4" t="s">
        <v>2343</v>
      </c>
      <c r="K96" t="s">
        <v>503</v>
      </c>
      <c r="L96">
        <f t="shared" si="1"/>
        <v>5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5">
        <v>0</v>
      </c>
      <c r="AB96" s="12">
        <v>0</v>
      </c>
      <c r="AC96" s="20">
        <v>0</v>
      </c>
      <c r="AD96" s="20">
        <v>0</v>
      </c>
      <c r="AE96" s="48">
        <v>0</v>
      </c>
      <c r="AF96" s="18">
        <v>0</v>
      </c>
      <c r="AG96" s="18">
        <v>0</v>
      </c>
      <c r="AH96">
        <v>0</v>
      </c>
      <c r="AI96">
        <v>0</v>
      </c>
      <c r="AJ96">
        <v>2</v>
      </c>
      <c r="AK96">
        <v>3</v>
      </c>
      <c r="AL96">
        <v>0</v>
      </c>
      <c r="AM96">
        <v>0</v>
      </c>
      <c r="AN96">
        <v>0</v>
      </c>
    </row>
    <row r="97" spans="1:40">
      <c r="A97" t="s">
        <v>2000</v>
      </c>
      <c r="B97" t="s">
        <v>2344</v>
      </c>
      <c r="C97" t="s">
        <v>2345</v>
      </c>
      <c r="D97" t="s">
        <v>2346</v>
      </c>
      <c r="E97">
        <v>99.75</v>
      </c>
      <c r="F97">
        <v>100</v>
      </c>
      <c r="G97">
        <v>0</v>
      </c>
      <c r="H97">
        <v>401</v>
      </c>
      <c r="I97" t="s">
        <v>2347</v>
      </c>
      <c r="J97" s="4" t="s">
        <v>2348</v>
      </c>
      <c r="K97" t="s">
        <v>507</v>
      </c>
      <c r="L97">
        <f t="shared" si="1"/>
        <v>1068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1</v>
      </c>
      <c r="AA97" s="45">
        <v>0</v>
      </c>
      <c r="AB97" s="12">
        <v>0</v>
      </c>
      <c r="AC97" s="20">
        <v>0</v>
      </c>
      <c r="AD97" s="20">
        <v>0</v>
      </c>
      <c r="AE97" s="48">
        <v>0</v>
      </c>
      <c r="AF97" s="18">
        <v>156</v>
      </c>
      <c r="AG97" s="18">
        <v>71</v>
      </c>
      <c r="AH97">
        <v>153</v>
      </c>
      <c r="AI97">
        <v>157</v>
      </c>
      <c r="AJ97">
        <v>109</v>
      </c>
      <c r="AK97">
        <v>100</v>
      </c>
      <c r="AL97">
        <v>60</v>
      </c>
      <c r="AM97">
        <v>112</v>
      </c>
      <c r="AN97">
        <v>150</v>
      </c>
    </row>
    <row r="98" spans="1:40">
      <c r="A98" t="s">
        <v>2000</v>
      </c>
      <c r="B98" t="s">
        <v>2349</v>
      </c>
      <c r="C98" t="s">
        <v>2175</v>
      </c>
      <c r="D98" t="s">
        <v>2003</v>
      </c>
      <c r="E98">
        <v>91.36</v>
      </c>
      <c r="F98">
        <v>100</v>
      </c>
      <c r="G98" s="19">
        <v>8.9999999999999998E-165</v>
      </c>
      <c r="H98">
        <v>428</v>
      </c>
      <c r="I98" t="s">
        <v>2350</v>
      </c>
      <c r="J98" s="4" t="s">
        <v>2351</v>
      </c>
      <c r="K98" t="s">
        <v>510</v>
      </c>
      <c r="L98">
        <f t="shared" si="1"/>
        <v>1</v>
      </c>
      <c r="M98" s="44">
        <v>70</v>
      </c>
      <c r="N98" s="44">
        <v>73</v>
      </c>
      <c r="O98" s="44">
        <v>67</v>
      </c>
      <c r="P98" s="44">
        <v>56</v>
      </c>
      <c r="Q98" s="44">
        <v>50</v>
      </c>
      <c r="R98" s="44">
        <v>81</v>
      </c>
      <c r="S98" s="44">
        <v>14</v>
      </c>
      <c r="T98" s="44">
        <v>17</v>
      </c>
      <c r="U98" s="44">
        <v>26</v>
      </c>
      <c r="V98" s="44">
        <v>4</v>
      </c>
      <c r="W98" s="44">
        <v>6</v>
      </c>
      <c r="X98" s="44">
        <v>1</v>
      </c>
      <c r="Y98" s="44">
        <v>0</v>
      </c>
      <c r="Z98" s="44">
        <v>1</v>
      </c>
      <c r="AA98" s="45">
        <v>0</v>
      </c>
      <c r="AB98" s="12">
        <v>0</v>
      </c>
      <c r="AC98" s="20">
        <v>0</v>
      </c>
      <c r="AD98" s="20">
        <v>0</v>
      </c>
      <c r="AE98" s="48">
        <v>0</v>
      </c>
      <c r="AF98" s="18">
        <v>0</v>
      </c>
      <c r="AG98" s="1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</row>
    <row r="99" spans="1:40">
      <c r="A99" t="s">
        <v>2000</v>
      </c>
      <c r="B99" t="s">
        <v>2352</v>
      </c>
      <c r="C99" t="s">
        <v>2353</v>
      </c>
      <c r="D99" t="s">
        <v>2003</v>
      </c>
      <c r="E99">
        <v>98.36</v>
      </c>
      <c r="F99">
        <v>100</v>
      </c>
      <c r="G99">
        <v>0</v>
      </c>
      <c r="H99">
        <v>428</v>
      </c>
      <c r="I99" t="s">
        <v>2354</v>
      </c>
      <c r="J99" s="4" t="s">
        <v>2355</v>
      </c>
      <c r="K99" t="s">
        <v>513</v>
      </c>
      <c r="L99">
        <f t="shared" si="1"/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5">
        <v>0</v>
      </c>
      <c r="AB99" s="12">
        <v>0</v>
      </c>
      <c r="AC99" s="20">
        <v>0</v>
      </c>
      <c r="AD99" s="20">
        <v>0</v>
      </c>
      <c r="AE99" s="48">
        <v>0</v>
      </c>
      <c r="AF99" s="18">
        <v>0</v>
      </c>
      <c r="AG99" s="18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</row>
    <row r="100" spans="1:40">
      <c r="A100" t="s">
        <v>2000</v>
      </c>
      <c r="B100" t="s">
        <v>2356</v>
      </c>
      <c r="C100" t="s">
        <v>2007</v>
      </c>
      <c r="D100" t="s">
        <v>2003</v>
      </c>
      <c r="E100">
        <v>100</v>
      </c>
      <c r="F100">
        <v>100</v>
      </c>
      <c r="G100">
        <v>0</v>
      </c>
      <c r="H100">
        <v>426</v>
      </c>
      <c r="I100" t="s">
        <v>2357</v>
      </c>
      <c r="J100" s="4" t="s">
        <v>2358</v>
      </c>
      <c r="K100" t="s">
        <v>518</v>
      </c>
      <c r="L100">
        <f t="shared" si="1"/>
        <v>1379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5">
        <v>0</v>
      </c>
      <c r="AB100" s="12">
        <v>389</v>
      </c>
      <c r="AC100" s="20">
        <v>448</v>
      </c>
      <c r="AD100" s="20">
        <v>437</v>
      </c>
      <c r="AE100" s="48">
        <v>494</v>
      </c>
      <c r="AF100" s="18">
        <v>0</v>
      </c>
      <c r="AG100" s="18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</row>
    <row r="101" spans="1:40">
      <c r="A101" t="s">
        <v>2000</v>
      </c>
      <c r="B101" t="s">
        <v>2359</v>
      </c>
      <c r="C101" t="s">
        <v>409</v>
      </c>
      <c r="D101" t="s">
        <v>2003</v>
      </c>
      <c r="E101">
        <v>98.25</v>
      </c>
      <c r="F101">
        <v>100</v>
      </c>
      <c r="G101">
        <v>0</v>
      </c>
      <c r="H101">
        <v>401</v>
      </c>
      <c r="I101" t="s">
        <v>2360</v>
      </c>
      <c r="J101" s="4" t="s">
        <v>2361</v>
      </c>
      <c r="K101" t="s">
        <v>527</v>
      </c>
      <c r="L101">
        <f t="shared" si="1"/>
        <v>11</v>
      </c>
      <c r="M101" s="44">
        <v>0</v>
      </c>
      <c r="N101" s="44">
        <v>3</v>
      </c>
      <c r="O101" s="44">
        <v>8</v>
      </c>
      <c r="P101" s="44">
        <v>1</v>
      </c>
      <c r="Q101" s="44">
        <v>1</v>
      </c>
      <c r="R101" s="44">
        <v>2</v>
      </c>
      <c r="S101" s="44">
        <v>4</v>
      </c>
      <c r="T101" s="44">
        <v>1</v>
      </c>
      <c r="U101" s="44">
        <v>9</v>
      </c>
      <c r="V101" s="44">
        <v>8</v>
      </c>
      <c r="W101" s="44">
        <v>10</v>
      </c>
      <c r="X101" s="44">
        <v>9</v>
      </c>
      <c r="Y101" s="44">
        <v>2</v>
      </c>
      <c r="Z101" s="44">
        <v>6</v>
      </c>
      <c r="AA101" s="45">
        <v>6</v>
      </c>
      <c r="AB101" s="12">
        <v>2</v>
      </c>
      <c r="AC101" s="20">
        <v>1</v>
      </c>
      <c r="AD101" s="20">
        <v>6</v>
      </c>
      <c r="AE101" s="48">
        <v>4</v>
      </c>
      <c r="AF101" s="18">
        <v>0</v>
      </c>
      <c r="AG101" s="18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</row>
    <row r="102" spans="1:40">
      <c r="A102" t="s">
        <v>2000</v>
      </c>
      <c r="B102" t="s">
        <v>2362</v>
      </c>
      <c r="C102" t="s">
        <v>409</v>
      </c>
      <c r="D102" t="s">
        <v>2003</v>
      </c>
      <c r="E102">
        <v>99.5</v>
      </c>
      <c r="F102">
        <v>100</v>
      </c>
      <c r="G102">
        <v>0</v>
      </c>
      <c r="H102">
        <v>401</v>
      </c>
      <c r="I102" t="s">
        <v>2363</v>
      </c>
      <c r="J102" s="4" t="s">
        <v>2364</v>
      </c>
      <c r="K102" t="s">
        <v>532</v>
      </c>
      <c r="L102">
        <f t="shared" si="1"/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5">
        <v>0</v>
      </c>
      <c r="AB102" s="12">
        <v>0</v>
      </c>
      <c r="AC102" s="20">
        <v>0</v>
      </c>
      <c r="AD102" s="20">
        <v>0</v>
      </c>
      <c r="AE102" s="48">
        <v>0</v>
      </c>
      <c r="AF102" s="18">
        <v>0</v>
      </c>
      <c r="AG102" s="18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</row>
    <row r="103" spans="1:40">
      <c r="A103" t="s">
        <v>2000</v>
      </c>
      <c r="B103" t="s">
        <v>2365</v>
      </c>
      <c r="C103" t="s">
        <v>2257</v>
      </c>
      <c r="D103" t="s">
        <v>2003</v>
      </c>
      <c r="E103" t="s">
        <v>2233</v>
      </c>
      <c r="F103">
        <v>100</v>
      </c>
      <c r="G103" s="19">
        <v>2E-171</v>
      </c>
      <c r="H103" t="s">
        <v>2234</v>
      </c>
      <c r="I103" t="s">
        <v>2366</v>
      </c>
      <c r="J103" s="4" t="s">
        <v>2367</v>
      </c>
      <c r="K103" t="s">
        <v>537</v>
      </c>
      <c r="L103">
        <f t="shared" si="1"/>
        <v>0</v>
      </c>
      <c r="M103" s="44">
        <v>0</v>
      </c>
      <c r="N103" s="44">
        <v>2</v>
      </c>
      <c r="O103" s="44">
        <v>1</v>
      </c>
      <c r="P103" s="44">
        <v>0</v>
      </c>
      <c r="Q103" s="44">
        <v>0</v>
      </c>
      <c r="R103" s="44">
        <v>2</v>
      </c>
      <c r="S103" s="44">
        <v>2</v>
      </c>
      <c r="T103" s="44">
        <v>4</v>
      </c>
      <c r="U103" s="44">
        <v>12</v>
      </c>
      <c r="V103" s="44">
        <v>5</v>
      </c>
      <c r="W103" s="44">
        <v>3</v>
      </c>
      <c r="X103" s="44">
        <v>6</v>
      </c>
      <c r="Y103" s="44">
        <v>2</v>
      </c>
      <c r="Z103" s="44">
        <v>2</v>
      </c>
      <c r="AA103" s="45">
        <v>11</v>
      </c>
      <c r="AB103" s="12">
        <v>0</v>
      </c>
      <c r="AC103" s="20">
        <v>0</v>
      </c>
      <c r="AD103" s="20">
        <v>0</v>
      </c>
      <c r="AE103" s="48">
        <v>0</v>
      </c>
      <c r="AF103" s="18">
        <v>0</v>
      </c>
      <c r="AG103" s="18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</row>
    <row r="104" spans="1:40">
      <c r="A104" t="s">
        <v>2000</v>
      </c>
      <c r="B104" t="s">
        <v>2368</v>
      </c>
      <c r="C104" t="s">
        <v>693</v>
      </c>
      <c r="D104" t="s">
        <v>2003</v>
      </c>
      <c r="E104">
        <v>100</v>
      </c>
      <c r="F104">
        <v>100</v>
      </c>
      <c r="G104">
        <v>0</v>
      </c>
      <c r="H104">
        <v>401</v>
      </c>
      <c r="I104" t="s">
        <v>2369</v>
      </c>
      <c r="J104" s="4" t="s">
        <v>2370</v>
      </c>
      <c r="K104" t="s">
        <v>542</v>
      </c>
      <c r="L104">
        <f t="shared" si="1"/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5">
        <v>0</v>
      </c>
      <c r="AB104" s="12">
        <v>0</v>
      </c>
      <c r="AC104" s="20">
        <v>0</v>
      </c>
      <c r="AD104" s="20">
        <v>0</v>
      </c>
      <c r="AE104" s="48">
        <v>0</v>
      </c>
      <c r="AF104" s="18">
        <v>0</v>
      </c>
      <c r="AG104" s="18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</row>
    <row r="105" spans="1:40">
      <c r="A105" t="s">
        <v>2000</v>
      </c>
      <c r="B105" t="s">
        <v>2371</v>
      </c>
      <c r="C105" t="s">
        <v>204</v>
      </c>
      <c r="D105" t="s">
        <v>2003</v>
      </c>
      <c r="E105">
        <v>100</v>
      </c>
      <c r="F105">
        <v>100</v>
      </c>
      <c r="G105">
        <v>0</v>
      </c>
      <c r="H105">
        <v>426</v>
      </c>
      <c r="I105" t="s">
        <v>2372</v>
      </c>
      <c r="J105" s="4" t="s">
        <v>2373</v>
      </c>
      <c r="K105" t="s">
        <v>547</v>
      </c>
      <c r="L105">
        <f t="shared" si="1"/>
        <v>21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5">
        <v>0</v>
      </c>
      <c r="AB105" s="12">
        <v>1</v>
      </c>
      <c r="AC105" s="20">
        <v>3</v>
      </c>
      <c r="AD105" s="20">
        <v>14</v>
      </c>
      <c r="AE105" s="48">
        <v>4</v>
      </c>
      <c r="AF105" s="18">
        <v>0</v>
      </c>
      <c r="AG105" s="18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</row>
    <row r="106" spans="1:40">
      <c r="A106" t="s">
        <v>2000</v>
      </c>
      <c r="B106" t="s">
        <v>2374</v>
      </c>
      <c r="C106" t="s">
        <v>2375</v>
      </c>
      <c r="D106" t="s">
        <v>2003</v>
      </c>
      <c r="E106">
        <v>99.77</v>
      </c>
      <c r="F106">
        <v>100</v>
      </c>
      <c r="G106">
        <v>0</v>
      </c>
      <c r="H106">
        <v>426</v>
      </c>
      <c r="I106" t="s">
        <v>2376</v>
      </c>
      <c r="J106" s="4" t="s">
        <v>2377</v>
      </c>
      <c r="K106" t="s">
        <v>551</v>
      </c>
      <c r="L106">
        <f t="shared" si="1"/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5">
        <v>0</v>
      </c>
      <c r="AB106" s="12">
        <v>0</v>
      </c>
      <c r="AC106" s="20">
        <v>0</v>
      </c>
      <c r="AD106" s="20">
        <v>0</v>
      </c>
      <c r="AE106" s="48">
        <v>0</v>
      </c>
      <c r="AF106" s="18">
        <v>0</v>
      </c>
      <c r="AG106" s="18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</row>
    <row r="107" spans="1:40">
      <c r="A107" t="s">
        <v>2000</v>
      </c>
      <c r="B107" t="s">
        <v>2378</v>
      </c>
      <c r="C107" t="s">
        <v>2379</v>
      </c>
      <c r="D107" t="s">
        <v>2003</v>
      </c>
      <c r="E107">
        <v>100</v>
      </c>
      <c r="F107">
        <v>100</v>
      </c>
      <c r="G107">
        <v>0</v>
      </c>
      <c r="H107">
        <v>408</v>
      </c>
      <c r="I107" t="s">
        <v>2380</v>
      </c>
      <c r="J107" s="4" t="s">
        <v>2381</v>
      </c>
      <c r="K107" t="s">
        <v>554</v>
      </c>
      <c r="L107">
        <f t="shared" si="1"/>
        <v>17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5">
        <v>0</v>
      </c>
      <c r="AB107" s="12">
        <v>0</v>
      </c>
      <c r="AC107" s="20">
        <v>0</v>
      </c>
      <c r="AD107" s="20">
        <v>0</v>
      </c>
      <c r="AE107" s="48">
        <v>0</v>
      </c>
      <c r="AF107" s="18">
        <v>0</v>
      </c>
      <c r="AG107" s="18">
        <v>0</v>
      </c>
      <c r="AH107">
        <v>9</v>
      </c>
      <c r="AI107">
        <v>0</v>
      </c>
      <c r="AJ107">
        <v>8</v>
      </c>
      <c r="AK107">
        <v>0</v>
      </c>
      <c r="AL107">
        <v>0</v>
      </c>
      <c r="AM107">
        <v>0</v>
      </c>
      <c r="AN107">
        <v>0</v>
      </c>
    </row>
    <row r="108" spans="1:40">
      <c r="A108" t="s">
        <v>2000</v>
      </c>
      <c r="B108" t="s">
        <v>2382</v>
      </c>
      <c r="C108" t="s">
        <v>2383</v>
      </c>
      <c r="D108" t="s">
        <v>2003</v>
      </c>
      <c r="E108">
        <v>100</v>
      </c>
      <c r="F108">
        <v>100</v>
      </c>
      <c r="G108">
        <v>0</v>
      </c>
      <c r="H108">
        <v>426</v>
      </c>
      <c r="I108" t="s">
        <v>2384</v>
      </c>
      <c r="J108" s="4" t="s">
        <v>2385</v>
      </c>
      <c r="K108" t="s">
        <v>558</v>
      </c>
      <c r="L108">
        <f t="shared" si="1"/>
        <v>16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5">
        <v>0</v>
      </c>
      <c r="AB108" s="12">
        <v>0</v>
      </c>
      <c r="AC108" s="20">
        <v>0</v>
      </c>
      <c r="AD108" s="20">
        <v>0</v>
      </c>
      <c r="AE108" s="48">
        <v>0</v>
      </c>
      <c r="AF108" s="18">
        <v>0</v>
      </c>
      <c r="AG108" s="18">
        <v>0</v>
      </c>
      <c r="AH108">
        <v>1</v>
      </c>
      <c r="AI108">
        <v>0</v>
      </c>
      <c r="AJ108">
        <v>10</v>
      </c>
      <c r="AK108">
        <v>0</v>
      </c>
      <c r="AL108">
        <v>0</v>
      </c>
      <c r="AM108">
        <v>3</v>
      </c>
      <c r="AN108">
        <v>2</v>
      </c>
    </row>
    <row r="109" spans="1:40">
      <c r="A109" t="s">
        <v>2000</v>
      </c>
      <c r="B109" t="s">
        <v>2386</v>
      </c>
      <c r="C109" t="s">
        <v>2387</v>
      </c>
      <c r="D109" t="s">
        <v>2003</v>
      </c>
      <c r="E109">
        <v>99.75</v>
      </c>
      <c r="F109">
        <v>100</v>
      </c>
      <c r="G109">
        <v>0</v>
      </c>
      <c r="H109">
        <v>401</v>
      </c>
      <c r="I109" t="s">
        <v>2388</v>
      </c>
      <c r="J109" s="4" t="s">
        <v>2389</v>
      </c>
      <c r="K109" t="s">
        <v>563</v>
      </c>
      <c r="L109">
        <f t="shared" si="1"/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5">
        <v>1</v>
      </c>
      <c r="AB109" s="12">
        <v>0</v>
      </c>
      <c r="AC109" s="20">
        <v>0</v>
      </c>
      <c r="AD109" s="20">
        <v>0</v>
      </c>
      <c r="AE109" s="48">
        <v>0</v>
      </c>
      <c r="AF109" s="18">
        <v>0</v>
      </c>
      <c r="AG109" s="18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</row>
    <row r="110" spans="1:40">
      <c r="A110" t="s">
        <v>2000</v>
      </c>
      <c r="B110" t="s">
        <v>2390</v>
      </c>
      <c r="C110" t="s">
        <v>110</v>
      </c>
      <c r="D110" t="s">
        <v>2003</v>
      </c>
      <c r="E110">
        <v>98.83</v>
      </c>
      <c r="F110">
        <v>100</v>
      </c>
      <c r="G110">
        <v>0</v>
      </c>
      <c r="H110">
        <v>427</v>
      </c>
      <c r="I110" t="s">
        <v>2391</v>
      </c>
      <c r="J110" s="4" t="s">
        <v>2392</v>
      </c>
      <c r="K110" t="s">
        <v>568</v>
      </c>
      <c r="L110">
        <f t="shared" si="1"/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5">
        <v>0</v>
      </c>
      <c r="AB110" s="12">
        <v>0</v>
      </c>
      <c r="AC110" s="20">
        <v>0</v>
      </c>
      <c r="AD110" s="20">
        <v>0</v>
      </c>
      <c r="AE110" s="48">
        <v>0</v>
      </c>
      <c r="AF110" s="18">
        <v>0</v>
      </c>
      <c r="AG110" s="18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>
      <c r="A111" t="s">
        <v>2000</v>
      </c>
      <c r="B111" t="s">
        <v>2393</v>
      </c>
      <c r="C111" t="s">
        <v>504</v>
      </c>
      <c r="D111" t="s">
        <v>2003</v>
      </c>
      <c r="E111">
        <v>98.59</v>
      </c>
      <c r="F111">
        <v>100</v>
      </c>
      <c r="G111">
        <v>0</v>
      </c>
      <c r="H111">
        <v>426</v>
      </c>
      <c r="I111" t="s">
        <v>2394</v>
      </c>
      <c r="J111" s="4" t="s">
        <v>2395</v>
      </c>
      <c r="K111" t="s">
        <v>581</v>
      </c>
      <c r="L111">
        <f t="shared" si="1"/>
        <v>0</v>
      </c>
      <c r="M111" s="44">
        <v>2</v>
      </c>
      <c r="N111" s="44">
        <v>6</v>
      </c>
      <c r="O111" s="44">
        <v>5</v>
      </c>
      <c r="P111" s="44">
        <v>6</v>
      </c>
      <c r="Q111" s="44">
        <v>2</v>
      </c>
      <c r="R111" s="44">
        <v>2</v>
      </c>
      <c r="S111" s="44">
        <v>14</v>
      </c>
      <c r="T111" s="44">
        <v>12</v>
      </c>
      <c r="U111" s="44">
        <v>17</v>
      </c>
      <c r="V111" s="44">
        <v>7</v>
      </c>
      <c r="W111" s="44">
        <v>10</v>
      </c>
      <c r="X111" s="44">
        <v>10</v>
      </c>
      <c r="Y111" s="44">
        <v>12</v>
      </c>
      <c r="Z111" s="44">
        <v>11</v>
      </c>
      <c r="AA111" s="45">
        <v>11</v>
      </c>
      <c r="AB111" s="12">
        <v>0</v>
      </c>
      <c r="AC111" s="20">
        <v>0</v>
      </c>
      <c r="AD111" s="20">
        <v>0</v>
      </c>
      <c r="AE111" s="48">
        <v>0</v>
      </c>
      <c r="AF111" s="18">
        <v>0</v>
      </c>
      <c r="AG111" s="18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>
      <c r="A112" t="s">
        <v>2000</v>
      </c>
      <c r="B112" t="s">
        <v>2396</v>
      </c>
      <c r="C112" t="s">
        <v>2397</v>
      </c>
      <c r="D112" t="s">
        <v>2003</v>
      </c>
      <c r="E112">
        <v>100</v>
      </c>
      <c r="F112">
        <v>100</v>
      </c>
      <c r="G112">
        <v>0</v>
      </c>
      <c r="H112">
        <v>426</v>
      </c>
      <c r="I112" t="s">
        <v>2398</v>
      </c>
      <c r="J112" s="4" t="s">
        <v>2399</v>
      </c>
      <c r="K112" t="s">
        <v>584</v>
      </c>
      <c r="L112">
        <f t="shared" si="1"/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5">
        <v>0</v>
      </c>
      <c r="AB112" s="12">
        <v>0</v>
      </c>
      <c r="AC112" s="20">
        <v>0</v>
      </c>
      <c r="AD112" s="20">
        <v>0</v>
      </c>
      <c r="AE112" s="48">
        <v>0</v>
      </c>
      <c r="AF112" s="18">
        <v>0</v>
      </c>
      <c r="AG112" s="18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>
      <c r="A113" t="s">
        <v>2000</v>
      </c>
      <c r="B113" t="s">
        <v>2400</v>
      </c>
      <c r="C113" t="s">
        <v>204</v>
      </c>
      <c r="D113" t="s">
        <v>2003</v>
      </c>
      <c r="E113">
        <v>100</v>
      </c>
      <c r="F113">
        <v>100</v>
      </c>
      <c r="G113">
        <v>0</v>
      </c>
      <c r="H113">
        <v>426</v>
      </c>
      <c r="I113" t="s">
        <v>2401</v>
      </c>
      <c r="J113" s="4" t="s">
        <v>2402</v>
      </c>
      <c r="K113" t="s">
        <v>589</v>
      </c>
      <c r="L113">
        <f t="shared" si="1"/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5">
        <v>0</v>
      </c>
      <c r="AB113" s="12">
        <v>0</v>
      </c>
      <c r="AC113" s="20">
        <v>0</v>
      </c>
      <c r="AD113" s="20">
        <v>0</v>
      </c>
      <c r="AE113" s="48">
        <v>0</v>
      </c>
      <c r="AF113" s="18">
        <v>0</v>
      </c>
      <c r="AG113" s="18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  <row r="114" spans="1:40">
      <c r="A114" t="s">
        <v>2000</v>
      </c>
      <c r="B114" t="s">
        <v>2403</v>
      </c>
      <c r="C114" t="s">
        <v>2404</v>
      </c>
      <c r="D114" t="s">
        <v>2003</v>
      </c>
      <c r="E114">
        <v>97.18</v>
      </c>
      <c r="F114">
        <v>100</v>
      </c>
      <c r="G114">
        <v>0</v>
      </c>
      <c r="H114">
        <v>426</v>
      </c>
      <c r="I114" t="s">
        <v>2405</v>
      </c>
      <c r="J114" s="4" t="s">
        <v>2406</v>
      </c>
      <c r="K114" t="s">
        <v>593</v>
      </c>
      <c r="L114">
        <f t="shared" si="1"/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5">
        <v>0</v>
      </c>
      <c r="AB114" s="12">
        <v>0</v>
      </c>
      <c r="AC114" s="20">
        <v>0</v>
      </c>
      <c r="AD114" s="20">
        <v>0</v>
      </c>
      <c r="AE114" s="48">
        <v>0</v>
      </c>
      <c r="AF114" s="18">
        <v>0</v>
      </c>
      <c r="AG114" s="18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</row>
    <row r="115" spans="1:40">
      <c r="A115" t="s">
        <v>2000</v>
      </c>
      <c r="B115" t="s">
        <v>2407</v>
      </c>
      <c r="C115" t="s">
        <v>504</v>
      </c>
      <c r="D115" t="s">
        <v>2003</v>
      </c>
      <c r="E115">
        <v>100</v>
      </c>
      <c r="F115">
        <v>100</v>
      </c>
      <c r="G115">
        <v>0</v>
      </c>
      <c r="H115">
        <v>426</v>
      </c>
      <c r="I115" t="s">
        <v>2408</v>
      </c>
      <c r="J115" s="4" t="s">
        <v>2409</v>
      </c>
      <c r="K115" t="s">
        <v>598</v>
      </c>
      <c r="L115">
        <f t="shared" si="1"/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5">
        <v>0</v>
      </c>
      <c r="AB115" s="12">
        <v>0</v>
      </c>
      <c r="AC115" s="20">
        <v>0</v>
      </c>
      <c r="AD115" s="20">
        <v>0</v>
      </c>
      <c r="AE115" s="48">
        <v>0</v>
      </c>
      <c r="AF115" s="18">
        <v>0</v>
      </c>
      <c r="AG115" s="18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</row>
    <row r="116" spans="1:40">
      <c r="A116" t="s">
        <v>2000</v>
      </c>
      <c r="B116" t="s">
        <v>2410</v>
      </c>
      <c r="C116" t="s">
        <v>2002</v>
      </c>
      <c r="D116" t="s">
        <v>2003</v>
      </c>
      <c r="E116">
        <v>98.59</v>
      </c>
      <c r="F116">
        <v>100</v>
      </c>
      <c r="G116">
        <v>0</v>
      </c>
      <c r="H116">
        <v>426</v>
      </c>
      <c r="I116" t="s">
        <v>2411</v>
      </c>
      <c r="J116" s="4" t="s">
        <v>2412</v>
      </c>
      <c r="K116" t="s">
        <v>603</v>
      </c>
      <c r="L116">
        <f t="shared" si="1"/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5">
        <v>0</v>
      </c>
      <c r="AB116" s="12">
        <v>0</v>
      </c>
      <c r="AC116" s="20">
        <v>0</v>
      </c>
      <c r="AD116" s="20">
        <v>0</v>
      </c>
      <c r="AE116" s="48">
        <v>0</v>
      </c>
      <c r="AF116" s="18">
        <v>0</v>
      </c>
      <c r="AG116" s="18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</row>
    <row r="117" spans="1:40">
      <c r="A117" t="s">
        <v>2000</v>
      </c>
      <c r="B117" t="s">
        <v>2413</v>
      </c>
      <c r="C117" t="s">
        <v>2414</v>
      </c>
      <c r="D117" t="s">
        <v>2003</v>
      </c>
      <c r="E117">
        <v>100</v>
      </c>
      <c r="F117">
        <v>100</v>
      </c>
      <c r="G117">
        <v>0</v>
      </c>
      <c r="H117">
        <v>401</v>
      </c>
      <c r="I117" t="s">
        <v>2415</v>
      </c>
      <c r="J117" s="4" t="s">
        <v>2416</v>
      </c>
      <c r="K117" t="s">
        <v>607</v>
      </c>
      <c r="L117">
        <f t="shared" si="1"/>
        <v>1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5">
        <v>1</v>
      </c>
      <c r="AB117" s="12">
        <v>1</v>
      </c>
      <c r="AC117" s="20">
        <v>1</v>
      </c>
      <c r="AD117" s="20">
        <v>0</v>
      </c>
      <c r="AE117" s="48">
        <v>0</v>
      </c>
      <c r="AF117" s="18">
        <v>0</v>
      </c>
      <c r="AG117" s="18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</row>
    <row r="118" spans="1:40">
      <c r="A118" t="s">
        <v>2000</v>
      </c>
      <c r="B118" t="s">
        <v>2417</v>
      </c>
      <c r="C118" t="s">
        <v>2007</v>
      </c>
      <c r="D118" t="s">
        <v>2003</v>
      </c>
      <c r="E118" t="s">
        <v>2233</v>
      </c>
      <c r="F118">
        <v>100</v>
      </c>
      <c r="G118">
        <v>0</v>
      </c>
      <c r="H118" t="s">
        <v>2234</v>
      </c>
      <c r="I118" t="s">
        <v>2418</v>
      </c>
      <c r="J118" s="4" t="s">
        <v>2419</v>
      </c>
      <c r="K118" t="s">
        <v>611</v>
      </c>
      <c r="L118">
        <f t="shared" si="1"/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1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5">
        <v>1</v>
      </c>
      <c r="AB118" s="12">
        <v>0</v>
      </c>
      <c r="AC118" s="20">
        <v>0</v>
      </c>
      <c r="AD118" s="20">
        <v>0</v>
      </c>
      <c r="AE118" s="48">
        <v>0</v>
      </c>
      <c r="AF118" s="18">
        <v>0</v>
      </c>
      <c r="AG118" s="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</row>
    <row r="119" spans="1:40">
      <c r="A119" t="s">
        <v>2000</v>
      </c>
      <c r="B119" t="s">
        <v>2420</v>
      </c>
      <c r="C119" t="s">
        <v>2022</v>
      </c>
      <c r="D119" t="s">
        <v>2023</v>
      </c>
      <c r="E119">
        <v>98.83</v>
      </c>
      <c r="F119">
        <v>100</v>
      </c>
      <c r="G119">
        <v>0</v>
      </c>
      <c r="H119">
        <v>427</v>
      </c>
      <c r="I119" t="s">
        <v>2421</v>
      </c>
      <c r="J119" s="4" t="s">
        <v>2422</v>
      </c>
      <c r="K119" t="s">
        <v>616</v>
      </c>
      <c r="L119">
        <f t="shared" si="1"/>
        <v>936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1</v>
      </c>
      <c r="W119" s="44">
        <v>0</v>
      </c>
      <c r="X119" s="44">
        <v>0</v>
      </c>
      <c r="Y119" s="44">
        <v>0</v>
      </c>
      <c r="Z119" s="44">
        <v>0</v>
      </c>
      <c r="AA119" s="45">
        <v>0</v>
      </c>
      <c r="AB119" s="12">
        <v>3</v>
      </c>
      <c r="AC119" s="20">
        <v>0</v>
      </c>
      <c r="AD119" s="20">
        <v>0</v>
      </c>
      <c r="AE119" s="48">
        <v>0</v>
      </c>
      <c r="AF119" s="18">
        <v>126</v>
      </c>
      <c r="AG119" s="18">
        <v>63</v>
      </c>
      <c r="AH119">
        <v>124</v>
      </c>
      <c r="AI119">
        <v>117</v>
      </c>
      <c r="AJ119">
        <v>104</v>
      </c>
      <c r="AK119">
        <v>75</v>
      </c>
      <c r="AL119">
        <v>102</v>
      </c>
      <c r="AM119">
        <v>91</v>
      </c>
      <c r="AN119">
        <v>134</v>
      </c>
    </row>
    <row r="120" spans="1:40">
      <c r="A120" t="s">
        <v>2000</v>
      </c>
      <c r="B120" t="s">
        <v>2423</v>
      </c>
      <c r="C120" t="s">
        <v>2059</v>
      </c>
      <c r="D120" t="s">
        <v>2003</v>
      </c>
      <c r="E120">
        <v>100</v>
      </c>
      <c r="F120">
        <v>100</v>
      </c>
      <c r="G120">
        <v>0</v>
      </c>
      <c r="H120">
        <v>426</v>
      </c>
      <c r="I120" t="s">
        <v>2424</v>
      </c>
      <c r="J120" s="4" t="s">
        <v>2425</v>
      </c>
      <c r="K120" t="s">
        <v>621</v>
      </c>
      <c r="L120">
        <f t="shared" si="1"/>
        <v>2</v>
      </c>
      <c r="M120" s="44">
        <v>12</v>
      </c>
      <c r="N120" s="44">
        <v>21</v>
      </c>
      <c r="O120" s="44">
        <v>21</v>
      </c>
      <c r="P120" s="44">
        <v>9</v>
      </c>
      <c r="Q120" s="44">
        <v>8</v>
      </c>
      <c r="R120" s="44">
        <v>7</v>
      </c>
      <c r="S120" s="44">
        <v>41</v>
      </c>
      <c r="T120" s="44">
        <v>29</v>
      </c>
      <c r="U120" s="44">
        <v>62</v>
      </c>
      <c r="V120" s="44">
        <v>47</v>
      </c>
      <c r="W120" s="44">
        <v>64</v>
      </c>
      <c r="X120" s="44">
        <v>67</v>
      </c>
      <c r="Y120" s="44">
        <v>57</v>
      </c>
      <c r="Z120" s="44">
        <v>57</v>
      </c>
      <c r="AA120" s="45">
        <v>66</v>
      </c>
      <c r="AB120" s="12">
        <v>0</v>
      </c>
      <c r="AC120" s="20">
        <v>2</v>
      </c>
      <c r="AD120" s="20">
        <v>0</v>
      </c>
      <c r="AE120" s="48">
        <v>0</v>
      </c>
      <c r="AF120" s="18">
        <v>0</v>
      </c>
      <c r="AG120" s="18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</row>
    <row r="121" spans="1:40">
      <c r="A121" t="s">
        <v>2000</v>
      </c>
      <c r="B121" t="s">
        <v>2426</v>
      </c>
      <c r="C121" t="s">
        <v>2427</v>
      </c>
      <c r="D121" t="s">
        <v>2003</v>
      </c>
      <c r="E121" t="s">
        <v>2233</v>
      </c>
      <c r="F121">
        <v>100</v>
      </c>
      <c r="G121">
        <v>0</v>
      </c>
      <c r="H121" t="s">
        <v>2234</v>
      </c>
      <c r="I121" t="s">
        <v>2428</v>
      </c>
      <c r="J121" s="4" t="s">
        <v>2429</v>
      </c>
      <c r="K121" t="s">
        <v>634</v>
      </c>
      <c r="L121">
        <f t="shared" si="1"/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5">
        <v>0</v>
      </c>
      <c r="AB121" s="12">
        <v>0</v>
      </c>
      <c r="AC121" s="20">
        <v>0</v>
      </c>
      <c r="AD121" s="20">
        <v>0</v>
      </c>
      <c r="AE121" s="48">
        <v>0</v>
      </c>
      <c r="AF121" s="18">
        <v>0</v>
      </c>
      <c r="AG121" s="18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</row>
    <row r="122" spans="1:40">
      <c r="A122" t="s">
        <v>2000</v>
      </c>
      <c r="B122" t="s">
        <v>2430</v>
      </c>
      <c r="C122" t="s">
        <v>204</v>
      </c>
      <c r="D122" t="s">
        <v>2003</v>
      </c>
      <c r="E122">
        <v>100</v>
      </c>
      <c r="F122">
        <v>100</v>
      </c>
      <c r="G122">
        <v>0</v>
      </c>
      <c r="H122">
        <v>426</v>
      </c>
      <c r="I122" t="s">
        <v>2431</v>
      </c>
      <c r="J122" s="4" t="s">
        <v>2432</v>
      </c>
      <c r="K122" t="s">
        <v>638</v>
      </c>
      <c r="L122">
        <f t="shared" si="1"/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5">
        <v>0</v>
      </c>
      <c r="AB122" s="12">
        <v>0</v>
      </c>
      <c r="AC122" s="20">
        <v>0</v>
      </c>
      <c r="AD122" s="20">
        <v>0</v>
      </c>
      <c r="AE122" s="48">
        <v>0</v>
      </c>
      <c r="AF122" s="18">
        <v>0</v>
      </c>
      <c r="AG122" s="18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</row>
    <row r="123" spans="1:40">
      <c r="A123" t="s">
        <v>2000</v>
      </c>
      <c r="B123" t="s">
        <v>2433</v>
      </c>
      <c r="C123" t="s">
        <v>2434</v>
      </c>
      <c r="D123" t="s">
        <v>2435</v>
      </c>
      <c r="E123">
        <v>94.87</v>
      </c>
      <c r="F123">
        <v>100</v>
      </c>
      <c r="G123">
        <v>0</v>
      </c>
      <c r="H123">
        <v>429</v>
      </c>
      <c r="I123" t="s">
        <v>2436</v>
      </c>
      <c r="J123" s="4" t="s">
        <v>2437</v>
      </c>
      <c r="K123" t="s">
        <v>643</v>
      </c>
      <c r="L123">
        <f t="shared" si="1"/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5">
        <v>0</v>
      </c>
      <c r="AB123" s="12">
        <v>1</v>
      </c>
      <c r="AC123" s="20">
        <v>0</v>
      </c>
      <c r="AD123" s="20">
        <v>0</v>
      </c>
      <c r="AE123" s="48">
        <v>0</v>
      </c>
      <c r="AF123" s="18">
        <v>0</v>
      </c>
      <c r="AG123" s="18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</row>
    <row r="124" spans="1:40">
      <c r="A124" t="s">
        <v>2000</v>
      </c>
      <c r="B124" t="s">
        <v>2438</v>
      </c>
      <c r="C124" t="s">
        <v>2007</v>
      </c>
      <c r="D124" t="s">
        <v>2003</v>
      </c>
      <c r="E124">
        <v>97.89</v>
      </c>
      <c r="F124">
        <v>100</v>
      </c>
      <c r="G124">
        <v>0</v>
      </c>
      <c r="H124">
        <v>426</v>
      </c>
      <c r="I124" t="s">
        <v>2439</v>
      </c>
      <c r="J124" s="4" t="s">
        <v>2440</v>
      </c>
      <c r="K124" t="s">
        <v>647</v>
      </c>
      <c r="L124">
        <f t="shared" si="1"/>
        <v>51</v>
      </c>
      <c r="M124" s="44">
        <v>21</v>
      </c>
      <c r="N124" s="44">
        <v>40</v>
      </c>
      <c r="O124" s="44">
        <v>29</v>
      </c>
      <c r="P124" s="44">
        <v>10</v>
      </c>
      <c r="Q124" s="44">
        <v>12</v>
      </c>
      <c r="R124" s="44">
        <v>21</v>
      </c>
      <c r="S124" s="44">
        <v>13</v>
      </c>
      <c r="T124" s="44">
        <v>20</v>
      </c>
      <c r="U124" s="44">
        <v>12</v>
      </c>
      <c r="V124" s="44">
        <v>6</v>
      </c>
      <c r="W124" s="44">
        <v>7</v>
      </c>
      <c r="X124" s="44">
        <v>8</v>
      </c>
      <c r="Y124" s="44">
        <v>2</v>
      </c>
      <c r="Z124" s="44">
        <v>9</v>
      </c>
      <c r="AA124" s="45">
        <v>5</v>
      </c>
      <c r="AB124" s="12">
        <v>11</v>
      </c>
      <c r="AC124" s="20">
        <v>27</v>
      </c>
      <c r="AD124" s="20">
        <v>9</v>
      </c>
      <c r="AE124" s="48">
        <v>14</v>
      </c>
      <c r="AF124" s="18">
        <v>0</v>
      </c>
      <c r="AG124" s="18">
        <v>0</v>
      </c>
      <c r="AH124">
        <v>0</v>
      </c>
      <c r="AI124">
        <v>1</v>
      </c>
      <c r="AJ124">
        <v>0</v>
      </c>
      <c r="AK124">
        <v>0</v>
      </c>
      <c r="AL124">
        <v>0</v>
      </c>
      <c r="AM124">
        <v>0</v>
      </c>
      <c r="AN124">
        <v>0</v>
      </c>
    </row>
    <row r="125" spans="1:40">
      <c r="A125" t="s">
        <v>2000</v>
      </c>
      <c r="B125" t="s">
        <v>2441</v>
      </c>
      <c r="C125" t="s">
        <v>2442</v>
      </c>
      <c r="D125" t="s">
        <v>2003</v>
      </c>
      <c r="E125">
        <v>100</v>
      </c>
      <c r="F125">
        <v>100</v>
      </c>
      <c r="G125">
        <v>0</v>
      </c>
      <c r="H125">
        <v>421</v>
      </c>
      <c r="I125" t="s">
        <v>2443</v>
      </c>
      <c r="J125" s="4" t="s">
        <v>2444</v>
      </c>
      <c r="K125" t="s">
        <v>650</v>
      </c>
      <c r="L125">
        <f t="shared" si="1"/>
        <v>7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5">
        <v>0</v>
      </c>
      <c r="AB125" s="12">
        <v>0</v>
      </c>
      <c r="AC125" s="20">
        <v>0</v>
      </c>
      <c r="AD125" s="20">
        <v>0</v>
      </c>
      <c r="AE125" s="48">
        <v>0</v>
      </c>
      <c r="AF125" s="18">
        <v>0</v>
      </c>
      <c r="AG125" s="18">
        <v>0</v>
      </c>
      <c r="AH125">
        <v>0</v>
      </c>
      <c r="AI125">
        <v>0</v>
      </c>
      <c r="AJ125">
        <v>0</v>
      </c>
      <c r="AK125">
        <v>3</v>
      </c>
      <c r="AL125">
        <v>4</v>
      </c>
      <c r="AM125">
        <v>0</v>
      </c>
      <c r="AN125">
        <v>0</v>
      </c>
    </row>
    <row r="126" spans="1:40">
      <c r="A126" t="s">
        <v>2000</v>
      </c>
      <c r="B126" t="s">
        <v>2445</v>
      </c>
      <c r="C126" t="s">
        <v>2007</v>
      </c>
      <c r="D126" t="s">
        <v>2003</v>
      </c>
      <c r="E126">
        <v>99.06</v>
      </c>
      <c r="F126">
        <v>100</v>
      </c>
      <c r="G126">
        <v>0</v>
      </c>
      <c r="H126">
        <v>426</v>
      </c>
      <c r="I126" t="s">
        <v>2446</v>
      </c>
      <c r="J126" s="4" t="s">
        <v>2447</v>
      </c>
      <c r="K126" t="s">
        <v>658</v>
      </c>
      <c r="L126">
        <f t="shared" si="1"/>
        <v>83</v>
      </c>
      <c r="M126" s="44">
        <v>4</v>
      </c>
      <c r="N126" s="44">
        <v>11</v>
      </c>
      <c r="O126" s="44">
        <v>7</v>
      </c>
      <c r="P126" s="44">
        <v>6</v>
      </c>
      <c r="Q126" s="44">
        <v>1</v>
      </c>
      <c r="R126" s="44">
        <v>10</v>
      </c>
      <c r="S126" s="44">
        <v>14</v>
      </c>
      <c r="T126" s="44">
        <v>19</v>
      </c>
      <c r="U126" s="44">
        <v>11</v>
      </c>
      <c r="V126" s="44">
        <v>11</v>
      </c>
      <c r="W126" s="44">
        <v>18</v>
      </c>
      <c r="X126" s="44">
        <v>11</v>
      </c>
      <c r="Y126" s="44">
        <v>15</v>
      </c>
      <c r="Z126" s="44">
        <v>10</v>
      </c>
      <c r="AA126" s="45">
        <v>10</v>
      </c>
      <c r="AB126" s="12">
        <v>17</v>
      </c>
      <c r="AC126" s="20">
        <v>30</v>
      </c>
      <c r="AD126" s="20">
        <v>30</v>
      </c>
      <c r="AE126" s="48">
        <v>23</v>
      </c>
      <c r="AF126" s="18">
        <v>0</v>
      </c>
      <c r="AG126" s="18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</row>
    <row r="127" spans="1:40">
      <c r="A127" t="s">
        <v>2000</v>
      </c>
      <c r="B127" t="s">
        <v>2448</v>
      </c>
      <c r="C127" t="s">
        <v>2108</v>
      </c>
      <c r="D127" t="s">
        <v>2449</v>
      </c>
      <c r="E127">
        <v>100</v>
      </c>
      <c r="F127">
        <v>100</v>
      </c>
      <c r="G127">
        <v>0</v>
      </c>
      <c r="H127">
        <v>421</v>
      </c>
      <c r="I127" t="s">
        <v>2450</v>
      </c>
      <c r="J127" s="4" t="s">
        <v>2451</v>
      </c>
      <c r="K127" t="s">
        <v>662</v>
      </c>
      <c r="L127">
        <f t="shared" si="1"/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5">
        <v>0</v>
      </c>
      <c r="AB127" s="12">
        <v>0</v>
      </c>
      <c r="AC127" s="20">
        <v>0</v>
      </c>
      <c r="AD127" s="20">
        <v>0</v>
      </c>
      <c r="AE127" s="48">
        <v>0</v>
      </c>
      <c r="AF127" s="18">
        <v>0</v>
      </c>
      <c r="AG127" s="18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</row>
    <row r="128" spans="1:40">
      <c r="A128" t="s">
        <v>2000</v>
      </c>
      <c r="B128" t="s">
        <v>2452</v>
      </c>
      <c r="C128" t="s">
        <v>125</v>
      </c>
      <c r="D128" t="s">
        <v>2003</v>
      </c>
      <c r="E128">
        <v>100</v>
      </c>
      <c r="F128">
        <v>100</v>
      </c>
      <c r="G128">
        <v>0</v>
      </c>
      <c r="H128">
        <v>401</v>
      </c>
      <c r="I128" t="s">
        <v>2453</v>
      </c>
      <c r="J128" s="4" t="s">
        <v>2454</v>
      </c>
      <c r="K128" t="s">
        <v>670</v>
      </c>
      <c r="L128">
        <f t="shared" si="1"/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5">
        <v>0</v>
      </c>
      <c r="AB128" s="12">
        <v>0</v>
      </c>
      <c r="AC128" s="20">
        <v>0</v>
      </c>
      <c r="AD128" s="20">
        <v>0</v>
      </c>
      <c r="AE128" s="48">
        <v>0</v>
      </c>
      <c r="AF128" s="18">
        <v>0</v>
      </c>
      <c r="AG128" s="1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</row>
    <row r="129" spans="1:40">
      <c r="A129" t="s">
        <v>2000</v>
      </c>
      <c r="B129" t="s">
        <v>2455</v>
      </c>
      <c r="C129" t="s">
        <v>2456</v>
      </c>
      <c r="D129" t="s">
        <v>2003</v>
      </c>
      <c r="E129">
        <v>100</v>
      </c>
      <c r="F129">
        <v>100</v>
      </c>
      <c r="G129">
        <v>0</v>
      </c>
      <c r="H129">
        <v>426</v>
      </c>
      <c r="I129" t="s">
        <v>2457</v>
      </c>
      <c r="J129" s="4" t="s">
        <v>2458</v>
      </c>
      <c r="K129" t="s">
        <v>675</v>
      </c>
      <c r="L129">
        <f t="shared" si="1"/>
        <v>9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5">
        <v>0</v>
      </c>
      <c r="AB129" s="12">
        <v>3</v>
      </c>
      <c r="AC129" s="20">
        <v>3</v>
      </c>
      <c r="AD129" s="20">
        <v>6</v>
      </c>
      <c r="AE129" s="48">
        <v>0</v>
      </c>
      <c r="AF129" s="18">
        <v>0</v>
      </c>
      <c r="AG129" s="18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</row>
    <row r="130" spans="1:40">
      <c r="A130" t="s">
        <v>2000</v>
      </c>
      <c r="B130" t="s">
        <v>2459</v>
      </c>
      <c r="C130" t="s">
        <v>2460</v>
      </c>
      <c r="D130" t="s">
        <v>2003</v>
      </c>
      <c r="E130">
        <v>100</v>
      </c>
      <c r="F130">
        <v>100</v>
      </c>
      <c r="G130">
        <v>0</v>
      </c>
      <c r="H130">
        <v>401</v>
      </c>
      <c r="I130" t="s">
        <v>2461</v>
      </c>
      <c r="J130" s="4" t="s">
        <v>2462</v>
      </c>
      <c r="K130" t="s">
        <v>679</v>
      </c>
      <c r="L130">
        <f t="shared" si="1"/>
        <v>27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5">
        <v>0</v>
      </c>
      <c r="AB130" s="12">
        <v>2</v>
      </c>
      <c r="AC130" s="20">
        <v>8</v>
      </c>
      <c r="AD130" s="20">
        <v>4</v>
      </c>
      <c r="AE130" s="48">
        <v>10</v>
      </c>
      <c r="AF130" s="18">
        <v>0</v>
      </c>
      <c r="AG130" s="18">
        <v>0</v>
      </c>
      <c r="AH130">
        <v>0</v>
      </c>
      <c r="AI130">
        <v>0</v>
      </c>
      <c r="AJ130">
        <v>0</v>
      </c>
      <c r="AK130">
        <v>0</v>
      </c>
      <c r="AL130">
        <v>5</v>
      </c>
      <c r="AM130">
        <v>0</v>
      </c>
      <c r="AN130">
        <v>0</v>
      </c>
    </row>
    <row r="131" spans="1:40">
      <c r="A131" t="s">
        <v>2000</v>
      </c>
      <c r="B131" t="s">
        <v>2463</v>
      </c>
      <c r="C131" t="s">
        <v>627</v>
      </c>
      <c r="D131" t="s">
        <v>2003</v>
      </c>
      <c r="E131">
        <v>100</v>
      </c>
      <c r="F131">
        <v>100</v>
      </c>
      <c r="G131">
        <v>0</v>
      </c>
      <c r="H131">
        <v>401</v>
      </c>
      <c r="I131" t="s">
        <v>2464</v>
      </c>
      <c r="J131" s="4" t="s">
        <v>2465</v>
      </c>
      <c r="K131" t="s">
        <v>683</v>
      </c>
      <c r="L131">
        <f t="shared" si="1"/>
        <v>39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5">
        <v>0</v>
      </c>
      <c r="AB131" s="12">
        <v>12</v>
      </c>
      <c r="AC131" s="20">
        <v>22</v>
      </c>
      <c r="AD131" s="20">
        <v>5</v>
      </c>
      <c r="AE131" s="48">
        <v>12</v>
      </c>
      <c r="AF131" s="18">
        <v>0</v>
      </c>
      <c r="AG131" s="18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</row>
    <row r="132" spans="1:40">
      <c r="A132" t="s">
        <v>2000</v>
      </c>
      <c r="B132" t="s">
        <v>2466</v>
      </c>
      <c r="C132" t="s">
        <v>2316</v>
      </c>
      <c r="D132" t="s">
        <v>2467</v>
      </c>
      <c r="E132">
        <v>98.13</v>
      </c>
      <c r="F132">
        <v>100</v>
      </c>
      <c r="G132">
        <v>0</v>
      </c>
      <c r="H132">
        <v>427</v>
      </c>
      <c r="I132" t="s">
        <v>2468</v>
      </c>
      <c r="J132" s="4" t="s">
        <v>2469</v>
      </c>
      <c r="K132" t="s">
        <v>687</v>
      </c>
      <c r="L132">
        <f t="shared" ref="L132:L195" si="2">SUM(AC132:AN132)</f>
        <v>4</v>
      </c>
      <c r="M132" s="44">
        <v>395</v>
      </c>
      <c r="N132" s="44">
        <v>619</v>
      </c>
      <c r="O132" s="44">
        <v>573</v>
      </c>
      <c r="P132" s="44">
        <v>409</v>
      </c>
      <c r="Q132" s="44">
        <v>223</v>
      </c>
      <c r="R132" s="44">
        <v>452</v>
      </c>
      <c r="S132" s="44">
        <v>29</v>
      </c>
      <c r="T132" s="44">
        <v>29</v>
      </c>
      <c r="U132" s="44">
        <v>54</v>
      </c>
      <c r="V132" s="44">
        <v>1</v>
      </c>
      <c r="W132" s="44">
        <v>2</v>
      </c>
      <c r="X132" s="44">
        <v>0</v>
      </c>
      <c r="Y132" s="44">
        <v>0</v>
      </c>
      <c r="Z132" s="44">
        <v>0</v>
      </c>
      <c r="AA132" s="45">
        <v>0</v>
      </c>
      <c r="AB132" s="12">
        <v>0</v>
      </c>
      <c r="AC132" s="20">
        <v>0</v>
      </c>
      <c r="AD132" s="20">
        <v>0</v>
      </c>
      <c r="AE132" s="48">
        <v>0</v>
      </c>
      <c r="AF132" s="18">
        <v>0</v>
      </c>
      <c r="AG132" s="18">
        <v>0</v>
      </c>
      <c r="AH132">
        <v>2</v>
      </c>
      <c r="AI132">
        <v>0</v>
      </c>
      <c r="AJ132">
        <v>0</v>
      </c>
      <c r="AK132">
        <v>0</v>
      </c>
      <c r="AL132">
        <v>0</v>
      </c>
      <c r="AM132">
        <v>1</v>
      </c>
      <c r="AN132">
        <v>1</v>
      </c>
    </row>
    <row r="133" spans="1:40">
      <c r="A133" t="s">
        <v>2000</v>
      </c>
      <c r="B133" t="s">
        <v>2470</v>
      </c>
      <c r="C133" t="s">
        <v>2471</v>
      </c>
      <c r="D133" t="s">
        <v>2003</v>
      </c>
      <c r="E133">
        <v>100</v>
      </c>
      <c r="F133">
        <v>100</v>
      </c>
      <c r="G133">
        <v>0</v>
      </c>
      <c r="H133">
        <v>426</v>
      </c>
      <c r="I133" t="s">
        <v>2472</v>
      </c>
      <c r="J133" s="4" t="s">
        <v>2473</v>
      </c>
      <c r="K133" t="s">
        <v>691</v>
      </c>
      <c r="L133">
        <f t="shared" si="2"/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5">
        <v>0</v>
      </c>
      <c r="AB133" s="12">
        <v>0</v>
      </c>
      <c r="AC133" s="20">
        <v>0</v>
      </c>
      <c r="AD133" s="20">
        <v>0</v>
      </c>
      <c r="AE133" s="48">
        <v>0</v>
      </c>
      <c r="AF133" s="18">
        <v>0</v>
      </c>
      <c r="AG133" s="18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</row>
    <row r="134" spans="1:40">
      <c r="A134" t="s">
        <v>2000</v>
      </c>
      <c r="B134" t="s">
        <v>2474</v>
      </c>
      <c r="C134" t="s">
        <v>2146</v>
      </c>
      <c r="D134" t="s">
        <v>2003</v>
      </c>
      <c r="E134">
        <v>100</v>
      </c>
      <c r="F134">
        <v>100</v>
      </c>
      <c r="G134">
        <v>0</v>
      </c>
      <c r="H134">
        <v>421</v>
      </c>
      <c r="I134" t="s">
        <v>2475</v>
      </c>
      <c r="J134" s="4" t="s">
        <v>2476</v>
      </c>
      <c r="K134" t="s">
        <v>696</v>
      </c>
      <c r="L134">
        <f t="shared" si="2"/>
        <v>324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5">
        <v>0</v>
      </c>
      <c r="AB134" s="12">
        <v>131</v>
      </c>
      <c r="AC134" s="20">
        <v>136</v>
      </c>
      <c r="AD134" s="20">
        <v>96</v>
      </c>
      <c r="AE134" s="48">
        <v>92</v>
      </c>
      <c r="AF134" s="18">
        <v>0</v>
      </c>
      <c r="AG134" s="18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</row>
    <row r="135" spans="1:40">
      <c r="A135" t="s">
        <v>2000</v>
      </c>
      <c r="B135" t="s">
        <v>2477</v>
      </c>
      <c r="C135" t="s">
        <v>2066</v>
      </c>
      <c r="D135" t="s">
        <v>2003</v>
      </c>
      <c r="E135">
        <v>94.85</v>
      </c>
      <c r="F135">
        <v>100</v>
      </c>
      <c r="G135">
        <v>0</v>
      </c>
      <c r="H135">
        <v>427</v>
      </c>
      <c r="I135" t="s">
        <v>2478</v>
      </c>
      <c r="J135" s="4" t="s">
        <v>2479</v>
      </c>
      <c r="K135" t="s">
        <v>704</v>
      </c>
      <c r="L135">
        <f t="shared" si="2"/>
        <v>4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5">
        <v>0</v>
      </c>
      <c r="AB135" s="12">
        <v>1</v>
      </c>
      <c r="AC135" s="20">
        <v>1</v>
      </c>
      <c r="AD135" s="20">
        <v>3</v>
      </c>
      <c r="AE135" s="48">
        <v>0</v>
      </c>
      <c r="AF135" s="18">
        <v>0</v>
      </c>
      <c r="AG135" s="18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</row>
    <row r="136" spans="1:40">
      <c r="A136" t="s">
        <v>2000</v>
      </c>
      <c r="B136" t="s">
        <v>2480</v>
      </c>
      <c r="C136" t="s">
        <v>2481</v>
      </c>
      <c r="D136" t="s">
        <v>2003</v>
      </c>
      <c r="E136">
        <v>99.75</v>
      </c>
      <c r="F136">
        <v>100</v>
      </c>
      <c r="G136">
        <v>0</v>
      </c>
      <c r="H136">
        <v>406</v>
      </c>
      <c r="I136" t="s">
        <v>2482</v>
      </c>
      <c r="J136" s="4" t="s">
        <v>2483</v>
      </c>
      <c r="K136" t="s">
        <v>708</v>
      </c>
      <c r="L136">
        <f t="shared" si="2"/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5">
        <v>0</v>
      </c>
      <c r="AB136" s="12">
        <v>0</v>
      </c>
      <c r="AC136" s="20">
        <v>0</v>
      </c>
      <c r="AD136" s="20">
        <v>0</v>
      </c>
      <c r="AE136" s="48">
        <v>0</v>
      </c>
      <c r="AF136" s="18">
        <v>0</v>
      </c>
      <c r="AG136" s="18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</row>
    <row r="137" spans="1:40">
      <c r="A137" t="s">
        <v>2000</v>
      </c>
      <c r="B137" t="s">
        <v>2208</v>
      </c>
      <c r="C137" t="s">
        <v>504</v>
      </c>
      <c r="D137" t="s">
        <v>2003</v>
      </c>
      <c r="E137">
        <v>99.06</v>
      </c>
      <c r="F137">
        <v>100</v>
      </c>
      <c r="G137">
        <v>0</v>
      </c>
      <c r="H137">
        <v>426</v>
      </c>
      <c r="I137" t="s">
        <v>2484</v>
      </c>
      <c r="J137" s="4" t="s">
        <v>2485</v>
      </c>
      <c r="K137" t="s">
        <v>713</v>
      </c>
      <c r="L137">
        <f t="shared" si="2"/>
        <v>8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5">
        <v>0</v>
      </c>
      <c r="AB137" s="12">
        <v>2</v>
      </c>
      <c r="AC137" s="20">
        <v>2</v>
      </c>
      <c r="AD137" s="20">
        <v>2</v>
      </c>
      <c r="AE137" s="48">
        <v>4</v>
      </c>
      <c r="AF137" s="18">
        <v>0</v>
      </c>
      <c r="AG137" s="18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</row>
    <row r="138" spans="1:40">
      <c r="A138" t="s">
        <v>2000</v>
      </c>
      <c r="B138" t="s">
        <v>2486</v>
      </c>
      <c r="C138" t="s">
        <v>110</v>
      </c>
      <c r="D138" t="s">
        <v>2003</v>
      </c>
      <c r="E138">
        <v>97.18</v>
      </c>
      <c r="F138">
        <v>100</v>
      </c>
      <c r="G138">
        <v>0</v>
      </c>
      <c r="H138">
        <v>426</v>
      </c>
      <c r="I138" t="s">
        <v>2487</v>
      </c>
      <c r="J138" s="4" t="s">
        <v>2488</v>
      </c>
      <c r="K138" t="s">
        <v>718</v>
      </c>
      <c r="L138">
        <f t="shared" si="2"/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5">
        <v>0</v>
      </c>
      <c r="AB138" s="12">
        <v>0</v>
      </c>
      <c r="AC138" s="20">
        <v>0</v>
      </c>
      <c r="AD138" s="20">
        <v>0</v>
      </c>
      <c r="AE138" s="48">
        <v>0</v>
      </c>
      <c r="AF138" s="18">
        <v>0</v>
      </c>
      <c r="AG138" s="1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</row>
    <row r="139" spans="1:40">
      <c r="A139" t="s">
        <v>2000</v>
      </c>
      <c r="B139" t="s">
        <v>2489</v>
      </c>
      <c r="C139" t="s">
        <v>2164</v>
      </c>
      <c r="D139" t="s">
        <v>2003</v>
      </c>
      <c r="E139">
        <v>100</v>
      </c>
      <c r="F139">
        <v>100</v>
      </c>
      <c r="G139">
        <v>0</v>
      </c>
      <c r="H139">
        <v>426</v>
      </c>
      <c r="I139" t="s">
        <v>2490</v>
      </c>
      <c r="J139" s="4" t="s">
        <v>2491</v>
      </c>
      <c r="K139" t="s">
        <v>723</v>
      </c>
      <c r="L139">
        <f t="shared" si="2"/>
        <v>194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1</v>
      </c>
      <c r="Y139" s="44">
        <v>0</v>
      </c>
      <c r="Z139" s="44">
        <v>0</v>
      </c>
      <c r="AA139" s="45">
        <v>0</v>
      </c>
      <c r="AB139" s="12">
        <v>1</v>
      </c>
      <c r="AC139" s="20">
        <v>1</v>
      </c>
      <c r="AD139" s="20">
        <v>1</v>
      </c>
      <c r="AE139" s="48">
        <v>0</v>
      </c>
      <c r="AF139" s="18">
        <v>15</v>
      </c>
      <c r="AG139" s="18">
        <v>22</v>
      </c>
      <c r="AH139">
        <v>24</v>
      </c>
      <c r="AI139">
        <v>16</v>
      </c>
      <c r="AJ139">
        <v>35</v>
      </c>
      <c r="AK139">
        <v>12</v>
      </c>
      <c r="AL139">
        <v>34</v>
      </c>
      <c r="AM139">
        <v>18</v>
      </c>
      <c r="AN139">
        <v>16</v>
      </c>
    </row>
    <row r="140" spans="1:40">
      <c r="A140" t="s">
        <v>2000</v>
      </c>
      <c r="B140" t="s">
        <v>2492</v>
      </c>
      <c r="C140" t="s">
        <v>2345</v>
      </c>
      <c r="D140" t="s">
        <v>2346</v>
      </c>
      <c r="E140">
        <v>91.55</v>
      </c>
      <c r="F140">
        <v>100</v>
      </c>
      <c r="G140" s="19">
        <v>3.0000000000000001E-159</v>
      </c>
      <c r="H140">
        <v>426</v>
      </c>
      <c r="I140" t="s">
        <v>2493</v>
      </c>
      <c r="J140" s="4" t="s">
        <v>2494</v>
      </c>
      <c r="K140" t="s">
        <v>728</v>
      </c>
      <c r="L140">
        <f t="shared" si="2"/>
        <v>1102</v>
      </c>
      <c r="M140" s="44">
        <v>0</v>
      </c>
      <c r="N140" s="44">
        <v>1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5">
        <v>0</v>
      </c>
      <c r="AB140" s="12">
        <v>0</v>
      </c>
      <c r="AC140" s="20">
        <v>0</v>
      </c>
      <c r="AD140" s="20">
        <v>0</v>
      </c>
      <c r="AE140" s="48">
        <v>0</v>
      </c>
      <c r="AF140" s="18">
        <v>147</v>
      </c>
      <c r="AG140" s="18">
        <v>86</v>
      </c>
      <c r="AH140">
        <v>141</v>
      </c>
      <c r="AI140">
        <v>137</v>
      </c>
      <c r="AJ140">
        <v>99</v>
      </c>
      <c r="AK140">
        <v>121</v>
      </c>
      <c r="AL140">
        <v>95</v>
      </c>
      <c r="AM140">
        <v>141</v>
      </c>
      <c r="AN140">
        <v>135</v>
      </c>
    </row>
    <row r="141" spans="1:40">
      <c r="A141" t="s">
        <v>2000</v>
      </c>
      <c r="B141" t="s">
        <v>2495</v>
      </c>
      <c r="C141" t="s">
        <v>409</v>
      </c>
      <c r="D141" t="s">
        <v>2003</v>
      </c>
      <c r="E141">
        <v>98.5</v>
      </c>
      <c r="F141">
        <v>100</v>
      </c>
      <c r="G141">
        <v>0</v>
      </c>
      <c r="H141">
        <v>401</v>
      </c>
      <c r="I141" t="s">
        <v>2496</v>
      </c>
      <c r="J141" s="4" t="s">
        <v>2497</v>
      </c>
      <c r="K141" t="s">
        <v>738</v>
      </c>
      <c r="L141">
        <f t="shared" si="2"/>
        <v>10</v>
      </c>
      <c r="M141" s="44">
        <v>6</v>
      </c>
      <c r="N141" s="44">
        <v>4</v>
      </c>
      <c r="O141" s="44">
        <v>4</v>
      </c>
      <c r="P141" s="44">
        <v>3</v>
      </c>
      <c r="Q141" s="44">
        <v>1</v>
      </c>
      <c r="R141" s="44">
        <v>10</v>
      </c>
      <c r="S141" s="44">
        <v>2</v>
      </c>
      <c r="T141" s="44">
        <v>1</v>
      </c>
      <c r="U141" s="44">
        <v>3</v>
      </c>
      <c r="V141" s="44">
        <v>3</v>
      </c>
      <c r="W141" s="44">
        <v>1</v>
      </c>
      <c r="X141" s="44">
        <v>2</v>
      </c>
      <c r="Y141" s="44">
        <v>1</v>
      </c>
      <c r="Z141" s="44">
        <v>2</v>
      </c>
      <c r="AA141" s="45">
        <v>0</v>
      </c>
      <c r="AB141" s="12">
        <v>7</v>
      </c>
      <c r="AC141" s="20">
        <v>3</v>
      </c>
      <c r="AD141" s="20">
        <v>2</v>
      </c>
      <c r="AE141" s="48">
        <v>5</v>
      </c>
      <c r="AF141" s="18">
        <v>0</v>
      </c>
      <c r="AG141" s="18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</row>
    <row r="142" spans="1:40">
      <c r="A142" t="s">
        <v>2000</v>
      </c>
      <c r="B142" t="s">
        <v>2498</v>
      </c>
      <c r="C142" t="s">
        <v>2244</v>
      </c>
      <c r="D142" t="s">
        <v>2499</v>
      </c>
      <c r="E142">
        <v>99.3</v>
      </c>
      <c r="F142">
        <v>100</v>
      </c>
      <c r="G142">
        <v>0</v>
      </c>
      <c r="H142">
        <v>426</v>
      </c>
      <c r="I142" t="s">
        <v>2500</v>
      </c>
      <c r="J142" s="4" t="s">
        <v>2501</v>
      </c>
      <c r="K142" t="s">
        <v>742</v>
      </c>
      <c r="L142">
        <f t="shared" si="2"/>
        <v>424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5">
        <v>0</v>
      </c>
      <c r="AB142" s="12">
        <v>1</v>
      </c>
      <c r="AC142" s="20">
        <v>0</v>
      </c>
      <c r="AD142" s="20">
        <v>0</v>
      </c>
      <c r="AE142" s="48">
        <v>0</v>
      </c>
      <c r="AF142" s="18">
        <v>52</v>
      </c>
      <c r="AG142" s="18">
        <v>38</v>
      </c>
      <c r="AH142">
        <v>51</v>
      </c>
      <c r="AI142">
        <v>48</v>
      </c>
      <c r="AJ142">
        <v>42</v>
      </c>
      <c r="AK142">
        <v>43</v>
      </c>
      <c r="AL142">
        <v>42</v>
      </c>
      <c r="AM142">
        <v>46</v>
      </c>
      <c r="AN142">
        <v>62</v>
      </c>
    </row>
    <row r="143" spans="1:40">
      <c r="A143" t="s">
        <v>2000</v>
      </c>
      <c r="B143" t="s">
        <v>2502</v>
      </c>
      <c r="C143" t="s">
        <v>2257</v>
      </c>
      <c r="D143" t="s">
        <v>2003</v>
      </c>
      <c r="E143" t="s">
        <v>2233</v>
      </c>
      <c r="F143">
        <v>100</v>
      </c>
      <c r="G143" s="19">
        <v>2.0000000000000001E-161</v>
      </c>
      <c r="H143" t="s">
        <v>2234</v>
      </c>
      <c r="I143" t="s">
        <v>2503</v>
      </c>
      <c r="J143" s="4" t="s">
        <v>2504</v>
      </c>
      <c r="K143" t="s">
        <v>746</v>
      </c>
      <c r="L143">
        <f t="shared" si="2"/>
        <v>1</v>
      </c>
      <c r="M143" s="44">
        <v>37</v>
      </c>
      <c r="N143" s="44">
        <v>50</v>
      </c>
      <c r="O143" s="44">
        <v>43</v>
      </c>
      <c r="P143" s="44">
        <v>31</v>
      </c>
      <c r="Q143" s="44">
        <v>25</v>
      </c>
      <c r="R143" s="44">
        <v>46</v>
      </c>
      <c r="S143" s="44">
        <v>12</v>
      </c>
      <c r="T143" s="44">
        <v>9</v>
      </c>
      <c r="U143" s="44">
        <v>13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5">
        <v>0</v>
      </c>
      <c r="AB143" s="12">
        <v>0</v>
      </c>
      <c r="AC143" s="20">
        <v>0</v>
      </c>
      <c r="AD143" s="20">
        <v>0</v>
      </c>
      <c r="AE143" s="48">
        <v>0</v>
      </c>
      <c r="AF143" s="18">
        <v>0</v>
      </c>
      <c r="AG143" s="18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1</v>
      </c>
    </row>
    <row r="144" spans="1:40">
      <c r="A144" t="s">
        <v>2000</v>
      </c>
      <c r="B144" t="s">
        <v>2505</v>
      </c>
      <c r="C144" t="s">
        <v>2007</v>
      </c>
      <c r="D144" t="s">
        <v>2003</v>
      </c>
      <c r="E144">
        <v>96.48</v>
      </c>
      <c r="F144">
        <v>100</v>
      </c>
      <c r="G144">
        <v>0</v>
      </c>
      <c r="H144">
        <v>426</v>
      </c>
      <c r="I144" t="s">
        <v>2506</v>
      </c>
      <c r="J144" s="4" t="s">
        <v>2507</v>
      </c>
      <c r="K144" t="s">
        <v>750</v>
      </c>
      <c r="L144">
        <f t="shared" si="2"/>
        <v>16</v>
      </c>
      <c r="M144" s="44">
        <v>0</v>
      </c>
      <c r="N144" s="44">
        <v>18</v>
      </c>
      <c r="O144" s="44">
        <v>14</v>
      </c>
      <c r="P144" s="44">
        <v>2</v>
      </c>
      <c r="Q144" s="44">
        <v>1</v>
      </c>
      <c r="R144" s="44">
        <v>2</v>
      </c>
      <c r="S144" s="44">
        <v>30</v>
      </c>
      <c r="T144" s="44">
        <v>24</v>
      </c>
      <c r="U144" s="44">
        <v>30</v>
      </c>
      <c r="V144" s="44">
        <v>33</v>
      </c>
      <c r="W144" s="44">
        <v>40</v>
      </c>
      <c r="X144" s="44">
        <v>45</v>
      </c>
      <c r="Y144" s="44">
        <v>39</v>
      </c>
      <c r="Z144" s="44">
        <v>42</v>
      </c>
      <c r="AA144" s="45">
        <v>45</v>
      </c>
      <c r="AB144" s="12">
        <v>2</v>
      </c>
      <c r="AC144" s="20">
        <v>8</v>
      </c>
      <c r="AD144" s="20">
        <v>3</v>
      </c>
      <c r="AE144" s="48">
        <v>5</v>
      </c>
      <c r="AF144" s="18">
        <v>0</v>
      </c>
      <c r="AG144" s="18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</row>
    <row r="145" spans="1:40">
      <c r="A145" t="s">
        <v>2000</v>
      </c>
      <c r="B145" t="s">
        <v>2508</v>
      </c>
      <c r="C145" t="s">
        <v>199</v>
      </c>
      <c r="D145" t="s">
        <v>2003</v>
      </c>
      <c r="E145">
        <v>100</v>
      </c>
      <c r="F145">
        <v>100</v>
      </c>
      <c r="G145">
        <v>0</v>
      </c>
      <c r="H145">
        <v>427</v>
      </c>
      <c r="I145" t="s">
        <v>2509</v>
      </c>
      <c r="J145" s="4" t="s">
        <v>2510</v>
      </c>
      <c r="K145" t="s">
        <v>754</v>
      </c>
      <c r="L145">
        <f t="shared" si="2"/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5">
        <v>0</v>
      </c>
      <c r="AB145" s="12">
        <v>0</v>
      </c>
      <c r="AC145" s="20">
        <v>0</v>
      </c>
      <c r="AD145" s="20">
        <v>0</v>
      </c>
      <c r="AE145" s="48">
        <v>0</v>
      </c>
      <c r="AF145" s="18">
        <v>0</v>
      </c>
      <c r="AG145" s="18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</row>
    <row r="146" spans="1:40">
      <c r="A146" t="s">
        <v>2000</v>
      </c>
      <c r="B146" t="s">
        <v>2511</v>
      </c>
      <c r="C146" t="s">
        <v>204</v>
      </c>
      <c r="D146" t="s">
        <v>2003</v>
      </c>
      <c r="E146">
        <v>100</v>
      </c>
      <c r="F146">
        <v>100</v>
      </c>
      <c r="G146">
        <v>0</v>
      </c>
      <c r="H146">
        <v>426</v>
      </c>
      <c r="I146" t="s">
        <v>2512</v>
      </c>
      <c r="J146" s="4" t="s">
        <v>2513</v>
      </c>
      <c r="K146" t="s">
        <v>768</v>
      </c>
      <c r="L146">
        <f t="shared" si="2"/>
        <v>12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5">
        <v>0</v>
      </c>
      <c r="AB146" s="12">
        <v>6</v>
      </c>
      <c r="AC146" s="20">
        <v>9</v>
      </c>
      <c r="AD146" s="20">
        <v>1</v>
      </c>
      <c r="AE146" s="48">
        <v>2</v>
      </c>
      <c r="AF146" s="18">
        <v>0</v>
      </c>
      <c r="AG146" s="18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</row>
    <row r="147" spans="1:40">
      <c r="A147" t="s">
        <v>2000</v>
      </c>
      <c r="B147" t="s">
        <v>2514</v>
      </c>
      <c r="C147" t="s">
        <v>2515</v>
      </c>
      <c r="D147" t="s">
        <v>2003</v>
      </c>
      <c r="E147">
        <v>100</v>
      </c>
      <c r="F147">
        <v>100</v>
      </c>
      <c r="G147">
        <v>0</v>
      </c>
      <c r="H147">
        <v>406</v>
      </c>
      <c r="I147" t="s">
        <v>2516</v>
      </c>
      <c r="J147" s="4" t="s">
        <v>2517</v>
      </c>
      <c r="K147" t="s">
        <v>777</v>
      </c>
      <c r="L147">
        <f t="shared" si="2"/>
        <v>54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5">
        <v>0</v>
      </c>
      <c r="AB147" s="12">
        <v>12</v>
      </c>
      <c r="AC147" s="20">
        <v>17</v>
      </c>
      <c r="AD147" s="20">
        <v>9</v>
      </c>
      <c r="AE147" s="48">
        <v>28</v>
      </c>
      <c r="AF147" s="18">
        <v>0</v>
      </c>
      <c r="AG147" s="18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</row>
    <row r="148" spans="1:40">
      <c r="A148" t="s">
        <v>2000</v>
      </c>
      <c r="B148" t="s">
        <v>2518</v>
      </c>
      <c r="C148" t="s">
        <v>2002</v>
      </c>
      <c r="D148" t="s">
        <v>2003</v>
      </c>
      <c r="E148">
        <v>95.77</v>
      </c>
      <c r="F148">
        <v>100</v>
      </c>
      <c r="G148">
        <v>0</v>
      </c>
      <c r="H148">
        <v>426</v>
      </c>
      <c r="I148" t="s">
        <v>2519</v>
      </c>
      <c r="J148" s="4" t="s">
        <v>2520</v>
      </c>
      <c r="K148" t="s">
        <v>782</v>
      </c>
      <c r="L148">
        <f t="shared" si="2"/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5">
        <v>0</v>
      </c>
      <c r="AB148" s="12">
        <v>0</v>
      </c>
      <c r="AC148" s="20">
        <v>0</v>
      </c>
      <c r="AD148" s="20">
        <v>0</v>
      </c>
      <c r="AE148" s="48">
        <v>0</v>
      </c>
      <c r="AF148" s="18">
        <v>0</v>
      </c>
      <c r="AG148" s="1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</row>
    <row r="149" spans="1:40">
      <c r="A149" t="s">
        <v>2000</v>
      </c>
      <c r="B149" t="s">
        <v>2521</v>
      </c>
      <c r="C149" t="s">
        <v>2066</v>
      </c>
      <c r="D149" t="s">
        <v>2003</v>
      </c>
      <c r="E149">
        <v>96.24</v>
      </c>
      <c r="F149">
        <v>100</v>
      </c>
      <c r="G149">
        <v>0</v>
      </c>
      <c r="H149">
        <v>426</v>
      </c>
      <c r="I149" t="s">
        <v>2522</v>
      </c>
      <c r="J149" s="4" t="s">
        <v>2523</v>
      </c>
      <c r="K149" t="s">
        <v>787</v>
      </c>
      <c r="L149">
        <f t="shared" si="2"/>
        <v>35</v>
      </c>
      <c r="M149" s="44">
        <v>2</v>
      </c>
      <c r="N149" s="44">
        <v>8</v>
      </c>
      <c r="O149" s="44">
        <v>15</v>
      </c>
      <c r="P149" s="44">
        <v>2</v>
      </c>
      <c r="Q149" s="44">
        <v>1</v>
      </c>
      <c r="R149" s="44">
        <v>4</v>
      </c>
      <c r="S149" s="44">
        <v>22</v>
      </c>
      <c r="T149" s="44">
        <v>32</v>
      </c>
      <c r="U149" s="44">
        <v>38</v>
      </c>
      <c r="V149" s="44">
        <v>40</v>
      </c>
      <c r="W149" s="44">
        <v>38</v>
      </c>
      <c r="X149" s="44">
        <v>42</v>
      </c>
      <c r="Y149" s="44">
        <v>27</v>
      </c>
      <c r="Z149" s="44">
        <v>37</v>
      </c>
      <c r="AA149" s="45">
        <v>31</v>
      </c>
      <c r="AB149" s="12">
        <v>6</v>
      </c>
      <c r="AC149" s="20">
        <v>9</v>
      </c>
      <c r="AD149" s="20">
        <v>13</v>
      </c>
      <c r="AE149" s="48">
        <v>13</v>
      </c>
      <c r="AF149" s="18">
        <v>0</v>
      </c>
      <c r="AG149" s="18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</row>
    <row r="150" spans="1:40">
      <c r="A150" t="s">
        <v>2000</v>
      </c>
      <c r="B150" t="s">
        <v>2524</v>
      </c>
      <c r="C150" t="s">
        <v>2525</v>
      </c>
      <c r="D150" t="s">
        <v>2526</v>
      </c>
      <c r="E150">
        <v>92.27</v>
      </c>
      <c r="F150">
        <v>100</v>
      </c>
      <c r="G150" s="19">
        <v>2E-171</v>
      </c>
      <c r="H150">
        <v>427</v>
      </c>
      <c r="I150" t="s">
        <v>2527</v>
      </c>
      <c r="J150" s="4" t="s">
        <v>2528</v>
      </c>
      <c r="K150" t="s">
        <v>2529</v>
      </c>
      <c r="L150">
        <f t="shared" si="2"/>
        <v>2</v>
      </c>
      <c r="M150" s="44">
        <v>65</v>
      </c>
      <c r="N150" s="44">
        <v>56</v>
      </c>
      <c r="O150" s="44">
        <v>52</v>
      </c>
      <c r="P150" s="44">
        <v>40</v>
      </c>
      <c r="Q150" s="44">
        <v>42</v>
      </c>
      <c r="R150" s="44">
        <v>38</v>
      </c>
      <c r="S150" s="44">
        <v>11</v>
      </c>
      <c r="T150" s="44">
        <v>14</v>
      </c>
      <c r="U150" s="44">
        <v>23</v>
      </c>
      <c r="V150" s="44">
        <v>4</v>
      </c>
      <c r="W150" s="44">
        <v>2</v>
      </c>
      <c r="X150" s="44">
        <v>3</v>
      </c>
      <c r="Y150" s="44">
        <v>0</v>
      </c>
      <c r="Z150" s="44">
        <v>0</v>
      </c>
      <c r="AA150" s="45">
        <v>0</v>
      </c>
      <c r="AB150" s="12">
        <v>0</v>
      </c>
      <c r="AC150" s="20">
        <v>0</v>
      </c>
      <c r="AD150" s="20">
        <v>1</v>
      </c>
      <c r="AE150" s="48">
        <v>0</v>
      </c>
      <c r="AF150" s="18">
        <v>0</v>
      </c>
      <c r="AG150" s="18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1</v>
      </c>
    </row>
    <row r="151" spans="1:40">
      <c r="A151" t="s">
        <v>2000</v>
      </c>
      <c r="B151" t="s">
        <v>2530</v>
      </c>
      <c r="C151" t="s">
        <v>2531</v>
      </c>
      <c r="D151" t="s">
        <v>2003</v>
      </c>
      <c r="E151">
        <v>100</v>
      </c>
      <c r="F151">
        <v>100</v>
      </c>
      <c r="G151">
        <v>0</v>
      </c>
      <c r="H151">
        <v>401</v>
      </c>
      <c r="I151" t="s">
        <v>2532</v>
      </c>
      <c r="J151" s="4" t="s">
        <v>2533</v>
      </c>
      <c r="K151" t="s">
        <v>791</v>
      </c>
      <c r="L151">
        <f t="shared" si="2"/>
        <v>5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5">
        <v>0</v>
      </c>
      <c r="AB151" s="12">
        <v>0</v>
      </c>
      <c r="AC151" s="20">
        <v>0</v>
      </c>
      <c r="AD151" s="20">
        <v>0</v>
      </c>
      <c r="AE151" s="48">
        <v>0</v>
      </c>
      <c r="AF151" s="18">
        <v>0</v>
      </c>
      <c r="AG151" s="18">
        <v>0</v>
      </c>
      <c r="AH151">
        <v>2</v>
      </c>
      <c r="AI151">
        <v>0</v>
      </c>
      <c r="AJ151">
        <v>0</v>
      </c>
      <c r="AK151">
        <v>3</v>
      </c>
      <c r="AL151">
        <v>0</v>
      </c>
      <c r="AM151">
        <v>0</v>
      </c>
      <c r="AN151">
        <v>0</v>
      </c>
    </row>
    <row r="152" spans="1:40">
      <c r="A152" t="s">
        <v>2000</v>
      </c>
      <c r="B152" t="s">
        <v>2534</v>
      </c>
      <c r="C152" t="s">
        <v>504</v>
      </c>
      <c r="D152" t="s">
        <v>2003</v>
      </c>
      <c r="E152">
        <v>100</v>
      </c>
      <c r="F152">
        <v>100</v>
      </c>
      <c r="G152">
        <v>0</v>
      </c>
      <c r="H152">
        <v>426</v>
      </c>
      <c r="I152" t="s">
        <v>2535</v>
      </c>
      <c r="J152" s="4" t="s">
        <v>2536</v>
      </c>
      <c r="K152" t="s">
        <v>801</v>
      </c>
      <c r="L152">
        <f t="shared" si="2"/>
        <v>2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5">
        <v>0</v>
      </c>
      <c r="AB152" s="12">
        <v>0</v>
      </c>
      <c r="AC152" s="20">
        <v>0</v>
      </c>
      <c r="AD152" s="20">
        <v>1</v>
      </c>
      <c r="AE152" s="48">
        <v>1</v>
      </c>
      <c r="AF152" s="18">
        <v>0</v>
      </c>
      <c r="AG152" s="18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</row>
    <row r="153" spans="1:40">
      <c r="A153" t="s">
        <v>2000</v>
      </c>
      <c r="B153" t="s">
        <v>2537</v>
      </c>
      <c r="C153" t="s">
        <v>2164</v>
      </c>
      <c r="D153" t="s">
        <v>2003</v>
      </c>
      <c r="E153">
        <v>98.83</v>
      </c>
      <c r="F153">
        <v>100</v>
      </c>
      <c r="G153">
        <v>0</v>
      </c>
      <c r="H153">
        <v>426</v>
      </c>
      <c r="I153" t="s">
        <v>2538</v>
      </c>
      <c r="J153" s="4" t="s">
        <v>2539</v>
      </c>
      <c r="K153" t="s">
        <v>806</v>
      </c>
      <c r="L153">
        <f t="shared" si="2"/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5">
        <v>0</v>
      </c>
      <c r="AB153" s="12">
        <v>0</v>
      </c>
      <c r="AC153" s="20">
        <v>0</v>
      </c>
      <c r="AD153" s="20">
        <v>0</v>
      </c>
      <c r="AE153" s="48">
        <v>0</v>
      </c>
      <c r="AF153" s="18">
        <v>0</v>
      </c>
      <c r="AG153" s="18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</row>
    <row r="154" spans="1:40">
      <c r="A154" t="s">
        <v>2000</v>
      </c>
      <c r="B154" t="s">
        <v>2540</v>
      </c>
      <c r="C154" t="s">
        <v>199</v>
      </c>
      <c r="D154" t="s">
        <v>2003</v>
      </c>
      <c r="E154">
        <v>100</v>
      </c>
      <c r="F154">
        <v>100</v>
      </c>
      <c r="G154">
        <v>0</v>
      </c>
      <c r="H154">
        <v>427</v>
      </c>
      <c r="I154" t="s">
        <v>2541</v>
      </c>
      <c r="J154" s="4" t="s">
        <v>2542</v>
      </c>
      <c r="K154" t="s">
        <v>2543</v>
      </c>
      <c r="L154">
        <f t="shared" si="2"/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1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5">
        <v>0</v>
      </c>
      <c r="AB154" s="12">
        <v>0</v>
      </c>
      <c r="AC154" s="20">
        <v>0</v>
      </c>
      <c r="AD154" s="20">
        <v>0</v>
      </c>
      <c r="AE154" s="48">
        <v>0</v>
      </c>
      <c r="AF154" s="18">
        <v>0</v>
      </c>
      <c r="AG154" s="18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</row>
    <row r="155" spans="1:40">
      <c r="A155" t="s">
        <v>2000</v>
      </c>
      <c r="B155" t="s">
        <v>2544</v>
      </c>
      <c r="C155" t="s">
        <v>2002</v>
      </c>
      <c r="D155" t="s">
        <v>2003</v>
      </c>
      <c r="E155">
        <v>90.85</v>
      </c>
      <c r="F155">
        <v>100</v>
      </c>
      <c r="G155" s="19">
        <v>2.0000000000000001E-161</v>
      </c>
      <c r="H155">
        <v>426</v>
      </c>
      <c r="I155" t="s">
        <v>2545</v>
      </c>
      <c r="J155" s="4" t="s">
        <v>2546</v>
      </c>
      <c r="K155" t="s">
        <v>811</v>
      </c>
      <c r="L155">
        <f t="shared" si="2"/>
        <v>1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5">
        <v>0</v>
      </c>
      <c r="AB155" s="12">
        <v>0</v>
      </c>
      <c r="AC155" s="20">
        <v>0</v>
      </c>
      <c r="AD155" s="20">
        <v>0</v>
      </c>
      <c r="AE155" s="48">
        <v>0</v>
      </c>
      <c r="AF155" s="18">
        <v>0</v>
      </c>
      <c r="AG155" s="18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1</v>
      </c>
      <c r="AN155">
        <v>0</v>
      </c>
    </row>
    <row r="156" spans="1:40">
      <c r="A156" t="s">
        <v>2000</v>
      </c>
      <c r="B156" t="s">
        <v>2547</v>
      </c>
      <c r="C156" t="s">
        <v>2548</v>
      </c>
      <c r="D156" t="s">
        <v>2549</v>
      </c>
      <c r="E156">
        <v>99.3</v>
      </c>
      <c r="F156">
        <v>100</v>
      </c>
      <c r="G156">
        <v>0</v>
      </c>
      <c r="H156">
        <v>426</v>
      </c>
      <c r="I156" t="s">
        <v>2550</v>
      </c>
      <c r="J156" s="4" t="s">
        <v>2551</v>
      </c>
      <c r="K156" t="s">
        <v>814</v>
      </c>
      <c r="L156">
        <f t="shared" si="2"/>
        <v>2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5">
        <v>0</v>
      </c>
      <c r="AB156" s="12">
        <v>0</v>
      </c>
      <c r="AC156" s="20">
        <v>1</v>
      </c>
      <c r="AD156" s="20">
        <v>0</v>
      </c>
      <c r="AE156" s="48">
        <v>0</v>
      </c>
      <c r="AF156" s="18">
        <v>0</v>
      </c>
      <c r="AG156" s="18">
        <v>0</v>
      </c>
      <c r="AH156">
        <v>1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</row>
    <row r="157" spans="1:40">
      <c r="A157" t="s">
        <v>2000</v>
      </c>
      <c r="B157" t="s">
        <v>2552</v>
      </c>
      <c r="C157" t="s">
        <v>2175</v>
      </c>
      <c r="D157" t="s">
        <v>2003</v>
      </c>
      <c r="E157">
        <v>98.83</v>
      </c>
      <c r="F157">
        <v>100</v>
      </c>
      <c r="G157">
        <v>0</v>
      </c>
      <c r="H157">
        <v>426</v>
      </c>
      <c r="I157" t="s">
        <v>2553</v>
      </c>
      <c r="J157" s="4" t="s">
        <v>2554</v>
      </c>
      <c r="K157" t="s">
        <v>818</v>
      </c>
      <c r="L157">
        <f t="shared" si="2"/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5">
        <v>0</v>
      </c>
      <c r="AB157" s="12">
        <v>0</v>
      </c>
      <c r="AC157" s="20">
        <v>0</v>
      </c>
      <c r="AD157" s="20">
        <v>0</v>
      </c>
      <c r="AE157" s="48">
        <v>0</v>
      </c>
      <c r="AF157" s="18">
        <v>0</v>
      </c>
      <c r="AG157" s="18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</row>
    <row r="158" spans="1:40">
      <c r="A158" t="s">
        <v>2000</v>
      </c>
      <c r="B158" t="s">
        <v>2555</v>
      </c>
      <c r="C158" t="s">
        <v>2108</v>
      </c>
      <c r="D158" t="s">
        <v>2109</v>
      </c>
      <c r="E158">
        <v>98.09</v>
      </c>
      <c r="F158">
        <v>99.2874109264</v>
      </c>
      <c r="G158">
        <v>0</v>
      </c>
      <c r="H158">
        <v>418</v>
      </c>
      <c r="I158" t="s">
        <v>2556</v>
      </c>
      <c r="J158" s="4" t="s">
        <v>2557</v>
      </c>
      <c r="K158" t="s">
        <v>822</v>
      </c>
      <c r="L158">
        <f t="shared" si="2"/>
        <v>1</v>
      </c>
      <c r="M158" s="44">
        <v>39</v>
      </c>
      <c r="N158" s="44">
        <v>115</v>
      </c>
      <c r="O158" s="44">
        <v>100</v>
      </c>
      <c r="P158" s="44">
        <v>48</v>
      </c>
      <c r="Q158" s="44">
        <v>24</v>
      </c>
      <c r="R158" s="44">
        <v>54</v>
      </c>
      <c r="S158" s="44">
        <v>148</v>
      </c>
      <c r="T158" s="44">
        <v>155</v>
      </c>
      <c r="U158" s="44">
        <v>195</v>
      </c>
      <c r="V158" s="44">
        <v>161</v>
      </c>
      <c r="W158" s="44">
        <v>187</v>
      </c>
      <c r="X158" s="44">
        <v>203</v>
      </c>
      <c r="Y158" s="44">
        <v>180</v>
      </c>
      <c r="Z158" s="44">
        <v>241</v>
      </c>
      <c r="AA158" s="45">
        <v>155</v>
      </c>
      <c r="AB158" s="12">
        <v>0</v>
      </c>
      <c r="AC158" s="20">
        <v>0</v>
      </c>
      <c r="AD158" s="20">
        <v>0</v>
      </c>
      <c r="AE158" s="48">
        <v>0</v>
      </c>
      <c r="AF158" s="18">
        <v>0</v>
      </c>
      <c r="AG158" s="1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1</v>
      </c>
    </row>
    <row r="159" spans="1:40">
      <c r="A159" t="s">
        <v>2000</v>
      </c>
      <c r="B159" t="s">
        <v>2558</v>
      </c>
      <c r="C159" t="s">
        <v>2007</v>
      </c>
      <c r="D159" t="s">
        <v>2003</v>
      </c>
      <c r="E159">
        <v>95.32</v>
      </c>
      <c r="F159">
        <v>100</v>
      </c>
      <c r="G159">
        <v>0</v>
      </c>
      <c r="H159">
        <v>427</v>
      </c>
      <c r="I159" t="s">
        <v>2559</v>
      </c>
      <c r="J159" s="4" t="s">
        <v>2560</v>
      </c>
      <c r="K159" t="s">
        <v>826</v>
      </c>
      <c r="L159">
        <f t="shared" si="2"/>
        <v>1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5">
        <v>0</v>
      </c>
      <c r="AB159" s="12">
        <v>1</v>
      </c>
      <c r="AC159" s="20">
        <v>1</v>
      </c>
      <c r="AD159" s="20">
        <v>0</v>
      </c>
      <c r="AE159" s="48">
        <v>0</v>
      </c>
      <c r="AF159" s="18">
        <v>0</v>
      </c>
      <c r="AG159" s="18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</row>
    <row r="160" spans="1:40">
      <c r="A160" t="s">
        <v>2000</v>
      </c>
      <c r="B160" t="s">
        <v>2561</v>
      </c>
      <c r="C160" t="s">
        <v>2562</v>
      </c>
      <c r="D160" t="s">
        <v>2003</v>
      </c>
      <c r="E160">
        <v>96.26</v>
      </c>
      <c r="F160">
        <v>100</v>
      </c>
      <c r="G160">
        <v>0</v>
      </c>
      <c r="H160">
        <v>401</v>
      </c>
      <c r="I160" t="s">
        <v>2563</v>
      </c>
      <c r="J160" s="4" t="s">
        <v>2564</v>
      </c>
      <c r="K160" t="s">
        <v>831</v>
      </c>
      <c r="L160">
        <f t="shared" si="2"/>
        <v>217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5">
        <v>0</v>
      </c>
      <c r="AB160" s="12">
        <v>60</v>
      </c>
      <c r="AC160" s="20">
        <v>84</v>
      </c>
      <c r="AD160" s="20">
        <v>64</v>
      </c>
      <c r="AE160" s="48">
        <v>69</v>
      </c>
      <c r="AF160" s="18">
        <v>0</v>
      </c>
      <c r="AG160" s="18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</row>
    <row r="161" spans="1:40">
      <c r="A161" t="s">
        <v>2000</v>
      </c>
      <c r="B161" t="s">
        <v>2565</v>
      </c>
      <c r="C161" t="s">
        <v>504</v>
      </c>
      <c r="D161" t="s">
        <v>2003</v>
      </c>
      <c r="E161" t="s">
        <v>2233</v>
      </c>
      <c r="F161">
        <v>100</v>
      </c>
      <c r="G161" s="19">
        <v>4.0000000000000002E-173</v>
      </c>
      <c r="H161" t="s">
        <v>2234</v>
      </c>
      <c r="I161" t="s">
        <v>2566</v>
      </c>
      <c r="J161" s="4" t="s">
        <v>2567</v>
      </c>
      <c r="K161" t="s">
        <v>836</v>
      </c>
      <c r="L161">
        <f t="shared" si="2"/>
        <v>0</v>
      </c>
      <c r="M161" s="44">
        <v>0</v>
      </c>
      <c r="N161" s="44">
        <v>1</v>
      </c>
      <c r="O161" s="44">
        <v>4</v>
      </c>
      <c r="P161" s="44">
        <v>1</v>
      </c>
      <c r="Q161" s="44">
        <v>0</v>
      </c>
      <c r="R161" s="44">
        <v>0</v>
      </c>
      <c r="S161" s="44">
        <v>4</v>
      </c>
      <c r="T161" s="44">
        <v>3</v>
      </c>
      <c r="U161" s="44">
        <v>10</v>
      </c>
      <c r="V161" s="44">
        <v>7</v>
      </c>
      <c r="W161" s="44">
        <v>9</v>
      </c>
      <c r="X161" s="44">
        <v>9</v>
      </c>
      <c r="Y161" s="44">
        <v>5</v>
      </c>
      <c r="Z161" s="44">
        <v>11</v>
      </c>
      <c r="AA161" s="45">
        <v>6</v>
      </c>
      <c r="AB161" s="12">
        <v>0</v>
      </c>
      <c r="AC161" s="20">
        <v>0</v>
      </c>
      <c r="AD161" s="20">
        <v>0</v>
      </c>
      <c r="AE161" s="48">
        <v>0</v>
      </c>
      <c r="AF161" s="18">
        <v>0</v>
      </c>
      <c r="AG161" s="18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</row>
    <row r="162" spans="1:40">
      <c r="A162" t="s">
        <v>2000</v>
      </c>
      <c r="B162" t="s">
        <v>2568</v>
      </c>
      <c r="C162" t="s">
        <v>504</v>
      </c>
      <c r="D162" t="s">
        <v>2003</v>
      </c>
      <c r="E162">
        <v>98.12</v>
      </c>
      <c r="F162">
        <v>100</v>
      </c>
      <c r="G162">
        <v>0</v>
      </c>
      <c r="H162">
        <v>426</v>
      </c>
      <c r="I162" t="s">
        <v>2569</v>
      </c>
      <c r="J162" s="4" t="s">
        <v>2570</v>
      </c>
      <c r="K162" t="s">
        <v>841</v>
      </c>
      <c r="L162">
        <f t="shared" si="2"/>
        <v>14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5">
        <v>0</v>
      </c>
      <c r="AB162" s="12">
        <v>4</v>
      </c>
      <c r="AC162" s="20">
        <v>6</v>
      </c>
      <c r="AD162" s="20">
        <v>3</v>
      </c>
      <c r="AE162" s="48">
        <v>5</v>
      </c>
      <c r="AF162" s="18">
        <v>0</v>
      </c>
      <c r="AG162" s="18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</row>
    <row r="163" spans="1:40">
      <c r="A163" t="s">
        <v>2000</v>
      </c>
      <c r="B163" t="s">
        <v>2571</v>
      </c>
      <c r="C163" t="s">
        <v>204</v>
      </c>
      <c r="D163" t="s">
        <v>2003</v>
      </c>
      <c r="E163">
        <v>93.72</v>
      </c>
      <c r="F163">
        <v>100</v>
      </c>
      <c r="G163">
        <v>0</v>
      </c>
      <c r="H163">
        <v>430</v>
      </c>
      <c r="I163" t="s">
        <v>2572</v>
      </c>
      <c r="J163" s="4" t="s">
        <v>2573</v>
      </c>
      <c r="K163" t="s">
        <v>2574</v>
      </c>
      <c r="L163">
        <f t="shared" si="2"/>
        <v>1</v>
      </c>
      <c r="M163" s="44">
        <v>164</v>
      </c>
      <c r="N163" s="44">
        <v>155</v>
      </c>
      <c r="O163" s="44">
        <v>151</v>
      </c>
      <c r="P163" s="44">
        <v>94</v>
      </c>
      <c r="Q163" s="44">
        <v>56</v>
      </c>
      <c r="R163" s="44">
        <v>92</v>
      </c>
      <c r="S163" s="44">
        <v>20</v>
      </c>
      <c r="T163" s="44">
        <v>21</v>
      </c>
      <c r="U163" s="44">
        <v>28</v>
      </c>
      <c r="V163" s="44">
        <v>6</v>
      </c>
      <c r="W163" s="44">
        <v>4</v>
      </c>
      <c r="X163" s="44">
        <v>6</v>
      </c>
      <c r="Y163" s="44">
        <v>1</v>
      </c>
      <c r="Z163" s="44">
        <v>3</v>
      </c>
      <c r="AA163" s="45">
        <v>0</v>
      </c>
      <c r="AB163" s="12">
        <v>0</v>
      </c>
      <c r="AC163" s="20">
        <v>0</v>
      </c>
      <c r="AD163" s="20">
        <v>0</v>
      </c>
      <c r="AE163" s="48">
        <v>1</v>
      </c>
      <c r="AF163" s="18">
        <v>0</v>
      </c>
      <c r="AG163" s="18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</row>
    <row r="164" spans="1:40">
      <c r="A164" t="s">
        <v>2000</v>
      </c>
      <c r="B164" t="s">
        <v>2575</v>
      </c>
      <c r="C164" t="s">
        <v>2185</v>
      </c>
      <c r="D164" t="s">
        <v>2576</v>
      </c>
      <c r="E164">
        <v>100</v>
      </c>
      <c r="F164">
        <v>100</v>
      </c>
      <c r="G164">
        <v>0</v>
      </c>
      <c r="H164">
        <v>426</v>
      </c>
      <c r="I164" t="s">
        <v>2577</v>
      </c>
      <c r="J164" s="4" t="s">
        <v>2578</v>
      </c>
      <c r="K164" t="s">
        <v>846</v>
      </c>
      <c r="L164">
        <f t="shared" si="2"/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5">
        <v>0</v>
      </c>
      <c r="AB164" s="12">
        <v>0</v>
      </c>
      <c r="AC164" s="20">
        <v>0</v>
      </c>
      <c r="AD164" s="20">
        <v>0</v>
      </c>
      <c r="AE164" s="48">
        <v>0</v>
      </c>
      <c r="AF164" s="18">
        <v>0</v>
      </c>
      <c r="AG164" s="18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</row>
    <row r="165" spans="1:40">
      <c r="A165" t="s">
        <v>2000</v>
      </c>
      <c r="B165" t="s">
        <v>2579</v>
      </c>
      <c r="C165" t="s">
        <v>2150</v>
      </c>
      <c r="D165" t="s">
        <v>2003</v>
      </c>
      <c r="E165">
        <v>98.77</v>
      </c>
      <c r="F165">
        <v>100</v>
      </c>
      <c r="G165">
        <v>0</v>
      </c>
      <c r="H165">
        <v>406</v>
      </c>
      <c r="I165" t="s">
        <v>2580</v>
      </c>
      <c r="J165" s="4" t="s">
        <v>2581</v>
      </c>
      <c r="K165" t="s">
        <v>849</v>
      </c>
      <c r="L165">
        <f t="shared" si="2"/>
        <v>13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5">
        <v>0</v>
      </c>
      <c r="AB165" s="12">
        <v>2</v>
      </c>
      <c r="AC165" s="20">
        <v>5</v>
      </c>
      <c r="AD165" s="20">
        <v>3</v>
      </c>
      <c r="AE165" s="48">
        <v>5</v>
      </c>
      <c r="AF165" s="18">
        <v>0</v>
      </c>
      <c r="AG165" s="18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</row>
    <row r="166" spans="1:40">
      <c r="A166" t="s">
        <v>2000</v>
      </c>
      <c r="B166" t="s">
        <v>2582</v>
      </c>
      <c r="C166" t="s">
        <v>2583</v>
      </c>
      <c r="D166" t="s">
        <v>2003</v>
      </c>
      <c r="E166">
        <v>100</v>
      </c>
      <c r="F166">
        <v>100</v>
      </c>
      <c r="G166">
        <v>0</v>
      </c>
      <c r="H166">
        <v>401</v>
      </c>
      <c r="I166" t="s">
        <v>2584</v>
      </c>
      <c r="J166" s="4" t="s">
        <v>2585</v>
      </c>
      <c r="K166" t="s">
        <v>2586</v>
      </c>
      <c r="L166">
        <f t="shared" si="2"/>
        <v>29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1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5">
        <v>0</v>
      </c>
      <c r="AB166" s="12">
        <v>6</v>
      </c>
      <c r="AC166" s="20">
        <v>7</v>
      </c>
      <c r="AD166" s="20">
        <v>9</v>
      </c>
      <c r="AE166" s="48">
        <v>13</v>
      </c>
      <c r="AF166" s="18">
        <v>0</v>
      </c>
      <c r="AG166" s="18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</row>
    <row r="167" spans="1:40">
      <c r="A167" t="s">
        <v>2000</v>
      </c>
      <c r="B167" t="s">
        <v>2587</v>
      </c>
      <c r="C167" t="s">
        <v>504</v>
      </c>
      <c r="D167" t="s">
        <v>2003</v>
      </c>
      <c r="E167">
        <v>100</v>
      </c>
      <c r="F167">
        <v>100</v>
      </c>
      <c r="G167">
        <v>0</v>
      </c>
      <c r="H167">
        <v>426</v>
      </c>
      <c r="I167" t="s">
        <v>2588</v>
      </c>
      <c r="J167" s="4" t="s">
        <v>2589</v>
      </c>
      <c r="K167" t="s">
        <v>858</v>
      </c>
      <c r="L167">
        <f t="shared" si="2"/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5">
        <v>0</v>
      </c>
      <c r="AB167" s="12">
        <v>0</v>
      </c>
      <c r="AC167" s="20">
        <v>0</v>
      </c>
      <c r="AD167" s="20">
        <v>0</v>
      </c>
      <c r="AE167" s="48">
        <v>0</v>
      </c>
      <c r="AF167" s="18">
        <v>0</v>
      </c>
      <c r="AG167" s="18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</row>
    <row r="168" spans="1:40">
      <c r="A168" t="s">
        <v>2000</v>
      </c>
      <c r="B168" t="s">
        <v>2590</v>
      </c>
      <c r="C168" t="s">
        <v>2591</v>
      </c>
      <c r="D168" t="s">
        <v>2592</v>
      </c>
      <c r="E168">
        <v>90.85</v>
      </c>
      <c r="F168">
        <v>100</v>
      </c>
      <c r="G168" s="19">
        <v>3.0000000000000002E-154</v>
      </c>
      <c r="H168">
        <v>426</v>
      </c>
      <c r="I168" t="s">
        <v>2593</v>
      </c>
      <c r="J168" s="4" t="s">
        <v>2594</v>
      </c>
      <c r="K168" t="s">
        <v>862</v>
      </c>
      <c r="L168">
        <f t="shared" si="2"/>
        <v>135</v>
      </c>
      <c r="M168" s="44">
        <v>1</v>
      </c>
      <c r="N168" s="44">
        <v>2</v>
      </c>
      <c r="O168" s="44">
        <v>0</v>
      </c>
      <c r="P168" s="44">
        <v>0</v>
      </c>
      <c r="Q168" s="44">
        <v>0</v>
      </c>
      <c r="R168" s="44">
        <v>0</v>
      </c>
      <c r="S168" s="44">
        <v>5</v>
      </c>
      <c r="T168" s="44">
        <v>4</v>
      </c>
      <c r="U168" s="44">
        <v>1</v>
      </c>
      <c r="V168" s="44">
        <v>6</v>
      </c>
      <c r="W168" s="44">
        <v>6</v>
      </c>
      <c r="X168" s="44">
        <v>8</v>
      </c>
      <c r="Y168" s="44">
        <v>3</v>
      </c>
      <c r="Z168" s="44">
        <v>7</v>
      </c>
      <c r="AA168" s="45">
        <v>1</v>
      </c>
      <c r="AB168" s="12">
        <v>28</v>
      </c>
      <c r="AC168" s="20">
        <v>56</v>
      </c>
      <c r="AD168" s="20">
        <v>37</v>
      </c>
      <c r="AE168" s="48">
        <v>42</v>
      </c>
      <c r="AF168" s="18">
        <v>0</v>
      </c>
      <c r="AG168" s="1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</row>
    <row r="169" spans="1:40">
      <c r="A169" t="s">
        <v>2000</v>
      </c>
      <c r="B169" t="s">
        <v>2595</v>
      </c>
      <c r="C169" t="s">
        <v>199</v>
      </c>
      <c r="D169" t="s">
        <v>2003</v>
      </c>
      <c r="E169">
        <v>95.1</v>
      </c>
      <c r="F169">
        <v>100</v>
      </c>
      <c r="G169">
        <v>0</v>
      </c>
      <c r="H169">
        <v>429</v>
      </c>
      <c r="I169" t="s">
        <v>2596</v>
      </c>
      <c r="J169" s="4" t="s">
        <v>2597</v>
      </c>
      <c r="K169" t="s">
        <v>867</v>
      </c>
      <c r="L169">
        <f t="shared" si="2"/>
        <v>1</v>
      </c>
      <c r="M169" s="44">
        <v>19</v>
      </c>
      <c r="N169" s="44">
        <v>62</v>
      </c>
      <c r="O169" s="44">
        <v>64</v>
      </c>
      <c r="P169" s="44">
        <v>10</v>
      </c>
      <c r="Q169" s="44">
        <v>7</v>
      </c>
      <c r="R169" s="44">
        <v>11</v>
      </c>
      <c r="S169" s="44">
        <v>51</v>
      </c>
      <c r="T169" s="44">
        <v>79</v>
      </c>
      <c r="U169" s="44">
        <v>127</v>
      </c>
      <c r="V169" s="44">
        <v>106</v>
      </c>
      <c r="W169" s="44">
        <v>112</v>
      </c>
      <c r="X169" s="44">
        <v>125</v>
      </c>
      <c r="Y169" s="44">
        <v>128</v>
      </c>
      <c r="Z169" s="44">
        <v>111</v>
      </c>
      <c r="AA169" s="45">
        <v>107</v>
      </c>
      <c r="AB169" s="12">
        <v>1</v>
      </c>
      <c r="AC169" s="20">
        <v>0</v>
      </c>
      <c r="AD169" s="20">
        <v>0</v>
      </c>
      <c r="AE169" s="48">
        <v>0</v>
      </c>
      <c r="AF169" s="18">
        <v>0</v>
      </c>
      <c r="AG169" s="18">
        <v>0</v>
      </c>
      <c r="AH169">
        <v>1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</row>
    <row r="170" spans="1:40">
      <c r="A170" t="s">
        <v>2000</v>
      </c>
      <c r="B170" t="s">
        <v>2598</v>
      </c>
      <c r="C170" t="s">
        <v>2270</v>
      </c>
      <c r="D170" t="s">
        <v>2003</v>
      </c>
      <c r="E170">
        <v>100</v>
      </c>
      <c r="F170">
        <v>100</v>
      </c>
      <c r="G170">
        <v>0</v>
      </c>
      <c r="H170">
        <v>401</v>
      </c>
      <c r="I170" t="s">
        <v>2599</v>
      </c>
      <c r="J170" s="4" t="s">
        <v>2600</v>
      </c>
      <c r="K170" t="s">
        <v>871</v>
      </c>
      <c r="L170">
        <f t="shared" si="2"/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5">
        <v>0</v>
      </c>
      <c r="AB170" s="12">
        <v>0</v>
      </c>
      <c r="AC170" s="20">
        <v>0</v>
      </c>
      <c r="AD170" s="20">
        <v>0</v>
      </c>
      <c r="AE170" s="48">
        <v>0</v>
      </c>
      <c r="AF170" s="18">
        <v>0</v>
      </c>
      <c r="AG170" s="18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</row>
    <row r="171" spans="1:40">
      <c r="A171" t="s">
        <v>2000</v>
      </c>
      <c r="B171" t="s">
        <v>2601</v>
      </c>
      <c r="C171" t="s">
        <v>2456</v>
      </c>
      <c r="D171" t="s">
        <v>2003</v>
      </c>
      <c r="E171">
        <v>100</v>
      </c>
      <c r="F171">
        <v>100</v>
      </c>
      <c r="G171">
        <v>0</v>
      </c>
      <c r="H171">
        <v>426</v>
      </c>
      <c r="I171" t="s">
        <v>2602</v>
      </c>
      <c r="J171" s="4" t="s">
        <v>2603</v>
      </c>
      <c r="K171" t="s">
        <v>881</v>
      </c>
      <c r="L171">
        <f t="shared" si="2"/>
        <v>0</v>
      </c>
      <c r="M171" s="44">
        <v>18</v>
      </c>
      <c r="N171" s="44">
        <v>21</v>
      </c>
      <c r="O171" s="44">
        <v>21</v>
      </c>
      <c r="P171" s="44">
        <v>4</v>
      </c>
      <c r="Q171" s="44">
        <v>3</v>
      </c>
      <c r="R171" s="44">
        <v>3</v>
      </c>
      <c r="S171" s="44">
        <v>26</v>
      </c>
      <c r="T171" s="44">
        <v>24</v>
      </c>
      <c r="U171" s="44">
        <v>37</v>
      </c>
      <c r="V171" s="44">
        <v>26</v>
      </c>
      <c r="W171" s="44">
        <v>54</v>
      </c>
      <c r="X171" s="44">
        <v>55</v>
      </c>
      <c r="Y171" s="44">
        <v>27</v>
      </c>
      <c r="Z171" s="44">
        <v>43</v>
      </c>
      <c r="AA171" s="45">
        <v>24</v>
      </c>
      <c r="AB171" s="12">
        <v>0</v>
      </c>
      <c r="AC171" s="20">
        <v>0</v>
      </c>
      <c r="AD171" s="20">
        <v>0</v>
      </c>
      <c r="AE171" s="48">
        <v>0</v>
      </c>
      <c r="AF171" s="18">
        <v>0</v>
      </c>
      <c r="AG171" s="18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</row>
    <row r="172" spans="1:40">
      <c r="A172" t="s">
        <v>2000</v>
      </c>
      <c r="B172" t="s">
        <v>2604</v>
      </c>
      <c r="C172" t="s">
        <v>2605</v>
      </c>
      <c r="D172" t="s">
        <v>2003</v>
      </c>
      <c r="E172">
        <v>100</v>
      </c>
      <c r="F172">
        <v>100</v>
      </c>
      <c r="G172">
        <v>0</v>
      </c>
      <c r="H172">
        <v>421</v>
      </c>
      <c r="I172" t="s">
        <v>2606</v>
      </c>
      <c r="J172" s="4" t="s">
        <v>2607</v>
      </c>
      <c r="K172" t="s">
        <v>890</v>
      </c>
      <c r="L172">
        <f t="shared" si="2"/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5">
        <v>0</v>
      </c>
      <c r="AB172" s="12">
        <v>0</v>
      </c>
      <c r="AC172" s="20">
        <v>0</v>
      </c>
      <c r="AD172" s="20">
        <v>0</v>
      </c>
      <c r="AE172" s="48">
        <v>0</v>
      </c>
      <c r="AF172" s="18">
        <v>0</v>
      </c>
      <c r="AG172" s="18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</row>
    <row r="173" spans="1:40">
      <c r="A173" t="s">
        <v>2000</v>
      </c>
      <c r="B173" t="s">
        <v>2608</v>
      </c>
      <c r="C173" t="s">
        <v>2022</v>
      </c>
      <c r="D173" t="s">
        <v>2023</v>
      </c>
      <c r="E173">
        <v>98.83</v>
      </c>
      <c r="F173">
        <v>100</v>
      </c>
      <c r="G173">
        <v>0</v>
      </c>
      <c r="H173">
        <v>427</v>
      </c>
      <c r="I173" t="s">
        <v>2609</v>
      </c>
      <c r="J173" s="4" t="s">
        <v>2610</v>
      </c>
      <c r="K173" t="s">
        <v>893</v>
      </c>
      <c r="L173">
        <f t="shared" si="2"/>
        <v>3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1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5">
        <v>0</v>
      </c>
      <c r="AB173" s="12">
        <v>1</v>
      </c>
      <c r="AC173" s="20">
        <v>1</v>
      </c>
      <c r="AD173" s="20">
        <v>0</v>
      </c>
      <c r="AE173" s="48">
        <v>1</v>
      </c>
      <c r="AF173" s="18">
        <v>0</v>
      </c>
      <c r="AG173" s="18">
        <v>0</v>
      </c>
      <c r="AH173">
        <v>0</v>
      </c>
      <c r="AI173">
        <v>0</v>
      </c>
      <c r="AJ173">
        <v>0</v>
      </c>
      <c r="AK173">
        <v>1</v>
      </c>
      <c r="AL173">
        <v>0</v>
      </c>
      <c r="AM173">
        <v>0</v>
      </c>
      <c r="AN173">
        <v>0</v>
      </c>
    </row>
    <row r="174" spans="1:40">
      <c r="A174" t="s">
        <v>2000</v>
      </c>
      <c r="B174" t="s">
        <v>2611</v>
      </c>
      <c r="C174" t="s">
        <v>204</v>
      </c>
      <c r="D174" t="s">
        <v>2003</v>
      </c>
      <c r="E174">
        <v>99.77</v>
      </c>
      <c r="F174">
        <v>100</v>
      </c>
      <c r="G174">
        <v>0</v>
      </c>
      <c r="H174">
        <v>426</v>
      </c>
      <c r="I174" t="s">
        <v>2612</v>
      </c>
      <c r="J174" s="4" t="s">
        <v>2613</v>
      </c>
      <c r="K174" t="s">
        <v>898</v>
      </c>
      <c r="L174">
        <f t="shared" si="2"/>
        <v>0</v>
      </c>
      <c r="M174" s="44">
        <v>12</v>
      </c>
      <c r="N174" s="44">
        <v>41</v>
      </c>
      <c r="O174" s="44">
        <v>42</v>
      </c>
      <c r="P174" s="44">
        <v>8</v>
      </c>
      <c r="Q174" s="44">
        <v>7</v>
      </c>
      <c r="R174" s="44">
        <v>13</v>
      </c>
      <c r="S174" s="44">
        <v>84</v>
      </c>
      <c r="T174" s="44">
        <v>60</v>
      </c>
      <c r="U174" s="44">
        <v>84</v>
      </c>
      <c r="V174" s="44">
        <v>78</v>
      </c>
      <c r="W174" s="44">
        <v>100</v>
      </c>
      <c r="X174" s="44">
        <v>143</v>
      </c>
      <c r="Y174" s="44">
        <v>158</v>
      </c>
      <c r="Z174" s="44">
        <v>123</v>
      </c>
      <c r="AA174" s="45">
        <v>81</v>
      </c>
      <c r="AB174" s="12">
        <v>0</v>
      </c>
      <c r="AC174" s="20">
        <v>0</v>
      </c>
      <c r="AD174" s="20">
        <v>0</v>
      </c>
      <c r="AE174" s="48">
        <v>0</v>
      </c>
      <c r="AF174" s="18">
        <v>0</v>
      </c>
      <c r="AG174" s="18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</row>
    <row r="175" spans="1:40">
      <c r="A175" t="s">
        <v>2000</v>
      </c>
      <c r="B175" t="s">
        <v>2614</v>
      </c>
      <c r="C175" t="s">
        <v>2202</v>
      </c>
      <c r="D175" t="s">
        <v>2003</v>
      </c>
      <c r="E175">
        <v>98.36</v>
      </c>
      <c r="F175">
        <v>100</v>
      </c>
      <c r="G175">
        <v>0</v>
      </c>
      <c r="H175">
        <v>426</v>
      </c>
      <c r="I175" t="s">
        <v>2615</v>
      </c>
      <c r="J175" s="4" t="s">
        <v>2616</v>
      </c>
      <c r="K175" t="s">
        <v>902</v>
      </c>
      <c r="L175">
        <f t="shared" si="2"/>
        <v>3</v>
      </c>
      <c r="M175" s="44">
        <v>150</v>
      </c>
      <c r="N175" s="44">
        <v>183</v>
      </c>
      <c r="O175" s="44">
        <v>181</v>
      </c>
      <c r="P175" s="44">
        <v>154</v>
      </c>
      <c r="Q175" s="44">
        <v>78</v>
      </c>
      <c r="R175" s="44">
        <v>153</v>
      </c>
      <c r="S175" s="44">
        <v>6</v>
      </c>
      <c r="T175" s="44">
        <v>9</v>
      </c>
      <c r="U175" s="44">
        <v>18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5">
        <v>0</v>
      </c>
      <c r="AB175" s="12">
        <v>0</v>
      </c>
      <c r="AC175" s="20">
        <v>0</v>
      </c>
      <c r="AD175" s="20">
        <v>0</v>
      </c>
      <c r="AE175" s="48">
        <v>0</v>
      </c>
      <c r="AF175" s="18">
        <v>0</v>
      </c>
      <c r="AG175" s="18">
        <v>0</v>
      </c>
      <c r="AH175">
        <v>1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2</v>
      </c>
    </row>
    <row r="176" spans="1:40">
      <c r="A176" t="s">
        <v>2000</v>
      </c>
      <c r="B176" t="s">
        <v>2617</v>
      </c>
      <c r="C176" t="s">
        <v>693</v>
      </c>
      <c r="D176" t="s">
        <v>2003</v>
      </c>
      <c r="E176">
        <v>100</v>
      </c>
      <c r="F176">
        <v>99.501246882800004</v>
      </c>
      <c r="G176">
        <v>0</v>
      </c>
      <c r="H176">
        <v>399</v>
      </c>
      <c r="I176" t="s">
        <v>2618</v>
      </c>
      <c r="J176" s="4" t="s">
        <v>2619</v>
      </c>
      <c r="K176" t="s">
        <v>2620</v>
      </c>
      <c r="L176">
        <f t="shared" si="2"/>
        <v>7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5">
        <v>0</v>
      </c>
      <c r="AB176" s="12">
        <v>2</v>
      </c>
      <c r="AC176" s="20">
        <v>4</v>
      </c>
      <c r="AD176" s="20">
        <v>0</v>
      </c>
      <c r="AE176" s="48">
        <v>3</v>
      </c>
      <c r="AF176" s="18">
        <v>0</v>
      </c>
      <c r="AG176" s="18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</row>
    <row r="177" spans="1:40">
      <c r="A177" t="s">
        <v>2000</v>
      </c>
      <c r="B177" t="s">
        <v>2621</v>
      </c>
      <c r="C177" t="s">
        <v>2622</v>
      </c>
      <c r="D177" t="s">
        <v>2003</v>
      </c>
      <c r="E177">
        <v>100</v>
      </c>
      <c r="F177">
        <v>100</v>
      </c>
      <c r="G177">
        <v>0</v>
      </c>
      <c r="H177">
        <v>421</v>
      </c>
      <c r="I177" t="s">
        <v>2623</v>
      </c>
      <c r="J177" s="4" t="s">
        <v>2624</v>
      </c>
      <c r="K177" t="s">
        <v>906</v>
      </c>
      <c r="L177">
        <f t="shared" si="2"/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5">
        <v>0</v>
      </c>
      <c r="AB177" s="12">
        <v>0</v>
      </c>
      <c r="AC177" s="20">
        <v>0</v>
      </c>
      <c r="AD177" s="20">
        <v>0</v>
      </c>
      <c r="AE177" s="48">
        <v>0</v>
      </c>
      <c r="AF177" s="18">
        <v>0</v>
      </c>
      <c r="AG177" s="18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</row>
    <row r="178" spans="1:40">
      <c r="A178" t="s">
        <v>2000</v>
      </c>
      <c r="B178" t="s">
        <v>2625</v>
      </c>
      <c r="C178" t="s">
        <v>2022</v>
      </c>
      <c r="D178" t="s">
        <v>2023</v>
      </c>
      <c r="E178">
        <v>98.83</v>
      </c>
      <c r="F178">
        <v>100</v>
      </c>
      <c r="G178">
        <v>0</v>
      </c>
      <c r="H178">
        <v>427</v>
      </c>
      <c r="I178" t="s">
        <v>2626</v>
      </c>
      <c r="J178" s="4" t="s">
        <v>2627</v>
      </c>
      <c r="K178" t="s">
        <v>915</v>
      </c>
      <c r="L178">
        <f t="shared" si="2"/>
        <v>398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5">
        <v>0</v>
      </c>
      <c r="AB178" s="12">
        <v>0</v>
      </c>
      <c r="AC178" s="20">
        <v>0</v>
      </c>
      <c r="AD178" s="20">
        <v>0</v>
      </c>
      <c r="AE178" s="48">
        <v>0</v>
      </c>
      <c r="AF178" s="18">
        <v>50</v>
      </c>
      <c r="AG178" s="18">
        <v>33</v>
      </c>
      <c r="AH178">
        <v>59</v>
      </c>
      <c r="AI178">
        <v>51</v>
      </c>
      <c r="AJ178">
        <v>46</v>
      </c>
      <c r="AK178">
        <v>30</v>
      </c>
      <c r="AL178">
        <v>31</v>
      </c>
      <c r="AM178">
        <v>39</v>
      </c>
      <c r="AN178">
        <v>59</v>
      </c>
    </row>
    <row r="179" spans="1:40">
      <c r="A179" t="s">
        <v>2000</v>
      </c>
      <c r="B179" t="s">
        <v>2628</v>
      </c>
      <c r="C179" t="s">
        <v>2113</v>
      </c>
      <c r="D179" t="s">
        <v>2003</v>
      </c>
      <c r="E179">
        <v>100</v>
      </c>
      <c r="F179">
        <v>100</v>
      </c>
      <c r="G179">
        <v>0</v>
      </c>
      <c r="H179">
        <v>425</v>
      </c>
      <c r="I179" t="s">
        <v>2629</v>
      </c>
      <c r="J179" s="4" t="s">
        <v>2630</v>
      </c>
      <c r="K179" t="s">
        <v>920</v>
      </c>
      <c r="L179">
        <f t="shared" si="2"/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5">
        <v>0</v>
      </c>
      <c r="AB179" s="12">
        <v>0</v>
      </c>
      <c r="AC179" s="20">
        <v>0</v>
      </c>
      <c r="AD179" s="20">
        <v>0</v>
      </c>
      <c r="AE179" s="48">
        <v>0</v>
      </c>
      <c r="AF179" s="18">
        <v>0</v>
      </c>
      <c r="AG179" s="18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</row>
    <row r="180" spans="1:40">
      <c r="A180" t="s">
        <v>2000</v>
      </c>
      <c r="B180" t="s">
        <v>2631</v>
      </c>
      <c r="C180" t="s">
        <v>2100</v>
      </c>
      <c r="D180" t="s">
        <v>2632</v>
      </c>
      <c r="E180">
        <v>100</v>
      </c>
      <c r="F180">
        <v>100</v>
      </c>
      <c r="G180">
        <v>0</v>
      </c>
      <c r="H180">
        <v>421</v>
      </c>
      <c r="I180" t="s">
        <v>2633</v>
      </c>
      <c r="J180" s="4" t="s">
        <v>2634</v>
      </c>
      <c r="K180" t="s">
        <v>929</v>
      </c>
      <c r="L180">
        <f t="shared" si="2"/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5">
        <v>0</v>
      </c>
      <c r="AB180" s="12">
        <v>0</v>
      </c>
      <c r="AC180" s="20">
        <v>0</v>
      </c>
      <c r="AD180" s="20">
        <v>0</v>
      </c>
      <c r="AE180" s="48">
        <v>0</v>
      </c>
      <c r="AF180" s="18">
        <v>0</v>
      </c>
      <c r="AG180" s="18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</row>
    <row r="181" spans="1:40">
      <c r="A181" t="s">
        <v>2000</v>
      </c>
      <c r="B181" t="s">
        <v>2635</v>
      </c>
      <c r="C181" t="s">
        <v>2100</v>
      </c>
      <c r="D181" t="s">
        <v>2216</v>
      </c>
      <c r="E181">
        <v>97.15</v>
      </c>
      <c r="F181">
        <v>100</v>
      </c>
      <c r="G181">
        <v>0</v>
      </c>
      <c r="H181">
        <v>421</v>
      </c>
      <c r="I181" t="s">
        <v>2636</v>
      </c>
      <c r="J181" s="4" t="s">
        <v>2637</v>
      </c>
      <c r="K181" t="s">
        <v>943</v>
      </c>
      <c r="L181">
        <f t="shared" si="2"/>
        <v>0</v>
      </c>
      <c r="M181" s="44">
        <v>1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5">
        <v>0</v>
      </c>
      <c r="AB181" s="12">
        <v>0</v>
      </c>
      <c r="AC181" s="20">
        <v>0</v>
      </c>
      <c r="AD181" s="20">
        <v>0</v>
      </c>
      <c r="AE181" s="48">
        <v>0</v>
      </c>
      <c r="AF181" s="18">
        <v>0</v>
      </c>
      <c r="AG181" s="18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</row>
    <row r="182" spans="1:40">
      <c r="A182" t="s">
        <v>2000</v>
      </c>
      <c r="B182" t="s">
        <v>2638</v>
      </c>
      <c r="C182" t="s">
        <v>2639</v>
      </c>
      <c r="D182" t="s">
        <v>2640</v>
      </c>
      <c r="E182">
        <v>97.89</v>
      </c>
      <c r="F182">
        <v>100</v>
      </c>
      <c r="G182">
        <v>0</v>
      </c>
      <c r="H182">
        <v>427</v>
      </c>
      <c r="I182" t="s">
        <v>2641</v>
      </c>
      <c r="J182" s="4" t="s">
        <v>2642</v>
      </c>
      <c r="K182" t="s">
        <v>952</v>
      </c>
      <c r="L182">
        <f t="shared" si="2"/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5">
        <v>0</v>
      </c>
      <c r="AB182" s="12">
        <v>0</v>
      </c>
      <c r="AC182" s="20">
        <v>0</v>
      </c>
      <c r="AD182" s="20">
        <v>0</v>
      </c>
      <c r="AE182" s="48">
        <v>0</v>
      </c>
      <c r="AF182" s="18">
        <v>0</v>
      </c>
      <c r="AG182" s="18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</row>
    <row r="183" spans="1:40">
      <c r="A183" t="s">
        <v>2000</v>
      </c>
      <c r="B183" t="s">
        <v>2643</v>
      </c>
      <c r="C183" t="s">
        <v>2644</v>
      </c>
      <c r="D183" t="s">
        <v>2003</v>
      </c>
      <c r="E183">
        <v>100</v>
      </c>
      <c r="F183">
        <v>100</v>
      </c>
      <c r="G183">
        <v>0</v>
      </c>
      <c r="H183">
        <v>401</v>
      </c>
      <c r="I183" t="s">
        <v>2645</v>
      </c>
      <c r="J183" s="4" t="s">
        <v>2646</v>
      </c>
      <c r="K183" t="s">
        <v>956</v>
      </c>
      <c r="L183">
        <f t="shared" si="2"/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5">
        <v>0</v>
      </c>
      <c r="AB183" s="12">
        <v>0</v>
      </c>
      <c r="AC183" s="20">
        <v>0</v>
      </c>
      <c r="AD183" s="20">
        <v>0</v>
      </c>
      <c r="AE183" s="48">
        <v>0</v>
      </c>
      <c r="AF183" s="18">
        <v>0</v>
      </c>
      <c r="AG183" s="18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</row>
    <row r="184" spans="1:40">
      <c r="A184" t="s">
        <v>2000</v>
      </c>
      <c r="B184" t="s">
        <v>2647</v>
      </c>
      <c r="C184" t="s">
        <v>2591</v>
      </c>
      <c r="D184" t="s">
        <v>2648</v>
      </c>
      <c r="E184">
        <v>93.68</v>
      </c>
      <c r="F184">
        <v>100</v>
      </c>
      <c r="G184">
        <v>0</v>
      </c>
      <c r="H184">
        <v>427</v>
      </c>
      <c r="I184" t="s">
        <v>2649</v>
      </c>
      <c r="J184" s="4" t="s">
        <v>2650</v>
      </c>
      <c r="K184" t="s">
        <v>960</v>
      </c>
      <c r="L184">
        <f t="shared" si="2"/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5">
        <v>0</v>
      </c>
      <c r="AB184" s="12">
        <v>0</v>
      </c>
      <c r="AC184" s="20">
        <v>0</v>
      </c>
      <c r="AD184" s="20">
        <v>0</v>
      </c>
      <c r="AE184" s="48">
        <v>0</v>
      </c>
      <c r="AF184" s="18">
        <v>0</v>
      </c>
      <c r="AG184" s="18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</row>
    <row r="185" spans="1:40">
      <c r="A185" t="s">
        <v>2000</v>
      </c>
      <c r="B185" t="s">
        <v>2651</v>
      </c>
      <c r="C185" t="s">
        <v>2652</v>
      </c>
      <c r="D185" t="s">
        <v>2003</v>
      </c>
      <c r="E185">
        <v>100</v>
      </c>
      <c r="F185">
        <v>100</v>
      </c>
      <c r="G185">
        <v>0</v>
      </c>
      <c r="H185">
        <v>426</v>
      </c>
      <c r="I185" t="s">
        <v>2653</v>
      </c>
      <c r="J185" s="4" t="s">
        <v>2654</v>
      </c>
      <c r="K185" t="s">
        <v>964</v>
      </c>
      <c r="L185">
        <f t="shared" si="2"/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5">
        <v>0</v>
      </c>
      <c r="AB185" s="12">
        <v>0</v>
      </c>
      <c r="AC185" s="20">
        <v>0</v>
      </c>
      <c r="AD185" s="20">
        <v>0</v>
      </c>
      <c r="AE185" s="48">
        <v>0</v>
      </c>
      <c r="AF185" s="18">
        <v>0</v>
      </c>
      <c r="AG185" s="18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</row>
    <row r="186" spans="1:40">
      <c r="A186" t="s">
        <v>2000</v>
      </c>
      <c r="B186" t="s">
        <v>2655</v>
      </c>
      <c r="C186" t="s">
        <v>204</v>
      </c>
      <c r="D186" t="s">
        <v>2003</v>
      </c>
      <c r="E186">
        <v>100</v>
      </c>
      <c r="F186">
        <v>100</v>
      </c>
      <c r="G186">
        <v>0</v>
      </c>
      <c r="H186">
        <v>426</v>
      </c>
      <c r="I186" t="s">
        <v>2656</v>
      </c>
      <c r="J186" s="4" t="s">
        <v>2657</v>
      </c>
      <c r="K186" t="s">
        <v>969</v>
      </c>
      <c r="L186">
        <f t="shared" si="2"/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5">
        <v>0</v>
      </c>
      <c r="AB186" s="12">
        <v>0</v>
      </c>
      <c r="AC186" s="20">
        <v>0</v>
      </c>
      <c r="AD186" s="20">
        <v>0</v>
      </c>
      <c r="AE186" s="48">
        <v>0</v>
      </c>
      <c r="AF186" s="18">
        <v>0</v>
      </c>
      <c r="AG186" s="18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</row>
    <row r="187" spans="1:40">
      <c r="A187" t="s">
        <v>2000</v>
      </c>
      <c r="B187" t="s">
        <v>2658</v>
      </c>
      <c r="C187" t="s">
        <v>204</v>
      </c>
      <c r="D187" t="s">
        <v>2003</v>
      </c>
      <c r="E187" t="s">
        <v>2233</v>
      </c>
      <c r="F187">
        <v>100</v>
      </c>
      <c r="G187">
        <v>0</v>
      </c>
      <c r="H187" t="s">
        <v>2234</v>
      </c>
      <c r="I187" t="s">
        <v>2659</v>
      </c>
      <c r="J187" s="4" t="s">
        <v>2660</v>
      </c>
      <c r="K187" t="s">
        <v>977</v>
      </c>
      <c r="L187">
        <f t="shared" si="2"/>
        <v>2</v>
      </c>
      <c r="M187" s="44">
        <v>7</v>
      </c>
      <c r="N187" s="44">
        <v>44</v>
      </c>
      <c r="O187" s="44">
        <v>53</v>
      </c>
      <c r="P187" s="44">
        <v>12</v>
      </c>
      <c r="Q187" s="44">
        <v>6</v>
      </c>
      <c r="R187" s="44">
        <v>8</v>
      </c>
      <c r="S187" s="44">
        <v>88</v>
      </c>
      <c r="T187" s="44">
        <v>73</v>
      </c>
      <c r="U187" s="44">
        <v>86</v>
      </c>
      <c r="V187" s="44">
        <v>97</v>
      </c>
      <c r="W187" s="44">
        <v>136</v>
      </c>
      <c r="X187" s="44">
        <v>112</v>
      </c>
      <c r="Y187" s="44">
        <v>102</v>
      </c>
      <c r="Z187" s="44">
        <v>83</v>
      </c>
      <c r="AA187" s="45">
        <v>83</v>
      </c>
      <c r="AB187" s="12">
        <v>0</v>
      </c>
      <c r="AC187" s="20">
        <v>0</v>
      </c>
      <c r="AD187" s="20">
        <v>0</v>
      </c>
      <c r="AE187" s="48">
        <v>0</v>
      </c>
      <c r="AF187" s="18">
        <v>0</v>
      </c>
      <c r="AG187" s="18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2</v>
      </c>
      <c r="AN187">
        <v>0</v>
      </c>
    </row>
    <row r="188" spans="1:40">
      <c r="A188" t="s">
        <v>2000</v>
      </c>
      <c r="B188" t="s">
        <v>2661</v>
      </c>
      <c r="C188" t="s">
        <v>2244</v>
      </c>
      <c r="D188" t="s">
        <v>2003</v>
      </c>
      <c r="E188">
        <v>95.08</v>
      </c>
      <c r="F188">
        <v>100</v>
      </c>
      <c r="G188">
        <v>0</v>
      </c>
      <c r="H188">
        <v>427</v>
      </c>
      <c r="I188" t="s">
        <v>2662</v>
      </c>
      <c r="J188" s="4" t="s">
        <v>2663</v>
      </c>
      <c r="K188" t="s">
        <v>982</v>
      </c>
      <c r="L188">
        <f t="shared" si="2"/>
        <v>2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5">
        <v>0</v>
      </c>
      <c r="AB188" s="12">
        <v>3</v>
      </c>
      <c r="AC188" s="20">
        <v>2</v>
      </c>
      <c r="AD188" s="20">
        <v>0</v>
      </c>
      <c r="AE188" s="48">
        <v>0</v>
      </c>
      <c r="AF188" s="18">
        <v>0</v>
      </c>
      <c r="AG188" s="1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</row>
    <row r="189" spans="1:40">
      <c r="A189" t="s">
        <v>2000</v>
      </c>
      <c r="B189" t="s">
        <v>2664</v>
      </c>
      <c r="C189" t="s">
        <v>110</v>
      </c>
      <c r="D189" t="s">
        <v>2003</v>
      </c>
      <c r="E189">
        <v>97.42</v>
      </c>
      <c r="F189">
        <v>100</v>
      </c>
      <c r="G189">
        <v>0</v>
      </c>
      <c r="H189">
        <v>427</v>
      </c>
      <c r="I189" t="s">
        <v>2665</v>
      </c>
      <c r="J189" s="4" t="s">
        <v>2666</v>
      </c>
      <c r="K189" t="s">
        <v>990</v>
      </c>
      <c r="L189">
        <f t="shared" si="2"/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5">
        <v>0</v>
      </c>
      <c r="AB189" s="12">
        <v>0</v>
      </c>
      <c r="AC189" s="20">
        <v>0</v>
      </c>
      <c r="AD189" s="20">
        <v>0</v>
      </c>
      <c r="AE189" s="48">
        <v>0</v>
      </c>
      <c r="AF189" s="18">
        <v>0</v>
      </c>
      <c r="AG189" s="18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</row>
    <row r="190" spans="1:40">
      <c r="A190" t="s">
        <v>2000</v>
      </c>
      <c r="B190" t="s">
        <v>2667</v>
      </c>
      <c r="C190" t="s">
        <v>2668</v>
      </c>
      <c r="D190" t="s">
        <v>2669</v>
      </c>
      <c r="E190">
        <v>94.6</v>
      </c>
      <c r="F190">
        <v>100</v>
      </c>
      <c r="G190">
        <v>0</v>
      </c>
      <c r="H190">
        <v>426</v>
      </c>
      <c r="I190" t="s">
        <v>2670</v>
      </c>
      <c r="J190" s="4" t="s">
        <v>2671</v>
      </c>
      <c r="K190" t="s">
        <v>1000</v>
      </c>
      <c r="L190">
        <f t="shared" si="2"/>
        <v>58</v>
      </c>
      <c r="M190" s="44">
        <v>2</v>
      </c>
      <c r="N190" s="44">
        <v>17</v>
      </c>
      <c r="O190" s="44">
        <v>15</v>
      </c>
      <c r="P190" s="44">
        <v>2</v>
      </c>
      <c r="Q190" s="44">
        <v>1</v>
      </c>
      <c r="R190" s="44">
        <v>5</v>
      </c>
      <c r="S190" s="44">
        <v>31</v>
      </c>
      <c r="T190" s="44">
        <v>49</v>
      </c>
      <c r="U190" s="44">
        <v>48</v>
      </c>
      <c r="V190" s="44">
        <v>57</v>
      </c>
      <c r="W190" s="44">
        <v>65</v>
      </c>
      <c r="X190" s="44">
        <v>66</v>
      </c>
      <c r="Y190" s="44">
        <v>65</v>
      </c>
      <c r="Z190" s="44">
        <v>63</v>
      </c>
      <c r="AA190" s="45">
        <v>59</v>
      </c>
      <c r="AB190" s="12">
        <v>7</v>
      </c>
      <c r="AC190" s="20">
        <v>18</v>
      </c>
      <c r="AD190" s="20">
        <v>22</v>
      </c>
      <c r="AE190" s="48">
        <v>18</v>
      </c>
      <c r="AF190" s="18">
        <v>0</v>
      </c>
      <c r="AG190" s="18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</row>
    <row r="191" spans="1:40">
      <c r="A191" t="s">
        <v>2000</v>
      </c>
      <c r="B191" t="s">
        <v>2672</v>
      </c>
      <c r="C191" t="s">
        <v>2036</v>
      </c>
      <c r="D191" t="s">
        <v>2037</v>
      </c>
      <c r="E191">
        <v>99.06</v>
      </c>
      <c r="F191">
        <v>100</v>
      </c>
      <c r="G191">
        <v>0</v>
      </c>
      <c r="H191">
        <v>427</v>
      </c>
      <c r="I191" t="s">
        <v>2673</v>
      </c>
      <c r="J191" s="4" t="s">
        <v>2674</v>
      </c>
      <c r="K191" t="s">
        <v>1004</v>
      </c>
      <c r="L191">
        <f t="shared" si="2"/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5">
        <v>0</v>
      </c>
      <c r="AB191" s="12">
        <v>0</v>
      </c>
      <c r="AC191" s="20">
        <v>0</v>
      </c>
      <c r="AD191" s="20">
        <v>0</v>
      </c>
      <c r="AE191" s="48">
        <v>0</v>
      </c>
      <c r="AF191" s="18">
        <v>0</v>
      </c>
      <c r="AG191" s="18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</row>
    <row r="192" spans="1:40">
      <c r="A192" t="s">
        <v>2000</v>
      </c>
      <c r="B192" t="s">
        <v>2675</v>
      </c>
      <c r="C192" t="s">
        <v>2676</v>
      </c>
      <c r="D192" t="s">
        <v>2677</v>
      </c>
      <c r="E192">
        <v>93.19</v>
      </c>
      <c r="F192">
        <v>100</v>
      </c>
      <c r="G192" s="19">
        <v>3.9999999999999998E-178</v>
      </c>
      <c r="H192">
        <v>426</v>
      </c>
      <c r="I192" t="s">
        <v>2678</v>
      </c>
      <c r="J192" s="4" t="s">
        <v>2679</v>
      </c>
      <c r="K192" t="s">
        <v>1008</v>
      </c>
      <c r="L192">
        <f t="shared" si="2"/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5">
        <v>0</v>
      </c>
      <c r="AB192" s="12">
        <v>0</v>
      </c>
      <c r="AC192" s="20">
        <v>0</v>
      </c>
      <c r="AD192" s="20">
        <v>0</v>
      </c>
      <c r="AE192" s="48">
        <v>0</v>
      </c>
      <c r="AF192" s="18">
        <v>0</v>
      </c>
      <c r="AG192" s="18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</row>
    <row r="193" spans="1:40">
      <c r="A193" t="s">
        <v>2000</v>
      </c>
      <c r="B193" t="s">
        <v>2680</v>
      </c>
      <c r="C193" t="s">
        <v>2681</v>
      </c>
      <c r="D193" t="s">
        <v>2003</v>
      </c>
      <c r="E193">
        <v>96.96</v>
      </c>
      <c r="F193">
        <v>100</v>
      </c>
      <c r="G193">
        <v>0</v>
      </c>
      <c r="H193">
        <v>427</v>
      </c>
      <c r="I193" t="s">
        <v>2682</v>
      </c>
      <c r="J193" s="4" t="s">
        <v>2683</v>
      </c>
      <c r="K193" t="s">
        <v>1013</v>
      </c>
      <c r="L193">
        <f t="shared" si="2"/>
        <v>0</v>
      </c>
      <c r="M193" s="44">
        <v>25</v>
      </c>
      <c r="N193" s="44">
        <v>63</v>
      </c>
      <c r="O193" s="44">
        <v>42</v>
      </c>
      <c r="P193" s="44">
        <v>35</v>
      </c>
      <c r="Q193" s="44">
        <v>22</v>
      </c>
      <c r="R193" s="44">
        <v>41</v>
      </c>
      <c r="S193" s="44">
        <v>22</v>
      </c>
      <c r="T193" s="44">
        <v>20</v>
      </c>
      <c r="U193" s="44">
        <v>24</v>
      </c>
      <c r="V193" s="44">
        <v>2</v>
      </c>
      <c r="W193" s="44">
        <v>4</v>
      </c>
      <c r="X193" s="44">
        <v>5</v>
      </c>
      <c r="Y193" s="44">
        <v>0</v>
      </c>
      <c r="Z193" s="44">
        <v>0</v>
      </c>
      <c r="AA193" s="45">
        <v>0</v>
      </c>
      <c r="AB193" s="12">
        <v>0</v>
      </c>
      <c r="AC193" s="20">
        <v>0</v>
      </c>
      <c r="AD193" s="20">
        <v>0</v>
      </c>
      <c r="AE193" s="48">
        <v>0</v>
      </c>
      <c r="AF193" s="18">
        <v>0</v>
      </c>
      <c r="AG193" s="18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</row>
    <row r="194" spans="1:40">
      <c r="A194" t="s">
        <v>2000</v>
      </c>
      <c r="B194" t="s">
        <v>2684</v>
      </c>
      <c r="C194" t="s">
        <v>2685</v>
      </c>
      <c r="D194" t="s">
        <v>2686</v>
      </c>
      <c r="E194">
        <v>93.91</v>
      </c>
      <c r="F194">
        <v>100</v>
      </c>
      <c r="G194">
        <v>0</v>
      </c>
      <c r="H194">
        <v>427</v>
      </c>
      <c r="I194" t="s">
        <v>2687</v>
      </c>
      <c r="J194" s="4" t="s">
        <v>2688</v>
      </c>
      <c r="K194" t="s">
        <v>1017</v>
      </c>
      <c r="L194">
        <f t="shared" si="2"/>
        <v>5</v>
      </c>
      <c r="M194" s="44">
        <v>2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1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5">
        <v>0</v>
      </c>
      <c r="AB194" s="12">
        <v>0</v>
      </c>
      <c r="AC194" s="20">
        <v>0</v>
      </c>
      <c r="AD194" s="20">
        <v>2</v>
      </c>
      <c r="AE194" s="48">
        <v>3</v>
      </c>
      <c r="AF194" s="18">
        <v>0</v>
      </c>
      <c r="AG194" s="18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</row>
    <row r="195" spans="1:40">
      <c r="A195" t="s">
        <v>2000</v>
      </c>
      <c r="B195" t="s">
        <v>2689</v>
      </c>
      <c r="C195" t="s">
        <v>2096</v>
      </c>
      <c r="D195" t="s">
        <v>2690</v>
      </c>
      <c r="E195">
        <v>96.51</v>
      </c>
      <c r="F195">
        <v>100</v>
      </c>
      <c r="G195">
        <v>0</v>
      </c>
      <c r="H195">
        <v>401</v>
      </c>
      <c r="I195" t="s">
        <v>2691</v>
      </c>
      <c r="J195" s="4" t="s">
        <v>2692</v>
      </c>
      <c r="K195" t="s">
        <v>1021</v>
      </c>
      <c r="L195">
        <f t="shared" si="2"/>
        <v>0</v>
      </c>
      <c r="M195" s="44">
        <v>0</v>
      </c>
      <c r="N195" s="44">
        <v>0</v>
      </c>
      <c r="O195" s="44">
        <v>0</v>
      </c>
      <c r="P195" s="44">
        <v>0</v>
      </c>
      <c r="Q195" s="44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5">
        <v>0</v>
      </c>
      <c r="AB195" s="12">
        <v>0</v>
      </c>
      <c r="AC195" s="20">
        <v>0</v>
      </c>
      <c r="AD195" s="20">
        <v>0</v>
      </c>
      <c r="AE195" s="48">
        <v>0</v>
      </c>
      <c r="AF195" s="18">
        <v>0</v>
      </c>
      <c r="AG195" s="18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</row>
    <row r="196" spans="1:40">
      <c r="A196" t="s">
        <v>2000</v>
      </c>
      <c r="B196" t="s">
        <v>2693</v>
      </c>
      <c r="C196" t="s">
        <v>2694</v>
      </c>
      <c r="D196" t="s">
        <v>2003</v>
      </c>
      <c r="E196">
        <v>100</v>
      </c>
      <c r="F196">
        <v>100</v>
      </c>
      <c r="G196">
        <v>0</v>
      </c>
      <c r="H196">
        <v>408</v>
      </c>
      <c r="I196" t="s">
        <v>2695</v>
      </c>
      <c r="J196" s="4" t="s">
        <v>2696</v>
      </c>
      <c r="K196" t="s">
        <v>1030</v>
      </c>
      <c r="L196">
        <f t="shared" ref="L196:L259" si="3">SUM(AC196:AN196)</f>
        <v>18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5">
        <v>0</v>
      </c>
      <c r="AB196" s="12">
        <v>0</v>
      </c>
      <c r="AC196" s="20">
        <v>0</v>
      </c>
      <c r="AD196" s="20">
        <v>0</v>
      </c>
      <c r="AE196" s="48">
        <v>0</v>
      </c>
      <c r="AF196" s="18">
        <v>0</v>
      </c>
      <c r="AG196" s="18">
        <v>0</v>
      </c>
      <c r="AH196">
        <v>7</v>
      </c>
      <c r="AI196">
        <v>0</v>
      </c>
      <c r="AJ196">
        <v>11</v>
      </c>
      <c r="AK196">
        <v>0</v>
      </c>
      <c r="AL196">
        <v>0</v>
      </c>
      <c r="AM196">
        <v>0</v>
      </c>
      <c r="AN196">
        <v>0</v>
      </c>
    </row>
    <row r="197" spans="1:40">
      <c r="A197" t="s">
        <v>2000</v>
      </c>
      <c r="B197" t="s">
        <v>2697</v>
      </c>
      <c r="C197" t="s">
        <v>2113</v>
      </c>
      <c r="D197" t="s">
        <v>2003</v>
      </c>
      <c r="E197">
        <v>95.32</v>
      </c>
      <c r="F197">
        <v>100</v>
      </c>
      <c r="G197">
        <v>0</v>
      </c>
      <c r="H197">
        <v>427</v>
      </c>
      <c r="I197" t="s">
        <v>2698</v>
      </c>
      <c r="J197" s="4" t="s">
        <v>2699</v>
      </c>
      <c r="K197" t="s">
        <v>1035</v>
      </c>
      <c r="L197">
        <f t="shared" si="3"/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5">
        <v>0</v>
      </c>
      <c r="AB197" s="12">
        <v>0</v>
      </c>
      <c r="AC197" s="20">
        <v>0</v>
      </c>
      <c r="AD197" s="20">
        <v>0</v>
      </c>
      <c r="AE197" s="48">
        <v>0</v>
      </c>
      <c r="AF197" s="18">
        <v>0</v>
      </c>
      <c r="AG197" s="18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</row>
    <row r="198" spans="1:40">
      <c r="A198" t="s">
        <v>2000</v>
      </c>
      <c r="B198" t="s">
        <v>2700</v>
      </c>
      <c r="C198" t="s">
        <v>2198</v>
      </c>
      <c r="D198" t="s">
        <v>2003</v>
      </c>
      <c r="E198">
        <v>97.01</v>
      </c>
      <c r="F198">
        <v>100</v>
      </c>
      <c r="G198">
        <v>0</v>
      </c>
      <c r="H198">
        <v>401</v>
      </c>
      <c r="I198" t="s">
        <v>2701</v>
      </c>
      <c r="J198" s="4" t="s">
        <v>2702</v>
      </c>
      <c r="K198" t="s">
        <v>2703</v>
      </c>
      <c r="L198">
        <f t="shared" si="3"/>
        <v>50</v>
      </c>
      <c r="M198" s="44">
        <v>5</v>
      </c>
      <c r="N198" s="44">
        <v>8</v>
      </c>
      <c r="O198" s="44">
        <v>11</v>
      </c>
      <c r="P198" s="44">
        <v>5</v>
      </c>
      <c r="Q198" s="44">
        <v>1</v>
      </c>
      <c r="R198" s="44">
        <v>4</v>
      </c>
      <c r="S198" s="44">
        <v>19</v>
      </c>
      <c r="T198" s="44">
        <v>26</v>
      </c>
      <c r="U198" s="44">
        <v>33</v>
      </c>
      <c r="V198" s="44">
        <v>28</v>
      </c>
      <c r="W198" s="44">
        <v>37</v>
      </c>
      <c r="X198" s="44">
        <v>30</v>
      </c>
      <c r="Y198" s="44">
        <v>40</v>
      </c>
      <c r="Z198" s="44">
        <v>33</v>
      </c>
      <c r="AA198" s="45">
        <v>26</v>
      </c>
      <c r="AB198" s="12">
        <v>15</v>
      </c>
      <c r="AC198" s="20">
        <v>23</v>
      </c>
      <c r="AD198" s="20">
        <v>13</v>
      </c>
      <c r="AE198" s="48">
        <v>14</v>
      </c>
      <c r="AF198" s="18">
        <v>0</v>
      </c>
      <c r="AG198" s="1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</row>
    <row r="199" spans="1:40">
      <c r="A199" t="s">
        <v>2000</v>
      </c>
      <c r="B199" t="s">
        <v>2704</v>
      </c>
      <c r="C199" t="s">
        <v>2048</v>
      </c>
      <c r="D199" t="s">
        <v>2003</v>
      </c>
      <c r="E199">
        <v>98.59</v>
      </c>
      <c r="F199">
        <v>100</v>
      </c>
      <c r="G199">
        <v>0</v>
      </c>
      <c r="H199">
        <v>426</v>
      </c>
      <c r="I199" t="s">
        <v>2705</v>
      </c>
      <c r="J199" s="4" t="s">
        <v>2706</v>
      </c>
      <c r="K199" t="s">
        <v>1049</v>
      </c>
      <c r="L199">
        <f t="shared" si="3"/>
        <v>0</v>
      </c>
      <c r="M199" s="44">
        <v>0</v>
      </c>
      <c r="N199" s="44">
        <v>1</v>
      </c>
      <c r="O199" s="44">
        <v>1</v>
      </c>
      <c r="P199" s="44">
        <v>1</v>
      </c>
      <c r="Q199" s="44">
        <v>0</v>
      </c>
      <c r="R199" s="44">
        <v>0</v>
      </c>
      <c r="S199" s="44">
        <v>0</v>
      </c>
      <c r="T199" s="44">
        <v>1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1</v>
      </c>
      <c r="AA199" s="45">
        <v>0</v>
      </c>
      <c r="AB199" s="12">
        <v>0</v>
      </c>
      <c r="AC199" s="20">
        <v>0</v>
      </c>
      <c r="AD199" s="20">
        <v>0</v>
      </c>
      <c r="AE199" s="48">
        <v>0</v>
      </c>
      <c r="AF199" s="18">
        <v>0</v>
      </c>
      <c r="AG199" s="18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</row>
    <row r="200" spans="1:40">
      <c r="A200" t="s">
        <v>2000</v>
      </c>
      <c r="B200" t="s">
        <v>2707</v>
      </c>
      <c r="C200" t="s">
        <v>2708</v>
      </c>
      <c r="D200" t="s">
        <v>2709</v>
      </c>
      <c r="E200">
        <v>92.97</v>
      </c>
      <c r="F200">
        <v>100</v>
      </c>
      <c r="G200" s="19">
        <v>2E-176</v>
      </c>
      <c r="H200">
        <v>427</v>
      </c>
      <c r="I200" t="s">
        <v>2710</v>
      </c>
      <c r="J200" s="4" t="s">
        <v>2711</v>
      </c>
      <c r="K200" t="s">
        <v>1054</v>
      </c>
      <c r="L200">
        <f t="shared" si="3"/>
        <v>432</v>
      </c>
      <c r="M200" s="44">
        <v>0</v>
      </c>
      <c r="N200" s="44">
        <v>0</v>
      </c>
      <c r="O200" s="44">
        <v>0</v>
      </c>
      <c r="P200" s="44">
        <v>0</v>
      </c>
      <c r="Q200" s="44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5">
        <v>0</v>
      </c>
      <c r="AB200" s="12">
        <v>92</v>
      </c>
      <c r="AC200" s="20">
        <v>151</v>
      </c>
      <c r="AD200" s="20">
        <v>156</v>
      </c>
      <c r="AE200" s="48">
        <v>125</v>
      </c>
      <c r="AF200" s="18">
        <v>0</v>
      </c>
      <c r="AG200" s="18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</row>
    <row r="201" spans="1:40">
      <c r="A201" t="s">
        <v>2000</v>
      </c>
      <c r="B201" t="s">
        <v>2712</v>
      </c>
      <c r="C201" t="s">
        <v>2052</v>
      </c>
      <c r="D201" t="s">
        <v>2003</v>
      </c>
      <c r="E201">
        <v>99.06</v>
      </c>
      <c r="F201">
        <v>100</v>
      </c>
      <c r="G201">
        <v>0</v>
      </c>
      <c r="H201">
        <v>426</v>
      </c>
      <c r="I201" t="s">
        <v>2713</v>
      </c>
      <c r="J201" s="4" t="s">
        <v>2714</v>
      </c>
      <c r="K201" t="s">
        <v>1058</v>
      </c>
      <c r="L201">
        <f t="shared" si="3"/>
        <v>5</v>
      </c>
      <c r="M201" s="44">
        <v>0</v>
      </c>
      <c r="N201" s="44">
        <v>0</v>
      </c>
      <c r="O201" s="44">
        <v>0</v>
      </c>
      <c r="P201" s="44">
        <v>0</v>
      </c>
      <c r="Q201" s="44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5">
        <v>0</v>
      </c>
      <c r="AB201" s="12">
        <v>2</v>
      </c>
      <c r="AC201" s="20">
        <v>5</v>
      </c>
      <c r="AD201" s="20">
        <v>0</v>
      </c>
      <c r="AE201" s="48">
        <v>0</v>
      </c>
      <c r="AF201" s="18">
        <v>0</v>
      </c>
      <c r="AG201" s="18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</row>
    <row r="202" spans="1:40">
      <c r="A202" t="s">
        <v>2000</v>
      </c>
      <c r="B202" t="s">
        <v>2715</v>
      </c>
      <c r="C202" t="s">
        <v>2716</v>
      </c>
      <c r="D202" t="s">
        <v>2003</v>
      </c>
      <c r="E202">
        <v>100</v>
      </c>
      <c r="F202">
        <v>100</v>
      </c>
      <c r="G202">
        <v>0</v>
      </c>
      <c r="H202">
        <v>401</v>
      </c>
      <c r="I202" t="s">
        <v>2717</v>
      </c>
      <c r="J202" s="4" t="s">
        <v>2718</v>
      </c>
      <c r="K202" t="s">
        <v>1067</v>
      </c>
      <c r="L202">
        <f t="shared" si="3"/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5">
        <v>0</v>
      </c>
      <c r="AB202" s="12">
        <v>0</v>
      </c>
      <c r="AC202" s="20">
        <v>0</v>
      </c>
      <c r="AD202" s="20">
        <v>0</v>
      </c>
      <c r="AE202" s="48">
        <v>0</v>
      </c>
      <c r="AF202" s="18">
        <v>0</v>
      </c>
      <c r="AG202" s="18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</row>
    <row r="203" spans="1:40">
      <c r="A203" t="s">
        <v>2000</v>
      </c>
      <c r="B203" t="s">
        <v>2719</v>
      </c>
      <c r="C203" t="s">
        <v>2720</v>
      </c>
      <c r="D203" t="s">
        <v>2721</v>
      </c>
      <c r="E203">
        <v>99</v>
      </c>
      <c r="F203">
        <v>100</v>
      </c>
      <c r="G203">
        <v>0</v>
      </c>
      <c r="H203">
        <v>401</v>
      </c>
      <c r="I203" t="s">
        <v>2722</v>
      </c>
      <c r="J203" s="4" t="s">
        <v>2723</v>
      </c>
      <c r="K203" t="s">
        <v>2724</v>
      </c>
      <c r="L203">
        <f t="shared" si="3"/>
        <v>18</v>
      </c>
      <c r="M203" s="44">
        <v>0</v>
      </c>
      <c r="N203" s="44">
        <v>0</v>
      </c>
      <c r="O203" s="44">
        <v>0</v>
      </c>
      <c r="P203" s="44">
        <v>0</v>
      </c>
      <c r="Q203" s="44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5">
        <v>1</v>
      </c>
      <c r="AB203" s="12">
        <v>0</v>
      </c>
      <c r="AC203" s="20">
        <v>0</v>
      </c>
      <c r="AD203" s="20">
        <v>0</v>
      </c>
      <c r="AE203" s="48">
        <v>0</v>
      </c>
      <c r="AF203" s="18">
        <v>0</v>
      </c>
      <c r="AG203" s="18">
        <v>0</v>
      </c>
      <c r="AH203">
        <v>0</v>
      </c>
      <c r="AI203">
        <v>0</v>
      </c>
      <c r="AJ203">
        <v>0</v>
      </c>
      <c r="AK203">
        <v>0</v>
      </c>
      <c r="AL203">
        <v>11</v>
      </c>
      <c r="AM203">
        <v>7</v>
      </c>
      <c r="AN203">
        <v>0</v>
      </c>
    </row>
    <row r="204" spans="1:40">
      <c r="A204" t="s">
        <v>2000</v>
      </c>
      <c r="B204" t="s">
        <v>2725</v>
      </c>
      <c r="C204" t="s">
        <v>110</v>
      </c>
      <c r="D204" t="s">
        <v>2003</v>
      </c>
      <c r="E204">
        <v>99.06</v>
      </c>
      <c r="F204">
        <v>100</v>
      </c>
      <c r="G204">
        <v>0</v>
      </c>
      <c r="H204">
        <v>426</v>
      </c>
      <c r="I204" t="s">
        <v>2726</v>
      </c>
      <c r="J204" s="4" t="s">
        <v>2727</v>
      </c>
      <c r="K204" t="s">
        <v>1071</v>
      </c>
      <c r="L204">
        <f t="shared" si="3"/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5">
        <v>0</v>
      </c>
      <c r="AB204" s="12">
        <v>0</v>
      </c>
      <c r="AC204" s="20">
        <v>0</v>
      </c>
      <c r="AD204" s="20">
        <v>0</v>
      </c>
      <c r="AE204" s="48">
        <v>0</v>
      </c>
      <c r="AF204" s="18">
        <v>0</v>
      </c>
      <c r="AG204" s="18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</row>
    <row r="205" spans="1:40">
      <c r="A205" t="s">
        <v>2000</v>
      </c>
      <c r="B205" t="s">
        <v>2728</v>
      </c>
      <c r="C205" t="s">
        <v>2729</v>
      </c>
      <c r="D205" t="s">
        <v>2003</v>
      </c>
      <c r="E205">
        <v>100</v>
      </c>
      <c r="F205">
        <v>100</v>
      </c>
      <c r="G205">
        <v>0</v>
      </c>
      <c r="H205">
        <v>426</v>
      </c>
      <c r="I205" t="s">
        <v>2730</v>
      </c>
      <c r="J205" s="4" t="s">
        <v>2731</v>
      </c>
      <c r="K205" t="s">
        <v>1076</v>
      </c>
      <c r="L205">
        <f t="shared" si="3"/>
        <v>5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5">
        <v>0</v>
      </c>
      <c r="AB205" s="12">
        <v>0</v>
      </c>
      <c r="AC205" s="20">
        <v>0</v>
      </c>
      <c r="AD205" s="20">
        <v>0</v>
      </c>
      <c r="AE205" s="48">
        <v>0</v>
      </c>
      <c r="AF205" s="18">
        <v>0</v>
      </c>
      <c r="AG205" s="18">
        <v>0</v>
      </c>
      <c r="AH205">
        <v>0</v>
      </c>
      <c r="AI205">
        <v>0</v>
      </c>
      <c r="AJ205">
        <v>0</v>
      </c>
      <c r="AK205">
        <v>5</v>
      </c>
      <c r="AL205">
        <v>0</v>
      </c>
      <c r="AM205">
        <v>0</v>
      </c>
      <c r="AN205">
        <v>0</v>
      </c>
    </row>
    <row r="206" spans="1:40">
      <c r="A206" t="s">
        <v>2000</v>
      </c>
      <c r="B206" t="s">
        <v>2732</v>
      </c>
      <c r="C206" t="s">
        <v>2733</v>
      </c>
      <c r="D206" t="s">
        <v>2734</v>
      </c>
      <c r="E206">
        <v>97.42</v>
      </c>
      <c r="F206">
        <v>100</v>
      </c>
      <c r="G206">
        <v>0</v>
      </c>
      <c r="H206">
        <v>427</v>
      </c>
      <c r="I206" t="s">
        <v>2735</v>
      </c>
      <c r="J206" s="4" t="s">
        <v>2736</v>
      </c>
      <c r="K206" t="s">
        <v>1081</v>
      </c>
      <c r="L206">
        <f t="shared" si="3"/>
        <v>0</v>
      </c>
      <c r="M206" s="44">
        <v>0</v>
      </c>
      <c r="N206" s="44">
        <v>0</v>
      </c>
      <c r="O206" s="44">
        <v>0</v>
      </c>
      <c r="P206" s="44">
        <v>0</v>
      </c>
      <c r="Q206" s="44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5">
        <v>0</v>
      </c>
      <c r="AB206" s="12">
        <v>0</v>
      </c>
      <c r="AC206" s="20">
        <v>0</v>
      </c>
      <c r="AD206" s="20">
        <v>0</v>
      </c>
      <c r="AE206" s="48">
        <v>0</v>
      </c>
      <c r="AF206" s="18">
        <v>0</v>
      </c>
      <c r="AG206" s="18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</row>
    <row r="207" spans="1:40">
      <c r="A207" t="s">
        <v>2000</v>
      </c>
      <c r="B207" t="s">
        <v>2737</v>
      </c>
      <c r="C207" t="s">
        <v>2052</v>
      </c>
      <c r="D207" t="s">
        <v>2003</v>
      </c>
      <c r="E207">
        <v>99.06</v>
      </c>
      <c r="F207">
        <v>100</v>
      </c>
      <c r="G207">
        <v>0</v>
      </c>
      <c r="H207">
        <v>426</v>
      </c>
      <c r="I207" t="s">
        <v>2738</v>
      </c>
      <c r="J207" s="4" t="s">
        <v>2739</v>
      </c>
      <c r="K207" t="s">
        <v>1086</v>
      </c>
      <c r="L207">
        <f t="shared" si="3"/>
        <v>495</v>
      </c>
      <c r="M207" s="44">
        <v>0</v>
      </c>
      <c r="N207" s="44">
        <v>0</v>
      </c>
      <c r="O207" s="44">
        <v>0</v>
      </c>
      <c r="P207" s="44">
        <v>0</v>
      </c>
      <c r="Q207" s="44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5">
        <v>0</v>
      </c>
      <c r="AB207" s="12">
        <v>2</v>
      </c>
      <c r="AC207" s="20">
        <v>0</v>
      </c>
      <c r="AD207" s="20">
        <v>0</v>
      </c>
      <c r="AE207" s="48">
        <v>0</v>
      </c>
      <c r="AF207" s="18">
        <v>75</v>
      </c>
      <c r="AG207" s="18">
        <v>36</v>
      </c>
      <c r="AH207">
        <v>61</v>
      </c>
      <c r="AI207">
        <v>66</v>
      </c>
      <c r="AJ207">
        <v>64</v>
      </c>
      <c r="AK207">
        <v>33</v>
      </c>
      <c r="AL207">
        <v>51</v>
      </c>
      <c r="AM207">
        <v>48</v>
      </c>
      <c r="AN207">
        <v>61</v>
      </c>
    </row>
    <row r="208" spans="1:40">
      <c r="A208" t="s">
        <v>2000</v>
      </c>
      <c r="B208" t="s">
        <v>2474</v>
      </c>
      <c r="C208" t="s">
        <v>2146</v>
      </c>
      <c r="D208" t="s">
        <v>2003</v>
      </c>
      <c r="E208">
        <v>100</v>
      </c>
      <c r="F208">
        <v>100</v>
      </c>
      <c r="G208">
        <v>0</v>
      </c>
      <c r="H208">
        <v>421</v>
      </c>
      <c r="I208" t="s">
        <v>2740</v>
      </c>
      <c r="J208" s="4" t="s">
        <v>2741</v>
      </c>
      <c r="K208" t="s">
        <v>1090</v>
      </c>
      <c r="L208">
        <f t="shared" si="3"/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5">
        <v>0</v>
      </c>
      <c r="AB208" s="12">
        <v>0</v>
      </c>
      <c r="AC208" s="20">
        <v>0</v>
      </c>
      <c r="AD208" s="20">
        <v>0</v>
      </c>
      <c r="AE208" s="48">
        <v>0</v>
      </c>
      <c r="AF208" s="18">
        <v>0</v>
      </c>
      <c r="AG208" s="1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</row>
    <row r="209" spans="1:40">
      <c r="A209" t="s">
        <v>2000</v>
      </c>
      <c r="B209" t="s">
        <v>2742</v>
      </c>
      <c r="C209" t="s">
        <v>2018</v>
      </c>
      <c r="D209" t="s">
        <v>2003</v>
      </c>
      <c r="E209">
        <v>98.83</v>
      </c>
      <c r="F209">
        <v>100</v>
      </c>
      <c r="G209">
        <v>0</v>
      </c>
      <c r="H209">
        <v>426</v>
      </c>
      <c r="I209" t="s">
        <v>2743</v>
      </c>
      <c r="J209" s="4" t="s">
        <v>2744</v>
      </c>
      <c r="K209" t="s">
        <v>1099</v>
      </c>
      <c r="L209">
        <f t="shared" si="3"/>
        <v>2</v>
      </c>
      <c r="M209" s="44">
        <v>44</v>
      </c>
      <c r="N209" s="44">
        <v>21</v>
      </c>
      <c r="O209" s="44">
        <v>11</v>
      </c>
      <c r="P209" s="44">
        <v>50</v>
      </c>
      <c r="Q209" s="44">
        <v>32</v>
      </c>
      <c r="R209" s="44">
        <v>45</v>
      </c>
      <c r="S209" s="44">
        <v>1</v>
      </c>
      <c r="T209" s="44">
        <v>0</v>
      </c>
      <c r="U209" s="44">
        <v>5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5">
        <v>0</v>
      </c>
      <c r="AB209" s="12">
        <v>0</v>
      </c>
      <c r="AC209" s="20">
        <v>0</v>
      </c>
      <c r="AD209" s="20">
        <v>0</v>
      </c>
      <c r="AE209" s="48">
        <v>0</v>
      </c>
      <c r="AF209" s="18">
        <v>0</v>
      </c>
      <c r="AG209" s="18">
        <v>0</v>
      </c>
      <c r="AH209">
        <v>1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1</v>
      </c>
    </row>
    <row r="210" spans="1:40">
      <c r="A210" t="s">
        <v>2000</v>
      </c>
      <c r="B210" t="s">
        <v>2745</v>
      </c>
      <c r="C210" t="s">
        <v>2746</v>
      </c>
      <c r="D210" t="s">
        <v>2003</v>
      </c>
      <c r="E210">
        <v>99.53</v>
      </c>
      <c r="F210">
        <v>100</v>
      </c>
      <c r="G210">
        <v>0</v>
      </c>
      <c r="H210">
        <v>426</v>
      </c>
      <c r="I210" t="s">
        <v>2747</v>
      </c>
      <c r="J210" s="4" t="s">
        <v>2748</v>
      </c>
      <c r="K210" t="s">
        <v>1103</v>
      </c>
      <c r="L210">
        <f t="shared" si="3"/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5">
        <v>0</v>
      </c>
      <c r="AB210" s="12">
        <v>0</v>
      </c>
      <c r="AC210" s="20">
        <v>0</v>
      </c>
      <c r="AD210" s="20">
        <v>0</v>
      </c>
      <c r="AE210" s="48">
        <v>0</v>
      </c>
      <c r="AF210" s="18">
        <v>0</v>
      </c>
      <c r="AG210" s="18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</row>
    <row r="211" spans="1:40">
      <c r="A211" t="s">
        <v>2000</v>
      </c>
      <c r="B211" t="s">
        <v>2749</v>
      </c>
      <c r="C211" t="s">
        <v>2750</v>
      </c>
      <c r="D211" t="s">
        <v>2751</v>
      </c>
      <c r="E211">
        <v>99.51</v>
      </c>
      <c r="F211">
        <v>100</v>
      </c>
      <c r="G211">
        <v>0</v>
      </c>
      <c r="H211">
        <v>406</v>
      </c>
      <c r="I211" t="s">
        <v>2752</v>
      </c>
      <c r="J211" s="4" t="s">
        <v>2753</v>
      </c>
      <c r="K211" t="s">
        <v>1107</v>
      </c>
      <c r="L211">
        <f t="shared" si="3"/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5">
        <v>0</v>
      </c>
      <c r="AB211" s="12">
        <v>0</v>
      </c>
      <c r="AC211" s="20">
        <v>0</v>
      </c>
      <c r="AD211" s="20">
        <v>0</v>
      </c>
      <c r="AE211" s="48">
        <v>0</v>
      </c>
      <c r="AF211" s="18">
        <v>0</v>
      </c>
      <c r="AG211" s="18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</row>
    <row r="212" spans="1:40">
      <c r="A212" t="s">
        <v>2000</v>
      </c>
      <c r="B212" t="s">
        <v>2754</v>
      </c>
      <c r="C212" t="s">
        <v>2323</v>
      </c>
      <c r="D212" t="s">
        <v>2003</v>
      </c>
      <c r="E212">
        <v>100</v>
      </c>
      <c r="F212">
        <v>100</v>
      </c>
      <c r="G212">
        <v>0</v>
      </c>
      <c r="H212">
        <v>426</v>
      </c>
      <c r="I212" t="s">
        <v>2755</v>
      </c>
      <c r="J212" s="4" t="s">
        <v>2756</v>
      </c>
      <c r="K212" t="s">
        <v>1120</v>
      </c>
      <c r="L212">
        <f t="shared" si="3"/>
        <v>0</v>
      </c>
      <c r="M212" s="44">
        <v>0</v>
      </c>
      <c r="N212" s="44">
        <v>0</v>
      </c>
      <c r="O212" s="44">
        <v>0</v>
      </c>
      <c r="P212" s="44">
        <v>1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5">
        <v>0</v>
      </c>
      <c r="AB212" s="12">
        <v>0</v>
      </c>
      <c r="AC212" s="20">
        <v>0</v>
      </c>
      <c r="AD212" s="20">
        <v>0</v>
      </c>
      <c r="AE212" s="48">
        <v>0</v>
      </c>
      <c r="AF212" s="18">
        <v>0</v>
      </c>
      <c r="AG212" s="18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</row>
    <row r="213" spans="1:40">
      <c r="A213" t="s">
        <v>2000</v>
      </c>
      <c r="B213" t="s">
        <v>2757</v>
      </c>
      <c r="C213" t="s">
        <v>2146</v>
      </c>
      <c r="D213" t="s">
        <v>2003</v>
      </c>
      <c r="E213">
        <v>99.05</v>
      </c>
      <c r="F213">
        <v>100</v>
      </c>
      <c r="G213">
        <v>0</v>
      </c>
      <c r="H213">
        <v>421</v>
      </c>
      <c r="I213" t="s">
        <v>2758</v>
      </c>
      <c r="J213" s="4" t="s">
        <v>2759</v>
      </c>
      <c r="K213" t="s">
        <v>2760</v>
      </c>
      <c r="L213">
        <f t="shared" si="3"/>
        <v>0</v>
      </c>
      <c r="M213" s="44">
        <v>0</v>
      </c>
      <c r="N213" s="44">
        <v>0</v>
      </c>
      <c r="O213" s="44">
        <v>0</v>
      </c>
      <c r="P213" s="44">
        <v>0</v>
      </c>
      <c r="Q213" s="44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5">
        <v>0</v>
      </c>
      <c r="AB213" s="12">
        <v>0</v>
      </c>
      <c r="AC213" s="20">
        <v>0</v>
      </c>
      <c r="AD213" s="20">
        <v>0</v>
      </c>
      <c r="AE213" s="48">
        <v>0</v>
      </c>
      <c r="AF213" s="18">
        <v>0</v>
      </c>
      <c r="AG213" s="18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</row>
    <row r="214" spans="1:40">
      <c r="A214" t="s">
        <v>2000</v>
      </c>
      <c r="B214" t="s">
        <v>2761</v>
      </c>
      <c r="C214" t="s">
        <v>110</v>
      </c>
      <c r="D214" t="s">
        <v>2003</v>
      </c>
      <c r="E214">
        <v>99.3</v>
      </c>
      <c r="F214">
        <v>100</v>
      </c>
      <c r="G214">
        <v>0</v>
      </c>
      <c r="H214">
        <v>426</v>
      </c>
      <c r="I214" t="s">
        <v>2762</v>
      </c>
      <c r="J214" s="4" t="s">
        <v>2763</v>
      </c>
      <c r="K214" t="s">
        <v>1133</v>
      </c>
      <c r="L214">
        <f t="shared" si="3"/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5">
        <v>0</v>
      </c>
      <c r="AB214" s="12">
        <v>0</v>
      </c>
      <c r="AC214" s="20">
        <v>0</v>
      </c>
      <c r="AD214" s="20">
        <v>0</v>
      </c>
      <c r="AE214" s="48">
        <v>0</v>
      </c>
      <c r="AF214" s="18">
        <v>0</v>
      </c>
      <c r="AG214" s="18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</row>
    <row r="215" spans="1:40">
      <c r="A215" t="s">
        <v>2000</v>
      </c>
      <c r="B215" t="s">
        <v>2764</v>
      </c>
      <c r="C215" t="s">
        <v>2765</v>
      </c>
      <c r="D215" t="s">
        <v>2766</v>
      </c>
      <c r="E215">
        <v>98.81</v>
      </c>
      <c r="F215">
        <v>100</v>
      </c>
      <c r="G215">
        <v>0</v>
      </c>
      <c r="H215">
        <v>421</v>
      </c>
      <c r="I215" t="s">
        <v>2767</v>
      </c>
      <c r="J215" s="4" t="s">
        <v>2768</v>
      </c>
      <c r="K215" t="s">
        <v>2769</v>
      </c>
      <c r="L215">
        <f t="shared" si="3"/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5">
        <v>0</v>
      </c>
      <c r="AB215" s="12">
        <v>0</v>
      </c>
      <c r="AC215" s="20">
        <v>0</v>
      </c>
      <c r="AD215" s="20">
        <v>0</v>
      </c>
      <c r="AE215" s="48">
        <v>0</v>
      </c>
      <c r="AF215" s="18">
        <v>0</v>
      </c>
      <c r="AG215" s="18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</row>
    <row r="216" spans="1:40">
      <c r="A216" t="s">
        <v>2000</v>
      </c>
      <c r="B216" t="s">
        <v>2770</v>
      </c>
      <c r="C216" t="s">
        <v>2070</v>
      </c>
      <c r="D216" t="s">
        <v>2771</v>
      </c>
      <c r="E216">
        <v>99.3</v>
      </c>
      <c r="F216">
        <v>100</v>
      </c>
      <c r="G216">
        <v>0</v>
      </c>
      <c r="H216">
        <v>426</v>
      </c>
      <c r="I216" t="s">
        <v>2772</v>
      </c>
      <c r="J216" s="4" t="s">
        <v>2773</v>
      </c>
      <c r="K216" t="s">
        <v>2774</v>
      </c>
      <c r="L216">
        <f t="shared" si="3"/>
        <v>319</v>
      </c>
      <c r="M216" s="44">
        <v>0</v>
      </c>
      <c r="N216" s="44">
        <v>0</v>
      </c>
      <c r="O216" s="44">
        <v>0</v>
      </c>
      <c r="P216" s="44"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5">
        <v>0</v>
      </c>
      <c r="AB216" s="12">
        <v>145</v>
      </c>
      <c r="AC216" s="20">
        <v>111</v>
      </c>
      <c r="AD216" s="20">
        <v>105</v>
      </c>
      <c r="AE216" s="48">
        <v>103</v>
      </c>
      <c r="AF216" s="18">
        <v>0</v>
      </c>
      <c r="AG216" s="18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</row>
    <row r="217" spans="1:40">
      <c r="A217" t="s">
        <v>2000</v>
      </c>
      <c r="B217" t="s">
        <v>2775</v>
      </c>
      <c r="C217" t="s">
        <v>2100</v>
      </c>
      <c r="D217" t="s">
        <v>2776</v>
      </c>
      <c r="E217">
        <v>98.57</v>
      </c>
      <c r="F217">
        <v>100</v>
      </c>
      <c r="G217">
        <v>0</v>
      </c>
      <c r="H217">
        <v>421</v>
      </c>
      <c r="I217" t="s">
        <v>2777</v>
      </c>
      <c r="J217" s="4" t="s">
        <v>2778</v>
      </c>
      <c r="K217" t="s">
        <v>1137</v>
      </c>
      <c r="L217">
        <f t="shared" si="3"/>
        <v>0</v>
      </c>
      <c r="M217" s="44">
        <v>0</v>
      </c>
      <c r="N217" s="44">
        <v>0</v>
      </c>
      <c r="O217" s="44">
        <v>0</v>
      </c>
      <c r="P217" s="44">
        <v>0</v>
      </c>
      <c r="Q217" s="44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5">
        <v>0</v>
      </c>
      <c r="AB217" s="12">
        <v>0</v>
      </c>
      <c r="AC217" s="20">
        <v>0</v>
      </c>
      <c r="AD217" s="20">
        <v>0</v>
      </c>
      <c r="AE217" s="48">
        <v>0</v>
      </c>
      <c r="AF217" s="18">
        <v>0</v>
      </c>
      <c r="AG217" s="18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</row>
    <row r="218" spans="1:40">
      <c r="A218" t="s">
        <v>2000</v>
      </c>
      <c r="B218" t="s">
        <v>2779</v>
      </c>
      <c r="C218" t="s">
        <v>2052</v>
      </c>
      <c r="D218" t="s">
        <v>2003</v>
      </c>
      <c r="E218">
        <v>97.89</v>
      </c>
      <c r="F218">
        <v>100</v>
      </c>
      <c r="G218">
        <v>0</v>
      </c>
      <c r="H218">
        <v>426</v>
      </c>
      <c r="I218" t="s">
        <v>2780</v>
      </c>
      <c r="J218" s="4" t="s">
        <v>2781</v>
      </c>
      <c r="K218" t="s">
        <v>2782</v>
      </c>
      <c r="L218">
        <f t="shared" si="3"/>
        <v>2</v>
      </c>
      <c r="M218" s="44">
        <v>1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5">
        <v>0</v>
      </c>
      <c r="AB218" s="12">
        <v>1</v>
      </c>
      <c r="AC218" s="20">
        <v>0</v>
      </c>
      <c r="AD218" s="20">
        <v>0</v>
      </c>
      <c r="AE218" s="48">
        <v>0</v>
      </c>
      <c r="AF218" s="18">
        <v>0</v>
      </c>
      <c r="AG218" s="18">
        <v>0</v>
      </c>
      <c r="AH218">
        <v>0</v>
      </c>
      <c r="AI218">
        <v>0</v>
      </c>
      <c r="AJ218">
        <v>2</v>
      </c>
      <c r="AK218">
        <v>0</v>
      </c>
      <c r="AL218">
        <v>0</v>
      </c>
      <c r="AM218">
        <v>0</v>
      </c>
      <c r="AN218">
        <v>0</v>
      </c>
    </row>
    <row r="219" spans="1:40">
      <c r="A219" t="s">
        <v>2000</v>
      </c>
      <c r="B219" t="s">
        <v>2783</v>
      </c>
      <c r="C219" t="s">
        <v>110</v>
      </c>
      <c r="D219" t="s">
        <v>2003</v>
      </c>
      <c r="E219">
        <v>98.59</v>
      </c>
      <c r="F219">
        <v>100</v>
      </c>
      <c r="G219">
        <v>0</v>
      </c>
      <c r="H219">
        <v>427</v>
      </c>
      <c r="I219" t="s">
        <v>2784</v>
      </c>
      <c r="J219" s="4" t="s">
        <v>2785</v>
      </c>
      <c r="K219" t="s">
        <v>1152</v>
      </c>
      <c r="L219">
        <f t="shared" si="3"/>
        <v>0</v>
      </c>
      <c r="M219" s="44">
        <v>0</v>
      </c>
      <c r="N219" s="44">
        <v>0</v>
      </c>
      <c r="O219" s="44">
        <v>0</v>
      </c>
      <c r="P219" s="44">
        <v>0</v>
      </c>
      <c r="Q219" s="44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5">
        <v>0</v>
      </c>
      <c r="AB219" s="12">
        <v>0</v>
      </c>
      <c r="AC219" s="20">
        <v>0</v>
      </c>
      <c r="AD219" s="20">
        <v>0</v>
      </c>
      <c r="AE219" s="48">
        <v>0</v>
      </c>
      <c r="AF219" s="18">
        <v>0</v>
      </c>
      <c r="AG219" s="18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</row>
    <row r="220" spans="1:40">
      <c r="A220" t="s">
        <v>2000</v>
      </c>
      <c r="B220" t="s">
        <v>2786</v>
      </c>
      <c r="C220" t="s">
        <v>2787</v>
      </c>
      <c r="D220" t="s">
        <v>2003</v>
      </c>
      <c r="E220">
        <v>95.49</v>
      </c>
      <c r="F220">
        <v>100</v>
      </c>
      <c r="G220">
        <v>0</v>
      </c>
      <c r="H220">
        <v>421</v>
      </c>
      <c r="I220" t="s">
        <v>2788</v>
      </c>
      <c r="J220" s="4" t="s">
        <v>2789</v>
      </c>
      <c r="K220" t="s">
        <v>1157</v>
      </c>
      <c r="L220">
        <f t="shared" si="3"/>
        <v>0</v>
      </c>
      <c r="M220" s="44">
        <v>0</v>
      </c>
      <c r="N220" s="44">
        <v>0</v>
      </c>
      <c r="O220" s="44">
        <v>0</v>
      </c>
      <c r="P220" s="44">
        <v>0</v>
      </c>
      <c r="Q220" s="44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5">
        <v>0</v>
      </c>
      <c r="AB220" s="12">
        <v>0</v>
      </c>
      <c r="AC220" s="20">
        <v>0</v>
      </c>
      <c r="AD220" s="20">
        <v>0</v>
      </c>
      <c r="AE220" s="48">
        <v>0</v>
      </c>
      <c r="AF220" s="18">
        <v>0</v>
      </c>
      <c r="AG220" s="18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</row>
    <row r="221" spans="1:40">
      <c r="A221" t="s">
        <v>2000</v>
      </c>
      <c r="B221" t="s">
        <v>2790</v>
      </c>
      <c r="C221" t="s">
        <v>2791</v>
      </c>
      <c r="D221" t="s">
        <v>2792</v>
      </c>
      <c r="E221">
        <v>96.26</v>
      </c>
      <c r="F221">
        <v>100</v>
      </c>
      <c r="G221">
        <v>0</v>
      </c>
      <c r="H221">
        <v>401</v>
      </c>
      <c r="I221" t="s">
        <v>2793</v>
      </c>
      <c r="J221" s="4" t="s">
        <v>2794</v>
      </c>
      <c r="K221" t="s">
        <v>1162</v>
      </c>
      <c r="L221">
        <f t="shared" si="3"/>
        <v>2</v>
      </c>
      <c r="M221" s="44">
        <v>3</v>
      </c>
      <c r="N221" s="44">
        <v>12</v>
      </c>
      <c r="O221" s="44">
        <v>9</v>
      </c>
      <c r="P221" s="44">
        <v>2</v>
      </c>
      <c r="Q221" s="44">
        <v>0</v>
      </c>
      <c r="R221" s="44">
        <v>4</v>
      </c>
      <c r="S221" s="44">
        <v>24</v>
      </c>
      <c r="T221" s="44">
        <v>23</v>
      </c>
      <c r="U221" s="44">
        <v>31</v>
      </c>
      <c r="V221" s="44">
        <v>24</v>
      </c>
      <c r="W221" s="44">
        <v>44</v>
      </c>
      <c r="X221" s="44">
        <v>27</v>
      </c>
      <c r="Y221" s="44">
        <v>43</v>
      </c>
      <c r="Z221" s="44">
        <v>40</v>
      </c>
      <c r="AA221" s="45">
        <v>27</v>
      </c>
      <c r="AB221" s="12">
        <v>1</v>
      </c>
      <c r="AC221" s="20">
        <v>1</v>
      </c>
      <c r="AD221" s="20">
        <v>1</v>
      </c>
      <c r="AE221" s="48">
        <v>0</v>
      </c>
      <c r="AF221" s="18">
        <v>0</v>
      </c>
      <c r="AG221" s="18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</row>
    <row r="222" spans="1:40">
      <c r="A222" t="s">
        <v>2000</v>
      </c>
      <c r="B222" t="s">
        <v>2795</v>
      </c>
      <c r="C222" t="s">
        <v>110</v>
      </c>
      <c r="D222" t="s">
        <v>2003</v>
      </c>
      <c r="E222">
        <v>99.06</v>
      </c>
      <c r="F222">
        <v>100</v>
      </c>
      <c r="G222">
        <v>0</v>
      </c>
      <c r="H222">
        <v>426</v>
      </c>
      <c r="I222" t="s">
        <v>2796</v>
      </c>
      <c r="J222" s="4" t="s">
        <v>2797</v>
      </c>
      <c r="K222" t="s">
        <v>1167</v>
      </c>
      <c r="L222">
        <f t="shared" si="3"/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5">
        <v>0</v>
      </c>
      <c r="AB222" s="12">
        <v>0</v>
      </c>
      <c r="AC222" s="20">
        <v>0</v>
      </c>
      <c r="AD222" s="20">
        <v>0</v>
      </c>
      <c r="AE222" s="48">
        <v>0</v>
      </c>
      <c r="AF222" s="18">
        <v>0</v>
      </c>
      <c r="AG222" s="18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</row>
    <row r="223" spans="1:40">
      <c r="A223" t="s">
        <v>2000</v>
      </c>
      <c r="B223" t="s">
        <v>2635</v>
      </c>
      <c r="C223" t="s">
        <v>2100</v>
      </c>
      <c r="D223" t="s">
        <v>2003</v>
      </c>
      <c r="E223">
        <v>96.91</v>
      </c>
      <c r="F223">
        <v>100</v>
      </c>
      <c r="G223">
        <v>0</v>
      </c>
      <c r="H223">
        <v>421</v>
      </c>
      <c r="I223" t="s">
        <v>2798</v>
      </c>
      <c r="J223" s="4" t="s">
        <v>2799</v>
      </c>
      <c r="K223" t="s">
        <v>1181</v>
      </c>
      <c r="L223">
        <f t="shared" si="3"/>
        <v>0</v>
      </c>
      <c r="M223" s="44">
        <v>0</v>
      </c>
      <c r="N223" s="44">
        <v>0</v>
      </c>
      <c r="O223" s="44">
        <v>0</v>
      </c>
      <c r="P223" s="44">
        <v>0</v>
      </c>
      <c r="Q223" s="44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5">
        <v>0</v>
      </c>
      <c r="AB223" s="12">
        <v>0</v>
      </c>
      <c r="AC223" s="20">
        <v>0</v>
      </c>
      <c r="AD223" s="20">
        <v>0</v>
      </c>
      <c r="AE223" s="48">
        <v>0</v>
      </c>
      <c r="AF223" s="18">
        <v>0</v>
      </c>
      <c r="AG223" s="18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</row>
    <row r="224" spans="1:40">
      <c r="A224" t="s">
        <v>2000</v>
      </c>
      <c r="B224" t="s">
        <v>2800</v>
      </c>
      <c r="C224" t="s">
        <v>2801</v>
      </c>
      <c r="D224" t="s">
        <v>2802</v>
      </c>
      <c r="E224">
        <v>96.26</v>
      </c>
      <c r="F224">
        <v>100</v>
      </c>
      <c r="G224">
        <v>0</v>
      </c>
      <c r="H224">
        <v>401</v>
      </c>
      <c r="I224" t="s">
        <v>2803</v>
      </c>
      <c r="J224" s="4" t="s">
        <v>2804</v>
      </c>
      <c r="K224" t="s">
        <v>1185</v>
      </c>
      <c r="L224">
        <f t="shared" si="3"/>
        <v>171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5">
        <v>0</v>
      </c>
      <c r="AB224" s="12">
        <v>52</v>
      </c>
      <c r="AC224" s="20">
        <v>63</v>
      </c>
      <c r="AD224" s="20">
        <v>41</v>
      </c>
      <c r="AE224" s="48">
        <v>67</v>
      </c>
      <c r="AF224" s="18">
        <v>0</v>
      </c>
      <c r="AG224" s="18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</row>
    <row r="225" spans="1:40">
      <c r="A225" t="s">
        <v>2000</v>
      </c>
      <c r="B225" t="s">
        <v>2805</v>
      </c>
      <c r="C225" t="s">
        <v>2806</v>
      </c>
      <c r="D225" t="s">
        <v>2807</v>
      </c>
      <c r="E225">
        <v>99.53</v>
      </c>
      <c r="F225">
        <v>100</v>
      </c>
      <c r="G225">
        <v>0</v>
      </c>
      <c r="H225">
        <v>426</v>
      </c>
      <c r="I225" t="s">
        <v>2808</v>
      </c>
      <c r="J225" s="4" t="s">
        <v>2809</v>
      </c>
      <c r="K225" t="s">
        <v>1189</v>
      </c>
      <c r="L225">
        <f t="shared" si="3"/>
        <v>10</v>
      </c>
      <c r="M225" s="44">
        <v>0</v>
      </c>
      <c r="N225" s="44">
        <v>0</v>
      </c>
      <c r="O225" s="44">
        <v>0</v>
      </c>
      <c r="P225" s="44">
        <v>0</v>
      </c>
      <c r="Q225" s="44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5">
        <v>0</v>
      </c>
      <c r="AB225" s="12">
        <v>1</v>
      </c>
      <c r="AC225" s="20">
        <v>7</v>
      </c>
      <c r="AD225" s="20">
        <v>0</v>
      </c>
      <c r="AE225" s="48">
        <v>3</v>
      </c>
      <c r="AF225" s="18">
        <v>0</v>
      </c>
      <c r="AG225" s="18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</row>
    <row r="226" spans="1:40">
      <c r="A226" t="s">
        <v>2000</v>
      </c>
      <c r="B226" t="s">
        <v>2810</v>
      </c>
      <c r="C226" t="s">
        <v>2007</v>
      </c>
      <c r="D226" t="s">
        <v>2003</v>
      </c>
      <c r="E226">
        <v>94.16</v>
      </c>
      <c r="F226">
        <v>100</v>
      </c>
      <c r="G226">
        <v>0</v>
      </c>
      <c r="H226">
        <v>428</v>
      </c>
      <c r="I226" t="s">
        <v>2811</v>
      </c>
      <c r="J226" s="4" t="s">
        <v>2812</v>
      </c>
      <c r="K226" t="s">
        <v>1204</v>
      </c>
      <c r="L226">
        <f t="shared" si="3"/>
        <v>47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5">
        <v>0</v>
      </c>
      <c r="AB226" s="12">
        <v>11</v>
      </c>
      <c r="AC226" s="20">
        <v>16</v>
      </c>
      <c r="AD226" s="20">
        <v>17</v>
      </c>
      <c r="AE226" s="48">
        <v>14</v>
      </c>
      <c r="AF226" s="18">
        <v>0</v>
      </c>
      <c r="AG226" s="18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</row>
    <row r="227" spans="1:40">
      <c r="A227" t="s">
        <v>2000</v>
      </c>
      <c r="B227" t="s">
        <v>2813</v>
      </c>
      <c r="C227" t="s">
        <v>2194</v>
      </c>
      <c r="D227" t="s">
        <v>2003</v>
      </c>
      <c r="E227">
        <v>98.34</v>
      </c>
      <c r="F227">
        <v>100</v>
      </c>
      <c r="G227">
        <v>0</v>
      </c>
      <c r="H227">
        <v>421</v>
      </c>
      <c r="I227" t="s">
        <v>2814</v>
      </c>
      <c r="J227" s="4" t="s">
        <v>2815</v>
      </c>
      <c r="K227" t="s">
        <v>1208</v>
      </c>
      <c r="L227">
        <f t="shared" si="3"/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5">
        <v>0</v>
      </c>
      <c r="AB227" s="12">
        <v>0</v>
      </c>
      <c r="AC227" s="20">
        <v>0</v>
      </c>
      <c r="AD227" s="20">
        <v>0</v>
      </c>
      <c r="AE227" s="48">
        <v>0</v>
      </c>
      <c r="AF227" s="18">
        <v>0</v>
      </c>
      <c r="AG227" s="18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</row>
    <row r="228" spans="1:40">
      <c r="A228" t="s">
        <v>2000</v>
      </c>
      <c r="B228" t="s">
        <v>2816</v>
      </c>
      <c r="C228" t="s">
        <v>110</v>
      </c>
      <c r="D228" t="s">
        <v>2003</v>
      </c>
      <c r="E228">
        <v>98.83</v>
      </c>
      <c r="F228">
        <v>100</v>
      </c>
      <c r="G228">
        <v>0</v>
      </c>
      <c r="H228">
        <v>427</v>
      </c>
      <c r="I228" t="s">
        <v>2817</v>
      </c>
      <c r="J228" s="4" t="s">
        <v>2818</v>
      </c>
      <c r="K228" t="s">
        <v>1211</v>
      </c>
      <c r="L228">
        <f t="shared" si="3"/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5">
        <v>0</v>
      </c>
      <c r="AB228" s="12">
        <v>0</v>
      </c>
      <c r="AC228" s="20">
        <v>0</v>
      </c>
      <c r="AD228" s="20">
        <v>0</v>
      </c>
      <c r="AE228" s="48">
        <v>0</v>
      </c>
      <c r="AF228" s="18">
        <v>0</v>
      </c>
      <c r="AG228" s="1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</row>
    <row r="229" spans="1:40">
      <c r="A229" t="s">
        <v>2000</v>
      </c>
      <c r="B229" t="s">
        <v>2819</v>
      </c>
      <c r="C229" t="s">
        <v>2820</v>
      </c>
      <c r="D229" t="s">
        <v>2003</v>
      </c>
      <c r="E229">
        <v>100</v>
      </c>
      <c r="F229">
        <v>100</v>
      </c>
      <c r="G229">
        <v>0</v>
      </c>
      <c r="H229">
        <v>401</v>
      </c>
      <c r="I229" t="s">
        <v>2821</v>
      </c>
      <c r="J229" s="4" t="s">
        <v>2822</v>
      </c>
      <c r="K229" t="s">
        <v>1221</v>
      </c>
      <c r="L229">
        <f t="shared" si="3"/>
        <v>101</v>
      </c>
      <c r="M229" s="44">
        <v>0</v>
      </c>
      <c r="N229" s="44">
        <v>0</v>
      </c>
      <c r="O229" s="44">
        <v>0</v>
      </c>
      <c r="P229" s="44"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5">
        <v>0</v>
      </c>
      <c r="AB229" s="12">
        <v>4</v>
      </c>
      <c r="AC229" s="20">
        <v>1</v>
      </c>
      <c r="AD229" s="20">
        <v>0</v>
      </c>
      <c r="AE229" s="48">
        <v>1</v>
      </c>
      <c r="AF229" s="18">
        <v>0</v>
      </c>
      <c r="AG229" s="18">
        <v>0</v>
      </c>
      <c r="AH229">
        <v>0</v>
      </c>
      <c r="AI229">
        <v>0</v>
      </c>
      <c r="AJ229">
        <v>0</v>
      </c>
      <c r="AK229">
        <v>0</v>
      </c>
      <c r="AL229">
        <v>34</v>
      </c>
      <c r="AM229">
        <v>47</v>
      </c>
      <c r="AN229">
        <v>18</v>
      </c>
    </row>
    <row r="230" spans="1:40">
      <c r="A230" t="s">
        <v>2000</v>
      </c>
      <c r="B230" t="s">
        <v>2823</v>
      </c>
      <c r="C230" t="s">
        <v>2824</v>
      </c>
      <c r="D230" t="s">
        <v>2825</v>
      </c>
      <c r="E230">
        <v>94.38</v>
      </c>
      <c r="F230">
        <v>100</v>
      </c>
      <c r="G230">
        <v>0</v>
      </c>
      <c r="H230">
        <v>427</v>
      </c>
      <c r="I230" t="s">
        <v>2826</v>
      </c>
      <c r="J230" s="4" t="s">
        <v>2827</v>
      </c>
      <c r="K230" t="s">
        <v>1225</v>
      </c>
      <c r="L230">
        <f t="shared" si="3"/>
        <v>60</v>
      </c>
      <c r="M230" s="44">
        <v>5</v>
      </c>
      <c r="N230" s="44">
        <v>10</v>
      </c>
      <c r="O230" s="44">
        <v>6</v>
      </c>
      <c r="P230" s="44">
        <v>0</v>
      </c>
      <c r="Q230" s="44">
        <v>1</v>
      </c>
      <c r="R230" s="44">
        <v>1</v>
      </c>
      <c r="S230" s="44">
        <v>15</v>
      </c>
      <c r="T230" s="44">
        <v>19</v>
      </c>
      <c r="U230" s="44">
        <v>20</v>
      </c>
      <c r="V230" s="44">
        <v>26</v>
      </c>
      <c r="W230" s="44">
        <v>41</v>
      </c>
      <c r="X230" s="44">
        <v>36</v>
      </c>
      <c r="Y230" s="44">
        <v>31</v>
      </c>
      <c r="Z230" s="44">
        <v>45</v>
      </c>
      <c r="AA230" s="45">
        <v>23</v>
      </c>
      <c r="AB230" s="12">
        <v>12</v>
      </c>
      <c r="AC230" s="20">
        <v>27</v>
      </c>
      <c r="AD230" s="20">
        <v>21</v>
      </c>
      <c r="AE230" s="48">
        <v>12</v>
      </c>
      <c r="AF230" s="18">
        <v>0</v>
      </c>
      <c r="AG230" s="18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</row>
    <row r="231" spans="1:40">
      <c r="A231" t="s">
        <v>2000</v>
      </c>
      <c r="B231" t="s">
        <v>2828</v>
      </c>
      <c r="C231" t="s">
        <v>2720</v>
      </c>
      <c r="D231" t="s">
        <v>2829</v>
      </c>
      <c r="E231">
        <v>99.25</v>
      </c>
      <c r="F231">
        <v>100</v>
      </c>
      <c r="G231">
        <v>0</v>
      </c>
      <c r="H231">
        <v>401</v>
      </c>
      <c r="I231" t="s">
        <v>2830</v>
      </c>
      <c r="J231" s="4" t="s">
        <v>2831</v>
      </c>
      <c r="K231" t="s">
        <v>1229</v>
      </c>
      <c r="L231">
        <f t="shared" si="3"/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5">
        <v>0</v>
      </c>
      <c r="AB231" s="12">
        <v>0</v>
      </c>
      <c r="AC231" s="20">
        <v>0</v>
      </c>
      <c r="AD231" s="20">
        <v>0</v>
      </c>
      <c r="AE231" s="48">
        <v>0</v>
      </c>
      <c r="AF231" s="18">
        <v>0</v>
      </c>
      <c r="AG231" s="18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</row>
    <row r="232" spans="1:40">
      <c r="A232" t="s">
        <v>2000</v>
      </c>
      <c r="B232" t="s">
        <v>2832</v>
      </c>
      <c r="C232" t="s">
        <v>2833</v>
      </c>
      <c r="D232" t="s">
        <v>2003</v>
      </c>
      <c r="E232">
        <v>100</v>
      </c>
      <c r="F232">
        <v>100</v>
      </c>
      <c r="G232">
        <v>0</v>
      </c>
      <c r="H232">
        <v>401</v>
      </c>
      <c r="I232" t="s">
        <v>2834</v>
      </c>
      <c r="J232" s="4" t="s">
        <v>2835</v>
      </c>
      <c r="K232" t="s">
        <v>1242</v>
      </c>
      <c r="L232">
        <f t="shared" si="3"/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5">
        <v>0</v>
      </c>
      <c r="AB232" s="12">
        <v>0</v>
      </c>
      <c r="AC232" s="20">
        <v>0</v>
      </c>
      <c r="AD232" s="20">
        <v>0</v>
      </c>
      <c r="AE232" s="48">
        <v>0</v>
      </c>
      <c r="AF232" s="18">
        <v>0</v>
      </c>
      <c r="AG232" s="18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</row>
    <row r="233" spans="1:40">
      <c r="A233" t="s">
        <v>2000</v>
      </c>
      <c r="B233" t="s">
        <v>2836</v>
      </c>
      <c r="C233" t="s">
        <v>2837</v>
      </c>
      <c r="D233" t="s">
        <v>2838</v>
      </c>
      <c r="E233">
        <v>96.96</v>
      </c>
      <c r="F233">
        <v>100</v>
      </c>
      <c r="G233">
        <v>0</v>
      </c>
      <c r="H233">
        <v>427</v>
      </c>
      <c r="I233" t="s">
        <v>2839</v>
      </c>
      <c r="J233" s="4" t="s">
        <v>2840</v>
      </c>
      <c r="K233" t="s">
        <v>1246</v>
      </c>
      <c r="L233">
        <f t="shared" si="3"/>
        <v>1</v>
      </c>
      <c r="M233" s="44">
        <v>21</v>
      </c>
      <c r="N233" s="44">
        <v>37</v>
      </c>
      <c r="O233" s="44">
        <v>47</v>
      </c>
      <c r="P233" s="44">
        <v>30</v>
      </c>
      <c r="Q233" s="44">
        <v>26</v>
      </c>
      <c r="R233" s="44">
        <v>28</v>
      </c>
      <c r="S233" s="44">
        <v>7</v>
      </c>
      <c r="T233" s="44">
        <v>25</v>
      </c>
      <c r="U233" s="44">
        <v>18</v>
      </c>
      <c r="V233" s="44">
        <v>3</v>
      </c>
      <c r="W233" s="44">
        <v>3</v>
      </c>
      <c r="X233" s="44">
        <v>0</v>
      </c>
      <c r="Y233" s="44">
        <v>0</v>
      </c>
      <c r="Z233" s="44">
        <v>0</v>
      </c>
      <c r="AA233" s="45">
        <v>0</v>
      </c>
      <c r="AB233" s="12">
        <v>0</v>
      </c>
      <c r="AC233" s="20">
        <v>0</v>
      </c>
      <c r="AD233" s="20">
        <v>0</v>
      </c>
      <c r="AE233" s="48">
        <v>0</v>
      </c>
      <c r="AF233" s="18">
        <v>0</v>
      </c>
      <c r="AG233" s="18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1</v>
      </c>
    </row>
    <row r="234" spans="1:40">
      <c r="A234" t="s">
        <v>2000</v>
      </c>
      <c r="B234" t="s">
        <v>2841</v>
      </c>
      <c r="C234" t="s">
        <v>2842</v>
      </c>
      <c r="D234" t="s">
        <v>2843</v>
      </c>
      <c r="E234">
        <v>99.52</v>
      </c>
      <c r="F234">
        <v>100</v>
      </c>
      <c r="G234">
        <v>0</v>
      </c>
      <c r="H234">
        <v>421</v>
      </c>
      <c r="I234" t="s">
        <v>2844</v>
      </c>
      <c r="J234" s="4" t="s">
        <v>2845</v>
      </c>
      <c r="K234" t="s">
        <v>1251</v>
      </c>
      <c r="L234">
        <f t="shared" si="3"/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5">
        <v>0</v>
      </c>
      <c r="AB234" s="12">
        <v>0</v>
      </c>
      <c r="AC234" s="20">
        <v>0</v>
      </c>
      <c r="AD234" s="20">
        <v>0</v>
      </c>
      <c r="AE234" s="48">
        <v>0</v>
      </c>
      <c r="AF234" s="18">
        <v>0</v>
      </c>
      <c r="AG234" s="18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</row>
    <row r="235" spans="1:40">
      <c r="A235" t="s">
        <v>2000</v>
      </c>
      <c r="B235" t="s">
        <v>2846</v>
      </c>
      <c r="C235" t="s">
        <v>204</v>
      </c>
      <c r="D235" t="s">
        <v>2003</v>
      </c>
      <c r="E235">
        <v>100</v>
      </c>
      <c r="F235">
        <v>100</v>
      </c>
      <c r="G235">
        <v>0</v>
      </c>
      <c r="H235">
        <v>426</v>
      </c>
      <c r="I235" t="s">
        <v>2847</v>
      </c>
      <c r="J235" s="4" t="s">
        <v>2848</v>
      </c>
      <c r="K235" t="s">
        <v>1256</v>
      </c>
      <c r="L235">
        <f t="shared" si="3"/>
        <v>46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5">
        <v>0</v>
      </c>
      <c r="AB235" s="12">
        <v>10</v>
      </c>
      <c r="AC235" s="20">
        <v>21</v>
      </c>
      <c r="AD235" s="20">
        <v>16</v>
      </c>
      <c r="AE235" s="48">
        <v>5</v>
      </c>
      <c r="AF235" s="18">
        <v>0</v>
      </c>
      <c r="AG235" s="18">
        <v>0</v>
      </c>
      <c r="AH235">
        <v>0</v>
      </c>
      <c r="AI235">
        <v>0</v>
      </c>
      <c r="AJ235">
        <v>3</v>
      </c>
      <c r="AK235">
        <v>0</v>
      </c>
      <c r="AL235">
        <v>0</v>
      </c>
      <c r="AM235">
        <v>0</v>
      </c>
      <c r="AN235">
        <v>1</v>
      </c>
    </row>
    <row r="236" spans="1:40">
      <c r="A236" t="s">
        <v>2000</v>
      </c>
      <c r="B236" t="s">
        <v>2849</v>
      </c>
      <c r="C236" t="s">
        <v>2011</v>
      </c>
      <c r="D236" t="s">
        <v>2003</v>
      </c>
      <c r="E236">
        <v>97.01</v>
      </c>
      <c r="F236">
        <v>100</v>
      </c>
      <c r="G236">
        <v>0</v>
      </c>
      <c r="H236">
        <v>401</v>
      </c>
      <c r="I236" t="s">
        <v>2850</v>
      </c>
      <c r="J236" s="4" t="s">
        <v>2851</v>
      </c>
      <c r="K236" t="s">
        <v>1265</v>
      </c>
      <c r="L236">
        <f t="shared" si="3"/>
        <v>1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1</v>
      </c>
      <c r="V236" s="44">
        <v>0</v>
      </c>
      <c r="W236" s="44">
        <v>1</v>
      </c>
      <c r="X236" s="44">
        <v>0</v>
      </c>
      <c r="Y236" s="44">
        <v>0</v>
      </c>
      <c r="Z236" s="44">
        <v>0</v>
      </c>
      <c r="AA236" s="45">
        <v>0</v>
      </c>
      <c r="AB236" s="12">
        <v>0</v>
      </c>
      <c r="AC236" s="20">
        <v>0</v>
      </c>
      <c r="AD236" s="20">
        <v>0</v>
      </c>
      <c r="AE236" s="48">
        <v>0</v>
      </c>
      <c r="AF236" s="18">
        <v>0</v>
      </c>
      <c r="AG236" s="18">
        <v>0</v>
      </c>
      <c r="AH236">
        <v>0</v>
      </c>
      <c r="AI236">
        <v>0</v>
      </c>
      <c r="AJ236">
        <v>0</v>
      </c>
      <c r="AK236">
        <v>1</v>
      </c>
      <c r="AL236">
        <v>0</v>
      </c>
      <c r="AM236">
        <v>0</v>
      </c>
      <c r="AN236">
        <v>0</v>
      </c>
    </row>
    <row r="237" spans="1:40">
      <c r="A237" t="s">
        <v>2000</v>
      </c>
      <c r="B237" t="s">
        <v>2852</v>
      </c>
      <c r="C237" t="s">
        <v>2327</v>
      </c>
      <c r="D237" t="s">
        <v>2003</v>
      </c>
      <c r="E237">
        <v>99.76</v>
      </c>
      <c r="F237">
        <v>100</v>
      </c>
      <c r="G237">
        <v>0</v>
      </c>
      <c r="H237" t="s">
        <v>2234</v>
      </c>
      <c r="I237" t="s">
        <v>2853</v>
      </c>
      <c r="J237" s="4" t="s">
        <v>2854</v>
      </c>
      <c r="K237" t="s">
        <v>1273</v>
      </c>
      <c r="L237">
        <f t="shared" si="3"/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5">
        <v>0</v>
      </c>
      <c r="AB237" s="12">
        <v>0</v>
      </c>
      <c r="AC237" s="20">
        <v>0</v>
      </c>
      <c r="AD237" s="20">
        <v>0</v>
      </c>
      <c r="AE237" s="48">
        <v>0</v>
      </c>
      <c r="AF237" s="18">
        <v>0</v>
      </c>
      <c r="AG237" s="18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</row>
    <row r="238" spans="1:40">
      <c r="A238" t="s">
        <v>2000</v>
      </c>
      <c r="B238" t="s">
        <v>2855</v>
      </c>
      <c r="C238" t="s">
        <v>2146</v>
      </c>
      <c r="D238" t="s">
        <v>2003</v>
      </c>
      <c r="E238">
        <v>100</v>
      </c>
      <c r="F238">
        <v>100</v>
      </c>
      <c r="G238">
        <v>0</v>
      </c>
      <c r="H238">
        <v>421</v>
      </c>
      <c r="I238" t="s">
        <v>2856</v>
      </c>
      <c r="J238" s="4" t="s">
        <v>2857</v>
      </c>
      <c r="K238" t="s">
        <v>1282</v>
      </c>
      <c r="L238">
        <f t="shared" si="3"/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5">
        <v>0</v>
      </c>
      <c r="AB238" s="12">
        <v>0</v>
      </c>
      <c r="AC238" s="20">
        <v>0</v>
      </c>
      <c r="AD238" s="20">
        <v>0</v>
      </c>
      <c r="AE238" s="48">
        <v>0</v>
      </c>
      <c r="AF238" s="18">
        <v>0</v>
      </c>
      <c r="AG238" s="1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</row>
    <row r="239" spans="1:40">
      <c r="A239" t="s">
        <v>2000</v>
      </c>
      <c r="B239" t="s">
        <v>2858</v>
      </c>
      <c r="C239" t="s">
        <v>2146</v>
      </c>
      <c r="D239" t="s">
        <v>2003</v>
      </c>
      <c r="E239">
        <v>98.8</v>
      </c>
      <c r="F239">
        <v>99.2874109264</v>
      </c>
      <c r="G239">
        <v>0</v>
      </c>
      <c r="H239">
        <v>418</v>
      </c>
      <c r="I239" t="s">
        <v>2859</v>
      </c>
      <c r="J239" s="4" t="s">
        <v>2860</v>
      </c>
      <c r="K239" t="s">
        <v>1289</v>
      </c>
      <c r="L239">
        <f t="shared" si="3"/>
        <v>3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5">
        <v>0</v>
      </c>
      <c r="AB239" s="12">
        <v>3</v>
      </c>
      <c r="AC239" s="20">
        <v>1</v>
      </c>
      <c r="AD239" s="20">
        <v>1</v>
      </c>
      <c r="AE239" s="48">
        <v>1</v>
      </c>
      <c r="AF239" s="18">
        <v>0</v>
      </c>
      <c r="AG239" s="18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</row>
    <row r="240" spans="1:40">
      <c r="A240" t="s">
        <v>2000</v>
      </c>
      <c r="B240" t="s">
        <v>2861</v>
      </c>
      <c r="C240" t="s">
        <v>2862</v>
      </c>
      <c r="D240" t="s">
        <v>2003</v>
      </c>
      <c r="E240">
        <v>100</v>
      </c>
      <c r="F240">
        <v>100</v>
      </c>
      <c r="G240">
        <v>0</v>
      </c>
      <c r="H240">
        <v>426</v>
      </c>
      <c r="I240" t="s">
        <v>2863</v>
      </c>
      <c r="J240" s="4" t="s">
        <v>2864</v>
      </c>
      <c r="K240" t="s">
        <v>1294</v>
      </c>
      <c r="L240">
        <f t="shared" si="3"/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5">
        <v>0</v>
      </c>
      <c r="AB240" s="12">
        <v>0</v>
      </c>
      <c r="AC240" s="20">
        <v>0</v>
      </c>
      <c r="AD240" s="20">
        <v>0</v>
      </c>
      <c r="AE240" s="48">
        <v>0</v>
      </c>
      <c r="AF240" s="18">
        <v>0</v>
      </c>
      <c r="AG240" s="18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</row>
    <row r="241" spans="1:40">
      <c r="A241" t="s">
        <v>2000</v>
      </c>
      <c r="B241" t="s">
        <v>2865</v>
      </c>
      <c r="C241" t="s">
        <v>2002</v>
      </c>
      <c r="D241" t="s">
        <v>2003</v>
      </c>
      <c r="E241">
        <v>99.06</v>
      </c>
      <c r="F241">
        <v>100</v>
      </c>
      <c r="G241">
        <v>0</v>
      </c>
      <c r="H241">
        <v>426</v>
      </c>
      <c r="I241" t="s">
        <v>2866</v>
      </c>
      <c r="J241" s="4" t="s">
        <v>2867</v>
      </c>
      <c r="K241" t="s">
        <v>1303</v>
      </c>
      <c r="L241">
        <f t="shared" si="3"/>
        <v>0</v>
      </c>
      <c r="M241" s="44">
        <v>0</v>
      </c>
      <c r="N241" s="44">
        <v>0</v>
      </c>
      <c r="O241" s="44">
        <v>0</v>
      </c>
      <c r="P241" s="44">
        <v>0</v>
      </c>
      <c r="Q241" s="44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5">
        <v>0</v>
      </c>
      <c r="AB241" s="12">
        <v>0</v>
      </c>
      <c r="AC241" s="20">
        <v>0</v>
      </c>
      <c r="AD241" s="20">
        <v>0</v>
      </c>
      <c r="AE241" s="48">
        <v>0</v>
      </c>
      <c r="AF241" s="18">
        <v>0</v>
      </c>
      <c r="AG241" s="18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</row>
    <row r="242" spans="1:40">
      <c r="A242" t="s">
        <v>2000</v>
      </c>
      <c r="B242" t="s">
        <v>2868</v>
      </c>
      <c r="C242" t="s">
        <v>2007</v>
      </c>
      <c r="D242" t="s">
        <v>2003</v>
      </c>
      <c r="E242">
        <v>96.95</v>
      </c>
      <c r="F242">
        <v>100</v>
      </c>
      <c r="G242">
        <v>0</v>
      </c>
      <c r="H242">
        <v>426</v>
      </c>
      <c r="I242" t="s">
        <v>2869</v>
      </c>
      <c r="J242" s="4" t="s">
        <v>2870</v>
      </c>
      <c r="K242" t="s">
        <v>1312</v>
      </c>
      <c r="L242">
        <f t="shared" si="3"/>
        <v>30</v>
      </c>
      <c r="M242" s="44">
        <v>0</v>
      </c>
      <c r="N242" s="44">
        <v>0</v>
      </c>
      <c r="O242" s="44">
        <v>1</v>
      </c>
      <c r="P242" s="44">
        <v>0</v>
      </c>
      <c r="Q242" s="44">
        <v>0</v>
      </c>
      <c r="R242" s="44">
        <v>1</v>
      </c>
      <c r="S242" s="44">
        <v>0</v>
      </c>
      <c r="T242" s="44">
        <v>1</v>
      </c>
      <c r="U242" s="44">
        <v>1</v>
      </c>
      <c r="V242" s="44">
        <v>2</v>
      </c>
      <c r="W242" s="44">
        <v>1</v>
      </c>
      <c r="X242" s="44">
        <v>2</v>
      </c>
      <c r="Y242" s="44">
        <v>2</v>
      </c>
      <c r="Z242" s="44">
        <v>1</v>
      </c>
      <c r="AA242" s="45">
        <v>1</v>
      </c>
      <c r="AB242" s="12">
        <v>3</v>
      </c>
      <c r="AC242" s="20">
        <v>16</v>
      </c>
      <c r="AD242" s="20">
        <v>5</v>
      </c>
      <c r="AE242" s="48">
        <v>9</v>
      </c>
      <c r="AF242" s="18">
        <v>0</v>
      </c>
      <c r="AG242" s="18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</row>
    <row r="243" spans="1:40">
      <c r="A243" t="s">
        <v>2000</v>
      </c>
      <c r="B243" t="s">
        <v>2871</v>
      </c>
      <c r="C243" t="s">
        <v>2088</v>
      </c>
      <c r="D243" t="s">
        <v>2003</v>
      </c>
      <c r="E243">
        <v>96.95</v>
      </c>
      <c r="F243">
        <v>100</v>
      </c>
      <c r="G243">
        <v>0</v>
      </c>
      <c r="H243">
        <v>426</v>
      </c>
      <c r="I243" t="s">
        <v>2872</v>
      </c>
      <c r="J243" s="4" t="s">
        <v>2873</v>
      </c>
      <c r="K243" t="s">
        <v>1326</v>
      </c>
      <c r="L243">
        <f t="shared" si="3"/>
        <v>0</v>
      </c>
      <c r="M243" s="44">
        <v>0</v>
      </c>
      <c r="N243" s="44">
        <v>1</v>
      </c>
      <c r="O243" s="44">
        <v>1</v>
      </c>
      <c r="P243" s="44">
        <v>0</v>
      </c>
      <c r="Q243" s="44">
        <v>0</v>
      </c>
      <c r="R243" s="44">
        <v>0</v>
      </c>
      <c r="S243" s="44">
        <v>5</v>
      </c>
      <c r="T243" s="44">
        <v>3</v>
      </c>
      <c r="U243" s="44">
        <v>4</v>
      </c>
      <c r="V243" s="44">
        <v>1</v>
      </c>
      <c r="W243" s="44">
        <v>4</v>
      </c>
      <c r="X243" s="44">
        <v>2</v>
      </c>
      <c r="Y243" s="44">
        <v>4</v>
      </c>
      <c r="Z243" s="44">
        <v>5</v>
      </c>
      <c r="AA243" s="45">
        <v>2</v>
      </c>
      <c r="AB243" s="12">
        <v>0</v>
      </c>
      <c r="AC243" s="20">
        <v>0</v>
      </c>
      <c r="AD243" s="20">
        <v>0</v>
      </c>
      <c r="AE243" s="48">
        <v>0</v>
      </c>
      <c r="AF243" s="18">
        <v>0</v>
      </c>
      <c r="AG243" s="18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</row>
    <row r="244" spans="1:40">
      <c r="A244" t="s">
        <v>2000</v>
      </c>
      <c r="B244" t="s">
        <v>2874</v>
      </c>
      <c r="C244" t="s">
        <v>2100</v>
      </c>
      <c r="D244" t="s">
        <v>2003</v>
      </c>
      <c r="E244">
        <v>98.57</v>
      </c>
      <c r="F244">
        <v>100</v>
      </c>
      <c r="G244">
        <v>0</v>
      </c>
      <c r="H244">
        <v>421</v>
      </c>
      <c r="I244" t="s">
        <v>2875</v>
      </c>
      <c r="J244" s="4" t="s">
        <v>2876</v>
      </c>
      <c r="K244" t="s">
        <v>1338</v>
      </c>
      <c r="L244">
        <f t="shared" si="3"/>
        <v>264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5">
        <v>0</v>
      </c>
      <c r="AB244" s="12">
        <v>80</v>
      </c>
      <c r="AC244" s="20">
        <v>88</v>
      </c>
      <c r="AD244" s="20">
        <v>86</v>
      </c>
      <c r="AE244" s="48">
        <v>90</v>
      </c>
      <c r="AF244" s="18">
        <v>0</v>
      </c>
      <c r="AG244" s="18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</row>
    <row r="245" spans="1:40">
      <c r="A245" t="s">
        <v>2000</v>
      </c>
      <c r="B245" t="s">
        <v>2877</v>
      </c>
      <c r="C245" t="s">
        <v>2878</v>
      </c>
      <c r="D245" t="s">
        <v>2003</v>
      </c>
      <c r="E245">
        <v>100</v>
      </c>
      <c r="F245">
        <v>100</v>
      </c>
      <c r="G245">
        <v>0</v>
      </c>
      <c r="H245">
        <v>426</v>
      </c>
      <c r="I245" t="s">
        <v>2879</v>
      </c>
      <c r="J245" s="4" t="s">
        <v>2880</v>
      </c>
      <c r="K245" t="s">
        <v>1342</v>
      </c>
      <c r="L245">
        <f t="shared" si="3"/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5">
        <v>0</v>
      </c>
      <c r="AB245" s="12">
        <v>0</v>
      </c>
      <c r="AC245" s="20">
        <v>0</v>
      </c>
      <c r="AD245" s="20">
        <v>0</v>
      </c>
      <c r="AE245" s="48">
        <v>0</v>
      </c>
      <c r="AF245" s="18">
        <v>0</v>
      </c>
      <c r="AG245" s="18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</row>
    <row r="246" spans="1:40">
      <c r="A246" t="s">
        <v>2000</v>
      </c>
      <c r="B246" t="s">
        <v>2881</v>
      </c>
      <c r="C246" t="s">
        <v>2018</v>
      </c>
      <c r="D246" t="s">
        <v>2003</v>
      </c>
      <c r="E246">
        <v>97.89</v>
      </c>
      <c r="F246">
        <v>100</v>
      </c>
      <c r="G246">
        <v>0</v>
      </c>
      <c r="H246">
        <v>426</v>
      </c>
      <c r="I246" t="s">
        <v>2882</v>
      </c>
      <c r="J246" s="4" t="s">
        <v>2883</v>
      </c>
      <c r="K246" t="s">
        <v>1346</v>
      </c>
      <c r="L246">
        <f t="shared" si="3"/>
        <v>0</v>
      </c>
      <c r="M246" s="44">
        <v>5</v>
      </c>
      <c r="N246" s="44">
        <v>4</v>
      </c>
      <c r="O246" s="44">
        <v>2</v>
      </c>
      <c r="P246" s="44">
        <v>3</v>
      </c>
      <c r="Q246" s="44">
        <v>5</v>
      </c>
      <c r="R246" s="44">
        <v>3</v>
      </c>
      <c r="S246" s="44">
        <v>0</v>
      </c>
      <c r="T246" s="44">
        <v>1</v>
      </c>
      <c r="U246" s="44">
        <v>1</v>
      </c>
      <c r="V246" s="44">
        <v>0</v>
      </c>
      <c r="W246" s="44">
        <v>1</v>
      </c>
      <c r="X246" s="44">
        <v>0</v>
      </c>
      <c r="Y246" s="44">
        <v>0</v>
      </c>
      <c r="Z246" s="44">
        <v>0</v>
      </c>
      <c r="AA246" s="45">
        <v>0</v>
      </c>
      <c r="AB246" s="12">
        <v>0</v>
      </c>
      <c r="AC246" s="20">
        <v>0</v>
      </c>
      <c r="AD246" s="20">
        <v>0</v>
      </c>
      <c r="AE246" s="48">
        <v>0</v>
      </c>
      <c r="AF246" s="18">
        <v>0</v>
      </c>
      <c r="AG246" s="18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</row>
    <row r="247" spans="1:40">
      <c r="A247" t="s">
        <v>2000</v>
      </c>
      <c r="B247" t="s">
        <v>2884</v>
      </c>
      <c r="C247" t="s">
        <v>204</v>
      </c>
      <c r="D247" t="s">
        <v>2003</v>
      </c>
      <c r="E247">
        <v>92.52</v>
      </c>
      <c r="F247">
        <v>100</v>
      </c>
      <c r="G247" s="19">
        <v>4.0000000000000002E-173</v>
      </c>
      <c r="H247">
        <v>428</v>
      </c>
      <c r="I247" t="s">
        <v>2885</v>
      </c>
      <c r="J247" s="4" t="s">
        <v>2886</v>
      </c>
      <c r="K247" t="s">
        <v>1349</v>
      </c>
      <c r="L247">
        <f t="shared" si="3"/>
        <v>89</v>
      </c>
      <c r="M247" s="44">
        <v>2</v>
      </c>
      <c r="N247" s="44">
        <v>20</v>
      </c>
      <c r="O247" s="44">
        <v>15</v>
      </c>
      <c r="P247" s="44">
        <v>1</v>
      </c>
      <c r="Q247" s="44">
        <v>4</v>
      </c>
      <c r="R247" s="44">
        <v>5</v>
      </c>
      <c r="S247" s="44">
        <v>38</v>
      </c>
      <c r="T247" s="44">
        <v>51</v>
      </c>
      <c r="U247" s="44">
        <v>59</v>
      </c>
      <c r="V247" s="44">
        <v>31</v>
      </c>
      <c r="W247" s="44">
        <v>59</v>
      </c>
      <c r="X247" s="44">
        <v>59</v>
      </c>
      <c r="Y247" s="44">
        <v>51</v>
      </c>
      <c r="Z247" s="44">
        <v>56</v>
      </c>
      <c r="AA247" s="45">
        <v>40</v>
      </c>
      <c r="AB247" s="12">
        <v>26</v>
      </c>
      <c r="AC247" s="20">
        <v>31</v>
      </c>
      <c r="AD247" s="20">
        <v>28</v>
      </c>
      <c r="AE247" s="48">
        <v>30</v>
      </c>
      <c r="AF247" s="18">
        <v>0</v>
      </c>
      <c r="AG247" s="18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</row>
    <row r="248" spans="1:40">
      <c r="A248" t="s">
        <v>2000</v>
      </c>
      <c r="B248" t="s">
        <v>2887</v>
      </c>
      <c r="C248" t="s">
        <v>1218</v>
      </c>
      <c r="D248" t="s">
        <v>2003</v>
      </c>
      <c r="E248">
        <v>100</v>
      </c>
      <c r="F248">
        <v>100</v>
      </c>
      <c r="G248">
        <v>0</v>
      </c>
      <c r="H248">
        <v>401</v>
      </c>
      <c r="I248" t="s">
        <v>2888</v>
      </c>
      <c r="J248" s="4" t="s">
        <v>2889</v>
      </c>
      <c r="K248" t="s">
        <v>1353</v>
      </c>
      <c r="L248">
        <f t="shared" si="3"/>
        <v>72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5">
        <v>0</v>
      </c>
      <c r="AB248" s="12">
        <v>4</v>
      </c>
      <c r="AC248" s="20">
        <v>9</v>
      </c>
      <c r="AD248" s="20">
        <v>11</v>
      </c>
      <c r="AE248" s="48">
        <v>6</v>
      </c>
      <c r="AF248" s="18">
        <v>11</v>
      </c>
      <c r="AG248" s="18">
        <v>5</v>
      </c>
      <c r="AH248">
        <v>0</v>
      </c>
      <c r="AI248">
        <v>0</v>
      </c>
      <c r="AJ248">
        <v>12</v>
      </c>
      <c r="AK248">
        <v>10</v>
      </c>
      <c r="AL248">
        <v>0</v>
      </c>
      <c r="AM248">
        <v>0</v>
      </c>
      <c r="AN248">
        <v>8</v>
      </c>
    </row>
    <row r="249" spans="1:40">
      <c r="A249" t="s">
        <v>2000</v>
      </c>
      <c r="B249" t="s">
        <v>2890</v>
      </c>
      <c r="C249" t="s">
        <v>2891</v>
      </c>
      <c r="D249" t="s">
        <v>2892</v>
      </c>
      <c r="E249">
        <v>100</v>
      </c>
      <c r="F249">
        <v>100</v>
      </c>
      <c r="G249">
        <v>0</v>
      </c>
      <c r="H249">
        <v>421</v>
      </c>
      <c r="I249" t="s">
        <v>2893</v>
      </c>
      <c r="J249" s="4" t="s">
        <v>2894</v>
      </c>
      <c r="K249" t="s">
        <v>1367</v>
      </c>
      <c r="L249">
        <f t="shared" si="3"/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5">
        <v>0</v>
      </c>
      <c r="AB249" s="12">
        <v>0</v>
      </c>
      <c r="AC249" s="20">
        <v>0</v>
      </c>
      <c r="AD249" s="20">
        <v>0</v>
      </c>
      <c r="AE249" s="48">
        <v>0</v>
      </c>
      <c r="AF249" s="18">
        <v>0</v>
      </c>
      <c r="AG249" s="18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</row>
    <row r="250" spans="1:40">
      <c r="A250" t="s">
        <v>2000</v>
      </c>
      <c r="B250" t="s">
        <v>2895</v>
      </c>
      <c r="C250" t="s">
        <v>2007</v>
      </c>
      <c r="D250" t="s">
        <v>2003</v>
      </c>
      <c r="E250">
        <v>97.42</v>
      </c>
      <c r="F250">
        <v>100</v>
      </c>
      <c r="G250">
        <v>0</v>
      </c>
      <c r="H250">
        <v>426</v>
      </c>
      <c r="I250" t="s">
        <v>2896</v>
      </c>
      <c r="J250" s="4" t="s">
        <v>2897</v>
      </c>
      <c r="K250" t="s">
        <v>1371</v>
      </c>
      <c r="L250">
        <f t="shared" si="3"/>
        <v>49</v>
      </c>
      <c r="M250" s="44">
        <v>5</v>
      </c>
      <c r="N250" s="44">
        <v>7</v>
      </c>
      <c r="O250" s="44">
        <v>6</v>
      </c>
      <c r="P250" s="44">
        <v>0</v>
      </c>
      <c r="Q250" s="44">
        <v>0</v>
      </c>
      <c r="R250" s="44">
        <v>4</v>
      </c>
      <c r="S250" s="44">
        <v>8</v>
      </c>
      <c r="T250" s="44">
        <v>10</v>
      </c>
      <c r="U250" s="44">
        <v>16</v>
      </c>
      <c r="V250" s="44">
        <v>14</v>
      </c>
      <c r="W250" s="44">
        <v>17</v>
      </c>
      <c r="X250" s="44">
        <v>22</v>
      </c>
      <c r="Y250" s="44">
        <v>20</v>
      </c>
      <c r="Z250" s="44">
        <v>31</v>
      </c>
      <c r="AA250" s="45">
        <v>9</v>
      </c>
      <c r="AB250" s="12">
        <v>8</v>
      </c>
      <c r="AC250" s="20">
        <v>22</v>
      </c>
      <c r="AD250" s="20">
        <v>10</v>
      </c>
      <c r="AE250" s="48">
        <v>17</v>
      </c>
      <c r="AF250" s="18">
        <v>0</v>
      </c>
      <c r="AG250" s="18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</row>
    <row r="251" spans="1:40">
      <c r="A251" t="s">
        <v>2000</v>
      </c>
      <c r="B251" t="s">
        <v>2898</v>
      </c>
      <c r="C251" t="s">
        <v>2899</v>
      </c>
      <c r="D251" t="s">
        <v>2900</v>
      </c>
      <c r="E251">
        <v>93.57</v>
      </c>
      <c r="F251">
        <v>98.356807511699998</v>
      </c>
      <c r="G251" s="19">
        <v>7E-176</v>
      </c>
      <c r="H251">
        <v>420</v>
      </c>
      <c r="I251" t="s">
        <v>2901</v>
      </c>
      <c r="J251" s="4" t="s">
        <v>2902</v>
      </c>
      <c r="K251" t="s">
        <v>1384</v>
      </c>
      <c r="L251">
        <f t="shared" si="3"/>
        <v>5</v>
      </c>
      <c r="M251" s="44">
        <v>142</v>
      </c>
      <c r="N251" s="44">
        <v>155</v>
      </c>
      <c r="O251" s="44">
        <v>163</v>
      </c>
      <c r="P251" s="44">
        <v>106</v>
      </c>
      <c r="Q251" s="44">
        <v>107</v>
      </c>
      <c r="R251" s="44">
        <v>150</v>
      </c>
      <c r="S251" s="44">
        <v>26</v>
      </c>
      <c r="T251" s="44">
        <v>29</v>
      </c>
      <c r="U251" s="44">
        <v>42</v>
      </c>
      <c r="V251" s="44">
        <v>6</v>
      </c>
      <c r="W251" s="44">
        <v>3</v>
      </c>
      <c r="X251" s="44">
        <v>9</v>
      </c>
      <c r="Y251" s="44">
        <v>2</v>
      </c>
      <c r="Z251" s="44">
        <v>0</v>
      </c>
      <c r="AA251" s="45">
        <v>0</v>
      </c>
      <c r="AB251" s="12">
        <v>0</v>
      </c>
      <c r="AC251" s="20">
        <v>0</v>
      </c>
      <c r="AD251" s="20">
        <v>0</v>
      </c>
      <c r="AE251" s="48">
        <v>0</v>
      </c>
      <c r="AF251" s="18">
        <v>0</v>
      </c>
      <c r="AG251" s="18">
        <v>0</v>
      </c>
      <c r="AH251">
        <v>0</v>
      </c>
      <c r="AI251">
        <v>0</v>
      </c>
      <c r="AJ251">
        <v>3</v>
      </c>
      <c r="AK251">
        <v>0</v>
      </c>
      <c r="AL251">
        <v>0</v>
      </c>
      <c r="AM251">
        <v>0</v>
      </c>
      <c r="AN251">
        <v>2</v>
      </c>
    </row>
    <row r="252" spans="1:40">
      <c r="A252" t="s">
        <v>2000</v>
      </c>
      <c r="B252" t="s">
        <v>2903</v>
      </c>
      <c r="C252" t="s">
        <v>2746</v>
      </c>
      <c r="D252" t="s">
        <v>2003</v>
      </c>
      <c r="E252" t="s">
        <v>2233</v>
      </c>
      <c r="F252">
        <v>100</v>
      </c>
      <c r="G252">
        <v>0</v>
      </c>
      <c r="H252" t="s">
        <v>2234</v>
      </c>
      <c r="I252" t="s">
        <v>2904</v>
      </c>
      <c r="J252" s="4" t="s">
        <v>2905</v>
      </c>
      <c r="K252" t="s">
        <v>1388</v>
      </c>
      <c r="L252">
        <f t="shared" si="3"/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5">
        <v>0</v>
      </c>
      <c r="AB252" s="12">
        <v>0</v>
      </c>
      <c r="AC252" s="20">
        <v>0</v>
      </c>
      <c r="AD252" s="20">
        <v>0</v>
      </c>
      <c r="AE252" s="48">
        <v>0</v>
      </c>
      <c r="AF252" s="18">
        <v>0</v>
      </c>
      <c r="AG252" s="18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</row>
    <row r="253" spans="1:40">
      <c r="A253" t="s">
        <v>2000</v>
      </c>
      <c r="B253" t="s">
        <v>2906</v>
      </c>
      <c r="C253" t="s">
        <v>2907</v>
      </c>
      <c r="D253" t="s">
        <v>2003</v>
      </c>
      <c r="E253">
        <v>100</v>
      </c>
      <c r="F253">
        <v>100</v>
      </c>
      <c r="G253">
        <v>0</v>
      </c>
      <c r="H253">
        <v>401</v>
      </c>
      <c r="I253" t="s">
        <v>2908</v>
      </c>
      <c r="J253" s="4" t="s">
        <v>2909</v>
      </c>
      <c r="K253" t="s">
        <v>2910</v>
      </c>
      <c r="L253">
        <f t="shared" si="3"/>
        <v>0</v>
      </c>
      <c r="M253" s="44">
        <v>0</v>
      </c>
      <c r="N253" s="44">
        <v>0</v>
      </c>
      <c r="O253" s="44">
        <v>0</v>
      </c>
      <c r="P253" s="44">
        <v>0</v>
      </c>
      <c r="Q253" s="44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5">
        <v>0</v>
      </c>
      <c r="AB253" s="12">
        <v>0</v>
      </c>
      <c r="AC253" s="20">
        <v>0</v>
      </c>
      <c r="AD253" s="20">
        <v>0</v>
      </c>
      <c r="AE253" s="48">
        <v>0</v>
      </c>
      <c r="AF253" s="18">
        <v>0</v>
      </c>
      <c r="AG253" s="18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</row>
    <row r="254" spans="1:40">
      <c r="A254" t="s">
        <v>2000</v>
      </c>
      <c r="B254" t="s">
        <v>2911</v>
      </c>
      <c r="C254" t="s">
        <v>2002</v>
      </c>
      <c r="D254" t="s">
        <v>2003</v>
      </c>
      <c r="E254">
        <v>99.77</v>
      </c>
      <c r="F254">
        <v>100</v>
      </c>
      <c r="G254">
        <v>0</v>
      </c>
      <c r="H254">
        <v>426</v>
      </c>
      <c r="I254" t="s">
        <v>2912</v>
      </c>
      <c r="J254" s="4" t="s">
        <v>2913</v>
      </c>
      <c r="K254" t="s">
        <v>2914</v>
      </c>
      <c r="L254">
        <f t="shared" si="3"/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5">
        <v>0</v>
      </c>
      <c r="AB254" s="12">
        <v>0</v>
      </c>
      <c r="AC254" s="20">
        <v>0</v>
      </c>
      <c r="AD254" s="20">
        <v>0</v>
      </c>
      <c r="AE254" s="48">
        <v>0</v>
      </c>
      <c r="AF254" s="18">
        <v>0</v>
      </c>
      <c r="AG254" s="18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</row>
    <row r="255" spans="1:40">
      <c r="A255" t="s">
        <v>2000</v>
      </c>
      <c r="B255" t="s">
        <v>2915</v>
      </c>
      <c r="C255" t="s">
        <v>204</v>
      </c>
      <c r="D255" t="s">
        <v>2003</v>
      </c>
      <c r="E255">
        <v>92.29</v>
      </c>
      <c r="F255">
        <v>100</v>
      </c>
      <c r="G255" s="19">
        <v>2E-171</v>
      </c>
      <c r="H255">
        <v>428</v>
      </c>
      <c r="I255" t="s">
        <v>2916</v>
      </c>
      <c r="J255" s="4" t="s">
        <v>2917</v>
      </c>
      <c r="K255" t="s">
        <v>1406</v>
      </c>
      <c r="L255">
        <f t="shared" si="3"/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5">
        <v>0</v>
      </c>
      <c r="AB255" s="12">
        <v>0</v>
      </c>
      <c r="AC255" s="20">
        <v>0</v>
      </c>
      <c r="AD255" s="20">
        <v>0</v>
      </c>
      <c r="AE255" s="48">
        <v>0</v>
      </c>
      <c r="AF255" s="18">
        <v>0</v>
      </c>
      <c r="AG255" s="18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</row>
    <row r="256" spans="1:40">
      <c r="A256" t="s">
        <v>2000</v>
      </c>
      <c r="B256" t="s">
        <v>2918</v>
      </c>
      <c r="C256" t="s">
        <v>409</v>
      </c>
      <c r="D256" t="s">
        <v>2003</v>
      </c>
      <c r="E256">
        <v>98.75</v>
      </c>
      <c r="F256">
        <v>100</v>
      </c>
      <c r="G256">
        <v>0</v>
      </c>
      <c r="H256">
        <v>401</v>
      </c>
      <c r="I256" t="s">
        <v>2919</v>
      </c>
      <c r="J256" s="4" t="s">
        <v>2920</v>
      </c>
      <c r="K256" t="s">
        <v>1409</v>
      </c>
      <c r="L256">
        <f t="shared" si="3"/>
        <v>3</v>
      </c>
      <c r="M256" s="44">
        <v>1</v>
      </c>
      <c r="N256" s="44">
        <v>9</v>
      </c>
      <c r="O256" s="44">
        <v>5</v>
      </c>
      <c r="P256" s="44">
        <v>5</v>
      </c>
      <c r="Q256" s="44">
        <v>1</v>
      </c>
      <c r="R256" s="44">
        <v>1</v>
      </c>
      <c r="S256" s="44">
        <v>16</v>
      </c>
      <c r="T256" s="44">
        <v>12</v>
      </c>
      <c r="U256" s="44">
        <v>18</v>
      </c>
      <c r="V256" s="44">
        <v>18</v>
      </c>
      <c r="W256" s="44">
        <v>15</v>
      </c>
      <c r="X256" s="44">
        <v>25</v>
      </c>
      <c r="Y256" s="44">
        <v>18</v>
      </c>
      <c r="Z256" s="44">
        <v>31</v>
      </c>
      <c r="AA256" s="45">
        <v>17</v>
      </c>
      <c r="AB256" s="12">
        <v>0</v>
      </c>
      <c r="AC256" s="20">
        <v>2</v>
      </c>
      <c r="AD256" s="20">
        <v>0</v>
      </c>
      <c r="AE256" s="48">
        <v>0</v>
      </c>
      <c r="AF256" s="18">
        <v>0</v>
      </c>
      <c r="AG256" s="18">
        <v>0</v>
      </c>
      <c r="AH256">
        <v>1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</row>
    <row r="257" spans="1:40">
      <c r="A257" t="s">
        <v>2000</v>
      </c>
      <c r="B257" t="s">
        <v>2921</v>
      </c>
      <c r="C257" t="s">
        <v>2113</v>
      </c>
      <c r="D257" t="s">
        <v>2003</v>
      </c>
      <c r="E257">
        <v>100</v>
      </c>
      <c r="F257">
        <v>100</v>
      </c>
      <c r="G257">
        <v>0</v>
      </c>
      <c r="H257">
        <v>425</v>
      </c>
      <c r="I257" t="s">
        <v>2922</v>
      </c>
      <c r="J257" s="4" t="s">
        <v>2923</v>
      </c>
      <c r="K257" t="s">
        <v>2924</v>
      </c>
      <c r="L257">
        <f t="shared" si="3"/>
        <v>14</v>
      </c>
      <c r="M257" s="44">
        <v>0</v>
      </c>
      <c r="N257" s="44">
        <v>0</v>
      </c>
      <c r="O257" s="44">
        <v>0</v>
      </c>
      <c r="P257" s="44">
        <v>0</v>
      </c>
      <c r="Q257" s="44">
        <v>0</v>
      </c>
      <c r="R257" s="44">
        <v>0</v>
      </c>
      <c r="S257" s="44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5">
        <v>0</v>
      </c>
      <c r="AB257" s="12">
        <v>5</v>
      </c>
      <c r="AC257" s="20">
        <v>6</v>
      </c>
      <c r="AD257" s="20">
        <v>5</v>
      </c>
      <c r="AE257" s="48">
        <v>3</v>
      </c>
      <c r="AF257" s="18">
        <v>0</v>
      </c>
      <c r="AG257" s="18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</row>
    <row r="258" spans="1:40">
      <c r="A258" t="s">
        <v>2000</v>
      </c>
      <c r="B258" t="s">
        <v>2925</v>
      </c>
      <c r="C258" t="s">
        <v>2926</v>
      </c>
      <c r="D258" t="s">
        <v>2003</v>
      </c>
      <c r="E258">
        <v>100</v>
      </c>
      <c r="F258">
        <v>100</v>
      </c>
      <c r="G258">
        <v>0</v>
      </c>
      <c r="H258">
        <v>418</v>
      </c>
      <c r="I258" t="s">
        <v>2927</v>
      </c>
      <c r="J258" s="4" t="s">
        <v>2928</v>
      </c>
      <c r="K258" t="s">
        <v>2929</v>
      </c>
      <c r="L258">
        <f t="shared" si="3"/>
        <v>5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5">
        <v>0</v>
      </c>
      <c r="AB258" s="12">
        <v>0</v>
      </c>
      <c r="AC258" s="20">
        <v>0</v>
      </c>
      <c r="AD258" s="20">
        <v>0</v>
      </c>
      <c r="AE258" s="48">
        <v>0</v>
      </c>
      <c r="AF258" s="18">
        <v>0</v>
      </c>
      <c r="AG258" s="18">
        <v>0</v>
      </c>
      <c r="AH258">
        <v>4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1</v>
      </c>
    </row>
    <row r="259" spans="1:40">
      <c r="A259" t="s">
        <v>2000</v>
      </c>
      <c r="B259" t="s">
        <v>2167</v>
      </c>
      <c r="C259" t="s">
        <v>2168</v>
      </c>
      <c r="D259" t="s">
        <v>2930</v>
      </c>
      <c r="E259">
        <v>100</v>
      </c>
      <c r="F259">
        <v>100</v>
      </c>
      <c r="G259">
        <v>0</v>
      </c>
      <c r="H259">
        <v>401</v>
      </c>
      <c r="I259" t="s">
        <v>2931</v>
      </c>
      <c r="J259" s="4" t="s">
        <v>2932</v>
      </c>
      <c r="K259" t="s">
        <v>1419</v>
      </c>
      <c r="L259">
        <f t="shared" si="3"/>
        <v>0</v>
      </c>
      <c r="M259" s="44">
        <v>0</v>
      </c>
      <c r="N259" s="44">
        <v>0</v>
      </c>
      <c r="O259" s="44">
        <v>0</v>
      </c>
      <c r="P259" s="44">
        <v>0</v>
      </c>
      <c r="Q259" s="44">
        <v>0</v>
      </c>
      <c r="R259" s="44">
        <v>0</v>
      </c>
      <c r="S259" s="44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5">
        <v>0</v>
      </c>
      <c r="AB259" s="12">
        <v>0</v>
      </c>
      <c r="AC259" s="20">
        <v>0</v>
      </c>
      <c r="AD259" s="20">
        <v>0</v>
      </c>
      <c r="AE259" s="48">
        <v>0</v>
      </c>
      <c r="AF259" s="18">
        <v>0</v>
      </c>
      <c r="AG259" s="18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</row>
    <row r="260" spans="1:40">
      <c r="A260" t="s">
        <v>2000</v>
      </c>
      <c r="B260" t="s">
        <v>2933</v>
      </c>
      <c r="C260" t="s">
        <v>2002</v>
      </c>
      <c r="D260" t="s">
        <v>2003</v>
      </c>
      <c r="E260">
        <v>99.06</v>
      </c>
      <c r="F260">
        <v>100</v>
      </c>
      <c r="G260">
        <v>0</v>
      </c>
      <c r="H260">
        <v>426</v>
      </c>
      <c r="I260" t="s">
        <v>2934</v>
      </c>
      <c r="J260" s="4" t="s">
        <v>2935</v>
      </c>
      <c r="K260" t="s">
        <v>2936</v>
      </c>
      <c r="L260">
        <f t="shared" ref="L260:L323" si="4">SUM(AC260:AN260)</f>
        <v>0</v>
      </c>
      <c r="M260" s="44">
        <v>0</v>
      </c>
      <c r="N260" s="44">
        <v>0</v>
      </c>
      <c r="O260" s="44">
        <v>0</v>
      </c>
      <c r="P260" s="44">
        <v>0</v>
      </c>
      <c r="Q260" s="44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5">
        <v>0</v>
      </c>
      <c r="AB260" s="12">
        <v>0</v>
      </c>
      <c r="AC260" s="20">
        <v>0</v>
      </c>
      <c r="AD260" s="20">
        <v>0</v>
      </c>
      <c r="AE260" s="48">
        <v>0</v>
      </c>
      <c r="AF260" s="18">
        <v>0</v>
      </c>
      <c r="AG260" s="18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</row>
    <row r="261" spans="1:40">
      <c r="A261" t="s">
        <v>2000</v>
      </c>
      <c r="B261" t="s">
        <v>2937</v>
      </c>
      <c r="C261" t="s">
        <v>110</v>
      </c>
      <c r="D261" t="s">
        <v>2003</v>
      </c>
      <c r="E261">
        <v>98.12</v>
      </c>
      <c r="F261">
        <v>100</v>
      </c>
      <c r="G261">
        <v>0</v>
      </c>
      <c r="H261">
        <v>426</v>
      </c>
      <c r="I261" t="s">
        <v>2938</v>
      </c>
      <c r="J261" s="4" t="s">
        <v>2939</v>
      </c>
      <c r="K261" t="s">
        <v>1427</v>
      </c>
      <c r="L261">
        <f t="shared" si="4"/>
        <v>0</v>
      </c>
      <c r="M261" s="44">
        <v>0</v>
      </c>
      <c r="N261" s="44">
        <v>0</v>
      </c>
      <c r="O261" s="44">
        <v>0</v>
      </c>
      <c r="P261" s="44">
        <v>0</v>
      </c>
      <c r="Q261" s="44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5">
        <v>0</v>
      </c>
      <c r="AB261" s="12">
        <v>0</v>
      </c>
      <c r="AC261" s="20">
        <v>0</v>
      </c>
      <c r="AD261" s="20">
        <v>0</v>
      </c>
      <c r="AE261" s="48">
        <v>0</v>
      </c>
      <c r="AF261" s="18">
        <v>0</v>
      </c>
      <c r="AG261" s="18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</row>
    <row r="262" spans="1:40">
      <c r="A262" t="s">
        <v>2000</v>
      </c>
      <c r="B262" t="s">
        <v>2940</v>
      </c>
      <c r="C262" t="s">
        <v>2941</v>
      </c>
      <c r="D262" t="s">
        <v>2003</v>
      </c>
      <c r="E262">
        <v>100</v>
      </c>
      <c r="F262">
        <v>100</v>
      </c>
      <c r="G262">
        <v>0</v>
      </c>
      <c r="H262">
        <v>401</v>
      </c>
      <c r="I262" t="s">
        <v>2942</v>
      </c>
      <c r="J262" s="4" t="s">
        <v>2943</v>
      </c>
      <c r="K262" t="s">
        <v>1431</v>
      </c>
      <c r="L262">
        <f t="shared" si="4"/>
        <v>0</v>
      </c>
      <c r="M262" s="44">
        <v>0</v>
      </c>
      <c r="N262" s="44">
        <v>0</v>
      </c>
      <c r="O262" s="44">
        <v>0</v>
      </c>
      <c r="P262" s="44">
        <v>0</v>
      </c>
      <c r="Q262" s="44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1</v>
      </c>
      <c r="Z262" s="44">
        <v>0</v>
      </c>
      <c r="AA262" s="45">
        <v>0</v>
      </c>
      <c r="AB262" s="12">
        <v>0</v>
      </c>
      <c r="AC262" s="20">
        <v>0</v>
      </c>
      <c r="AD262" s="20">
        <v>0</v>
      </c>
      <c r="AE262" s="48">
        <v>0</v>
      </c>
      <c r="AF262" s="18">
        <v>0</v>
      </c>
      <c r="AG262" s="18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</row>
    <row r="263" spans="1:40">
      <c r="A263" t="s">
        <v>2000</v>
      </c>
      <c r="B263" t="s">
        <v>2944</v>
      </c>
      <c r="C263" t="s">
        <v>2945</v>
      </c>
      <c r="D263" t="s">
        <v>2003</v>
      </c>
      <c r="E263">
        <v>100</v>
      </c>
      <c r="F263">
        <v>100</v>
      </c>
      <c r="G263">
        <v>0</v>
      </c>
      <c r="H263">
        <v>401</v>
      </c>
      <c r="I263" t="s">
        <v>2946</v>
      </c>
      <c r="J263" s="4" t="s">
        <v>2947</v>
      </c>
      <c r="K263" t="s">
        <v>1435</v>
      </c>
      <c r="L263">
        <f t="shared" si="4"/>
        <v>2</v>
      </c>
      <c r="M263" s="44">
        <v>0</v>
      </c>
      <c r="N263" s="44">
        <v>0</v>
      </c>
      <c r="O263" s="44">
        <v>0</v>
      </c>
      <c r="P263" s="44">
        <v>0</v>
      </c>
      <c r="Q263" s="44">
        <v>0</v>
      </c>
      <c r="R263" s="44">
        <v>0</v>
      </c>
      <c r="S263" s="44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5">
        <v>0</v>
      </c>
      <c r="AB263" s="12">
        <v>0</v>
      </c>
      <c r="AC263" s="20">
        <v>0</v>
      </c>
      <c r="AD263" s="20">
        <v>0</v>
      </c>
      <c r="AE263" s="48">
        <v>0</v>
      </c>
      <c r="AF263" s="18">
        <v>0</v>
      </c>
      <c r="AG263" s="18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2</v>
      </c>
      <c r="AN263">
        <v>0</v>
      </c>
    </row>
    <row r="264" spans="1:40">
      <c r="A264" t="s">
        <v>2000</v>
      </c>
      <c r="B264" t="s">
        <v>2948</v>
      </c>
      <c r="C264" t="s">
        <v>2949</v>
      </c>
      <c r="D264" t="s">
        <v>2950</v>
      </c>
      <c r="E264">
        <v>100</v>
      </c>
      <c r="F264">
        <v>100</v>
      </c>
      <c r="G264">
        <v>0</v>
      </c>
      <c r="H264">
        <v>426</v>
      </c>
      <c r="I264" t="s">
        <v>2951</v>
      </c>
      <c r="J264" s="4" t="s">
        <v>2952</v>
      </c>
      <c r="K264" t="s">
        <v>2953</v>
      </c>
      <c r="L264">
        <f t="shared" si="4"/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5">
        <v>0</v>
      </c>
      <c r="AB264" s="12">
        <v>0</v>
      </c>
      <c r="AC264" s="20">
        <v>0</v>
      </c>
      <c r="AD264" s="20">
        <v>0</v>
      </c>
      <c r="AE264" s="48">
        <v>0</v>
      </c>
      <c r="AF264" s="18">
        <v>0</v>
      </c>
      <c r="AG264" s="18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</row>
    <row r="265" spans="1:40">
      <c r="A265" t="s">
        <v>2000</v>
      </c>
      <c r="B265" t="s">
        <v>2954</v>
      </c>
      <c r="C265" t="s">
        <v>2955</v>
      </c>
      <c r="D265" t="s">
        <v>2003</v>
      </c>
      <c r="E265">
        <v>92.06</v>
      </c>
      <c r="F265">
        <v>100</v>
      </c>
      <c r="G265" s="19">
        <v>9E-170</v>
      </c>
      <c r="H265">
        <v>428</v>
      </c>
      <c r="I265" t="s">
        <v>2956</v>
      </c>
      <c r="J265" s="4" t="s">
        <v>2957</v>
      </c>
      <c r="K265" t="s">
        <v>2958</v>
      </c>
      <c r="L265">
        <f t="shared" si="4"/>
        <v>0</v>
      </c>
      <c r="M265" s="44">
        <v>8</v>
      </c>
      <c r="N265" s="44">
        <v>12</v>
      </c>
      <c r="O265" s="44">
        <v>5</v>
      </c>
      <c r="P265" s="44">
        <v>8</v>
      </c>
      <c r="Q265" s="44">
        <v>8</v>
      </c>
      <c r="R265" s="44">
        <v>10</v>
      </c>
      <c r="S265" s="44">
        <v>3</v>
      </c>
      <c r="T265" s="44">
        <v>1</v>
      </c>
      <c r="U265" s="44">
        <v>1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5">
        <v>0</v>
      </c>
      <c r="AB265" s="12">
        <v>0</v>
      </c>
      <c r="AC265" s="20">
        <v>0</v>
      </c>
      <c r="AD265" s="20">
        <v>0</v>
      </c>
      <c r="AE265" s="48">
        <v>0</v>
      </c>
      <c r="AF265" s="18">
        <v>0</v>
      </c>
      <c r="AG265" s="18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</row>
    <row r="266" spans="1:40">
      <c r="A266" t="s">
        <v>2000</v>
      </c>
      <c r="B266" t="s">
        <v>2959</v>
      </c>
      <c r="C266" t="s">
        <v>2022</v>
      </c>
      <c r="D266" t="s">
        <v>2960</v>
      </c>
      <c r="E266">
        <v>93.21</v>
      </c>
      <c r="F266">
        <v>100</v>
      </c>
      <c r="G266" s="19">
        <v>3.9999999999999998E-178</v>
      </c>
      <c r="H266">
        <v>427</v>
      </c>
      <c r="I266" t="s">
        <v>2961</v>
      </c>
      <c r="J266" s="4" t="s">
        <v>2962</v>
      </c>
      <c r="K266" t="s">
        <v>2963</v>
      </c>
      <c r="L266">
        <f t="shared" si="4"/>
        <v>1</v>
      </c>
      <c r="M266" s="44">
        <v>0</v>
      </c>
      <c r="N266" s="44">
        <v>0</v>
      </c>
      <c r="O266" s="44">
        <v>0</v>
      </c>
      <c r="P266" s="44">
        <v>0</v>
      </c>
      <c r="Q266" s="44">
        <v>0</v>
      </c>
      <c r="R266" s="44">
        <v>0</v>
      </c>
      <c r="S266" s="44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v>0</v>
      </c>
      <c r="AA266" s="45">
        <v>0</v>
      </c>
      <c r="AB266" s="12">
        <v>0</v>
      </c>
      <c r="AC266" s="20">
        <v>1</v>
      </c>
      <c r="AD266" s="20">
        <v>0</v>
      </c>
      <c r="AE266" s="48">
        <v>0</v>
      </c>
      <c r="AF266" s="18">
        <v>0</v>
      </c>
      <c r="AG266" s="18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</row>
    <row r="267" spans="1:40">
      <c r="A267" t="s">
        <v>2000</v>
      </c>
      <c r="B267" t="s">
        <v>2964</v>
      </c>
      <c r="C267" t="s">
        <v>110</v>
      </c>
      <c r="D267" t="s">
        <v>2003</v>
      </c>
      <c r="E267" t="s">
        <v>2233</v>
      </c>
      <c r="F267">
        <v>100</v>
      </c>
      <c r="G267">
        <v>0</v>
      </c>
      <c r="H267" t="s">
        <v>2234</v>
      </c>
      <c r="I267" t="s">
        <v>2965</v>
      </c>
      <c r="J267" s="4" t="s">
        <v>2966</v>
      </c>
      <c r="K267" t="s">
        <v>2967</v>
      </c>
      <c r="L267">
        <f t="shared" si="4"/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0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5">
        <v>0</v>
      </c>
      <c r="AB267" s="12">
        <v>0</v>
      </c>
      <c r="AC267" s="20">
        <v>0</v>
      </c>
      <c r="AD267" s="20">
        <v>0</v>
      </c>
      <c r="AE267" s="48">
        <v>0</v>
      </c>
      <c r="AF267" s="18">
        <v>0</v>
      </c>
      <c r="AG267" s="18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</row>
    <row r="268" spans="1:40">
      <c r="A268" t="s">
        <v>2000</v>
      </c>
      <c r="B268" t="s">
        <v>2968</v>
      </c>
      <c r="C268" t="s">
        <v>2969</v>
      </c>
      <c r="D268" t="s">
        <v>2003</v>
      </c>
      <c r="E268">
        <v>100</v>
      </c>
      <c r="F268">
        <v>100</v>
      </c>
      <c r="G268">
        <v>0</v>
      </c>
      <c r="H268">
        <v>401</v>
      </c>
      <c r="I268" t="s">
        <v>2970</v>
      </c>
      <c r="J268" s="4" t="s">
        <v>2971</v>
      </c>
      <c r="K268" t="s">
        <v>2972</v>
      </c>
      <c r="L268">
        <f t="shared" si="4"/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5">
        <v>0</v>
      </c>
      <c r="AB268" s="12">
        <v>0</v>
      </c>
      <c r="AC268" s="20">
        <v>0</v>
      </c>
      <c r="AD268" s="20">
        <v>0</v>
      </c>
      <c r="AE268" s="48">
        <v>0</v>
      </c>
      <c r="AF268" s="18">
        <v>0</v>
      </c>
      <c r="AG268" s="1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</row>
    <row r="269" spans="1:40">
      <c r="A269" t="s">
        <v>2000</v>
      </c>
      <c r="B269" t="s">
        <v>2973</v>
      </c>
      <c r="C269" t="s">
        <v>2708</v>
      </c>
      <c r="D269" t="s">
        <v>2974</v>
      </c>
      <c r="E269">
        <v>98.12</v>
      </c>
      <c r="F269">
        <v>100</v>
      </c>
      <c r="G269">
        <v>0</v>
      </c>
      <c r="H269">
        <v>426</v>
      </c>
      <c r="I269" t="s">
        <v>2975</v>
      </c>
      <c r="J269" s="4" t="s">
        <v>2976</v>
      </c>
      <c r="K269" t="s">
        <v>2977</v>
      </c>
      <c r="L269">
        <f t="shared" si="4"/>
        <v>0</v>
      </c>
      <c r="M269" s="44">
        <v>0</v>
      </c>
      <c r="N269" s="44">
        <v>0</v>
      </c>
      <c r="O269" s="44">
        <v>0</v>
      </c>
      <c r="P269" s="44">
        <v>0</v>
      </c>
      <c r="Q269" s="44">
        <v>0</v>
      </c>
      <c r="R269" s="44">
        <v>0</v>
      </c>
      <c r="S269" s="44">
        <v>0</v>
      </c>
      <c r="T269" s="44">
        <v>2</v>
      </c>
      <c r="U269" s="44">
        <v>2</v>
      </c>
      <c r="V269" s="44">
        <v>2</v>
      </c>
      <c r="W269" s="44">
        <v>1</v>
      </c>
      <c r="X269" s="44">
        <v>2</v>
      </c>
      <c r="Y269" s="44">
        <v>5</v>
      </c>
      <c r="Z269" s="44">
        <v>0</v>
      </c>
      <c r="AA269" s="45">
        <v>3</v>
      </c>
      <c r="AB269" s="12">
        <v>1</v>
      </c>
      <c r="AC269" s="20">
        <v>0</v>
      </c>
      <c r="AD269" s="20">
        <v>0</v>
      </c>
      <c r="AE269" s="48">
        <v>0</v>
      </c>
      <c r="AF269" s="18">
        <v>0</v>
      </c>
      <c r="AG269" s="18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</row>
    <row r="270" spans="1:40">
      <c r="A270" t="s">
        <v>2000</v>
      </c>
      <c r="B270" t="s">
        <v>2978</v>
      </c>
      <c r="C270" t="s">
        <v>2345</v>
      </c>
      <c r="D270" t="s">
        <v>2346</v>
      </c>
      <c r="E270">
        <v>98.5</v>
      </c>
      <c r="F270">
        <v>100</v>
      </c>
      <c r="G270">
        <v>0</v>
      </c>
      <c r="H270">
        <v>401</v>
      </c>
      <c r="I270" t="s">
        <v>2979</v>
      </c>
      <c r="J270" s="4" t="s">
        <v>2980</v>
      </c>
      <c r="K270" t="s">
        <v>2981</v>
      </c>
      <c r="L270">
        <f t="shared" si="4"/>
        <v>0</v>
      </c>
      <c r="M270" s="44">
        <v>0</v>
      </c>
      <c r="N270" s="44">
        <v>0</v>
      </c>
      <c r="O270" s="44">
        <v>0</v>
      </c>
      <c r="P270" s="44">
        <v>0</v>
      </c>
      <c r="Q270" s="44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5">
        <v>0</v>
      </c>
      <c r="AB270" s="12">
        <v>0</v>
      </c>
      <c r="AC270" s="20">
        <v>0</v>
      </c>
      <c r="AD270" s="20">
        <v>0</v>
      </c>
      <c r="AE270" s="48">
        <v>0</v>
      </c>
      <c r="AF270" s="18">
        <v>0</v>
      </c>
      <c r="AG270" s="18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</row>
    <row r="271" spans="1:40">
      <c r="A271" t="s">
        <v>2000</v>
      </c>
      <c r="B271" t="s">
        <v>2982</v>
      </c>
      <c r="C271" t="s">
        <v>2323</v>
      </c>
      <c r="D271" t="s">
        <v>2003</v>
      </c>
      <c r="E271">
        <v>100</v>
      </c>
      <c r="F271">
        <v>100</v>
      </c>
      <c r="G271">
        <v>0</v>
      </c>
      <c r="H271">
        <v>426</v>
      </c>
      <c r="I271" t="s">
        <v>2983</v>
      </c>
      <c r="J271" s="4" t="s">
        <v>2984</v>
      </c>
      <c r="K271" t="s">
        <v>1442</v>
      </c>
      <c r="L271">
        <f t="shared" si="4"/>
        <v>0</v>
      </c>
      <c r="M271" s="44">
        <v>0</v>
      </c>
      <c r="N271" s="44">
        <v>0</v>
      </c>
      <c r="O271" s="44">
        <v>0</v>
      </c>
      <c r="P271" s="44">
        <v>0</v>
      </c>
      <c r="Q271" s="44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5">
        <v>0</v>
      </c>
      <c r="AB271" s="12">
        <v>0</v>
      </c>
      <c r="AC271" s="20">
        <v>0</v>
      </c>
      <c r="AD271" s="20">
        <v>0</v>
      </c>
      <c r="AE271" s="48">
        <v>0</v>
      </c>
      <c r="AF271" s="18">
        <v>0</v>
      </c>
      <c r="AG271" s="18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</row>
    <row r="272" spans="1:40">
      <c r="A272" t="s">
        <v>2000</v>
      </c>
      <c r="B272" t="s">
        <v>2985</v>
      </c>
      <c r="C272" t="s">
        <v>2708</v>
      </c>
      <c r="D272" t="s">
        <v>2974</v>
      </c>
      <c r="E272">
        <v>97.18</v>
      </c>
      <c r="F272">
        <v>100</v>
      </c>
      <c r="G272">
        <v>0</v>
      </c>
      <c r="H272">
        <v>426</v>
      </c>
      <c r="I272" t="s">
        <v>2986</v>
      </c>
      <c r="J272" s="4" t="s">
        <v>2987</v>
      </c>
      <c r="K272" t="s">
        <v>2988</v>
      </c>
      <c r="L272">
        <f t="shared" si="4"/>
        <v>0</v>
      </c>
      <c r="M272" s="44">
        <v>0</v>
      </c>
      <c r="N272" s="44">
        <v>0</v>
      </c>
      <c r="O272" s="44">
        <v>0</v>
      </c>
      <c r="P272" s="44">
        <v>0</v>
      </c>
      <c r="Q272" s="44">
        <v>0</v>
      </c>
      <c r="R272" s="44">
        <v>0</v>
      </c>
      <c r="S272" s="44">
        <v>1</v>
      </c>
      <c r="T272" s="44">
        <v>1</v>
      </c>
      <c r="U272" s="44">
        <v>1</v>
      </c>
      <c r="V272" s="44">
        <v>0</v>
      </c>
      <c r="W272" s="44">
        <v>1</v>
      </c>
      <c r="X272" s="44">
        <v>0</v>
      </c>
      <c r="Y272" s="44">
        <v>0</v>
      </c>
      <c r="Z272" s="44">
        <v>1</v>
      </c>
      <c r="AA272" s="45">
        <v>0</v>
      </c>
      <c r="AB272" s="12">
        <v>0</v>
      </c>
      <c r="AC272" s="20">
        <v>0</v>
      </c>
      <c r="AD272" s="20">
        <v>0</v>
      </c>
      <c r="AE272" s="48">
        <v>0</v>
      </c>
      <c r="AF272" s="18">
        <v>0</v>
      </c>
      <c r="AG272" s="18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</row>
    <row r="273" spans="1:40">
      <c r="A273" t="s">
        <v>2000</v>
      </c>
      <c r="B273" t="s">
        <v>2989</v>
      </c>
      <c r="C273" t="s">
        <v>199</v>
      </c>
      <c r="D273" t="s">
        <v>2003</v>
      </c>
      <c r="E273" t="s">
        <v>2233</v>
      </c>
      <c r="F273">
        <v>100</v>
      </c>
      <c r="G273">
        <v>0</v>
      </c>
      <c r="H273" t="s">
        <v>2234</v>
      </c>
      <c r="I273" t="s">
        <v>2990</v>
      </c>
      <c r="J273" s="4" t="s">
        <v>2991</v>
      </c>
      <c r="K273" t="s">
        <v>2992</v>
      </c>
      <c r="L273">
        <f t="shared" si="4"/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5">
        <v>0</v>
      </c>
      <c r="AB273" s="12">
        <v>0</v>
      </c>
      <c r="AC273" s="20">
        <v>0</v>
      </c>
      <c r="AD273" s="20">
        <v>0</v>
      </c>
      <c r="AE273" s="48">
        <v>0</v>
      </c>
      <c r="AF273" s="18">
        <v>0</v>
      </c>
      <c r="AG273" s="18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</row>
    <row r="274" spans="1:40">
      <c r="A274" t="s">
        <v>2000</v>
      </c>
      <c r="B274" t="s">
        <v>2993</v>
      </c>
      <c r="C274" t="s">
        <v>409</v>
      </c>
      <c r="D274" t="s">
        <v>2003</v>
      </c>
      <c r="E274">
        <v>98.25</v>
      </c>
      <c r="F274">
        <v>100</v>
      </c>
      <c r="G274">
        <v>0</v>
      </c>
      <c r="H274">
        <v>401</v>
      </c>
      <c r="I274" t="s">
        <v>2994</v>
      </c>
      <c r="J274" s="4" t="s">
        <v>2995</v>
      </c>
      <c r="K274" t="s">
        <v>2996</v>
      </c>
      <c r="L274">
        <f t="shared" si="4"/>
        <v>3</v>
      </c>
      <c r="M274" s="44">
        <v>0</v>
      </c>
      <c r="N274" s="44">
        <v>0</v>
      </c>
      <c r="O274" s="44">
        <v>0</v>
      </c>
      <c r="P274" s="44">
        <v>0</v>
      </c>
      <c r="Q274" s="44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5">
        <v>0</v>
      </c>
      <c r="AB274" s="12">
        <v>1</v>
      </c>
      <c r="AC274" s="20">
        <v>0</v>
      </c>
      <c r="AD274" s="20">
        <v>1</v>
      </c>
      <c r="AE274" s="48">
        <v>2</v>
      </c>
      <c r="AF274" s="18">
        <v>0</v>
      </c>
      <c r="AG274" s="18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</row>
    <row r="275" spans="1:40">
      <c r="A275" t="s">
        <v>2000</v>
      </c>
      <c r="B275" t="s">
        <v>2997</v>
      </c>
      <c r="C275" t="s">
        <v>2018</v>
      </c>
      <c r="D275" t="s">
        <v>2003</v>
      </c>
      <c r="E275">
        <v>99.06</v>
      </c>
      <c r="F275">
        <v>100</v>
      </c>
      <c r="G275">
        <v>0</v>
      </c>
      <c r="H275">
        <v>426</v>
      </c>
      <c r="I275" t="s">
        <v>2998</v>
      </c>
      <c r="J275" s="4" t="s">
        <v>2999</v>
      </c>
      <c r="K275" t="s">
        <v>3000</v>
      </c>
      <c r="L275">
        <f t="shared" si="4"/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5">
        <v>0</v>
      </c>
      <c r="AB275" s="12">
        <v>1</v>
      </c>
      <c r="AC275" s="20">
        <v>0</v>
      </c>
      <c r="AD275" s="20">
        <v>0</v>
      </c>
      <c r="AE275" s="48">
        <v>0</v>
      </c>
      <c r="AF275" s="18">
        <v>0</v>
      </c>
      <c r="AG275" s="18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</row>
    <row r="276" spans="1:40">
      <c r="A276" t="s">
        <v>2000</v>
      </c>
      <c r="B276" t="s">
        <v>3001</v>
      </c>
      <c r="C276" t="s">
        <v>2113</v>
      </c>
      <c r="D276" t="s">
        <v>2003</v>
      </c>
      <c r="E276">
        <v>98.59</v>
      </c>
      <c r="F276">
        <v>100</v>
      </c>
      <c r="G276">
        <v>0</v>
      </c>
      <c r="H276">
        <v>425</v>
      </c>
      <c r="I276" t="s">
        <v>3002</v>
      </c>
      <c r="J276" s="4" t="s">
        <v>3003</v>
      </c>
      <c r="K276" t="s">
        <v>3004</v>
      </c>
      <c r="L276">
        <f t="shared" si="4"/>
        <v>0</v>
      </c>
      <c r="M276" s="44">
        <v>9</v>
      </c>
      <c r="N276" s="44">
        <v>25</v>
      </c>
      <c r="O276" s="44">
        <v>27</v>
      </c>
      <c r="P276" s="44">
        <v>12</v>
      </c>
      <c r="Q276" s="44">
        <v>6</v>
      </c>
      <c r="R276" s="44">
        <v>11</v>
      </c>
      <c r="S276" s="44">
        <v>36</v>
      </c>
      <c r="T276" s="44">
        <v>43</v>
      </c>
      <c r="U276" s="44">
        <v>63</v>
      </c>
      <c r="V276" s="44">
        <v>49</v>
      </c>
      <c r="W276" s="44">
        <v>67</v>
      </c>
      <c r="X276" s="44">
        <v>67</v>
      </c>
      <c r="Y276" s="44">
        <v>43</v>
      </c>
      <c r="Z276" s="44">
        <v>63</v>
      </c>
      <c r="AA276" s="45">
        <v>45</v>
      </c>
      <c r="AB276" s="12">
        <v>0</v>
      </c>
      <c r="AC276" s="20">
        <v>0</v>
      </c>
      <c r="AD276" s="20">
        <v>0</v>
      </c>
      <c r="AE276" s="48">
        <v>0</v>
      </c>
      <c r="AF276" s="18">
        <v>0</v>
      </c>
      <c r="AG276" s="18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</row>
    <row r="277" spans="1:40">
      <c r="A277" t="s">
        <v>2000</v>
      </c>
      <c r="B277" t="s">
        <v>3005</v>
      </c>
      <c r="C277" t="s">
        <v>3006</v>
      </c>
      <c r="D277" t="s">
        <v>3007</v>
      </c>
      <c r="E277">
        <v>99.5</v>
      </c>
      <c r="F277">
        <v>100</v>
      </c>
      <c r="G277">
        <v>0</v>
      </c>
      <c r="H277">
        <v>402</v>
      </c>
      <c r="I277" t="s">
        <v>3008</v>
      </c>
      <c r="J277" s="4" t="s">
        <v>3009</v>
      </c>
      <c r="K277" t="s">
        <v>3010</v>
      </c>
      <c r="L277">
        <f t="shared" si="4"/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5">
        <v>0</v>
      </c>
      <c r="AB277" s="12">
        <v>0</v>
      </c>
      <c r="AC277" s="20">
        <v>0</v>
      </c>
      <c r="AD277" s="20">
        <v>0</v>
      </c>
      <c r="AE277" s="48">
        <v>0</v>
      </c>
      <c r="AF277" s="18">
        <v>0</v>
      </c>
      <c r="AG277" s="18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</row>
    <row r="278" spans="1:40">
      <c r="A278" t="s">
        <v>2000</v>
      </c>
      <c r="B278" t="s">
        <v>3011</v>
      </c>
      <c r="C278" t="s">
        <v>2146</v>
      </c>
      <c r="D278" t="s">
        <v>2003</v>
      </c>
      <c r="E278" t="s">
        <v>2233</v>
      </c>
      <c r="F278">
        <v>99.524940617599995</v>
      </c>
      <c r="G278">
        <v>0</v>
      </c>
      <c r="H278" t="s">
        <v>2234</v>
      </c>
      <c r="I278" t="s">
        <v>3012</v>
      </c>
      <c r="J278" s="4" t="s">
        <v>3013</v>
      </c>
      <c r="K278" t="s">
        <v>3014</v>
      </c>
      <c r="L278">
        <f t="shared" si="4"/>
        <v>346</v>
      </c>
      <c r="M278" s="44">
        <v>0</v>
      </c>
      <c r="N278" s="44">
        <v>0</v>
      </c>
      <c r="O278" s="44">
        <v>0</v>
      </c>
      <c r="P278" s="44">
        <v>0</v>
      </c>
      <c r="Q278" s="44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5">
        <v>0</v>
      </c>
      <c r="AB278" s="12">
        <v>94</v>
      </c>
      <c r="AC278" s="20">
        <v>136</v>
      </c>
      <c r="AD278" s="20">
        <v>98</v>
      </c>
      <c r="AE278" s="48">
        <v>112</v>
      </c>
      <c r="AF278" s="18">
        <v>0</v>
      </c>
      <c r="AG278" s="1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</row>
    <row r="279" spans="1:40">
      <c r="A279" t="s">
        <v>2000</v>
      </c>
      <c r="B279" t="s">
        <v>3015</v>
      </c>
      <c r="C279" t="s">
        <v>2002</v>
      </c>
      <c r="D279" t="s">
        <v>2003</v>
      </c>
      <c r="E279">
        <v>98.83</v>
      </c>
      <c r="F279">
        <v>100</v>
      </c>
      <c r="G279">
        <v>0</v>
      </c>
      <c r="H279">
        <v>426</v>
      </c>
      <c r="I279" t="s">
        <v>3016</v>
      </c>
      <c r="J279" s="4" t="s">
        <v>3017</v>
      </c>
      <c r="K279" t="s">
        <v>3018</v>
      </c>
      <c r="L279">
        <f t="shared" si="4"/>
        <v>0</v>
      </c>
      <c r="M279" s="44">
        <v>0</v>
      </c>
      <c r="N279" s="44">
        <v>1</v>
      </c>
      <c r="O279" s="44">
        <v>2</v>
      </c>
      <c r="P279" s="44">
        <v>0</v>
      </c>
      <c r="Q279" s="44">
        <v>0</v>
      </c>
      <c r="R279" s="44">
        <v>0</v>
      </c>
      <c r="S279" s="44">
        <v>1</v>
      </c>
      <c r="T279" s="44">
        <v>3</v>
      </c>
      <c r="U279" s="44">
        <v>3</v>
      </c>
      <c r="V279" s="44">
        <v>4</v>
      </c>
      <c r="W279" s="44">
        <v>2</v>
      </c>
      <c r="X279" s="44">
        <v>4</v>
      </c>
      <c r="Y279" s="44">
        <v>5</v>
      </c>
      <c r="Z279" s="44">
        <v>6</v>
      </c>
      <c r="AA279" s="45">
        <v>3</v>
      </c>
      <c r="AB279" s="12">
        <v>0</v>
      </c>
      <c r="AC279" s="20">
        <v>0</v>
      </c>
      <c r="AD279" s="20">
        <v>0</v>
      </c>
      <c r="AE279" s="48">
        <v>0</v>
      </c>
      <c r="AF279" s="18">
        <v>0</v>
      </c>
      <c r="AG279" s="18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</row>
    <row r="280" spans="1:40">
      <c r="A280" t="s">
        <v>2000</v>
      </c>
      <c r="B280" t="s">
        <v>3019</v>
      </c>
      <c r="C280" t="s">
        <v>2801</v>
      </c>
      <c r="D280" t="s">
        <v>3020</v>
      </c>
      <c r="E280">
        <v>97.01</v>
      </c>
      <c r="F280">
        <v>100</v>
      </c>
      <c r="G280">
        <v>0</v>
      </c>
      <c r="H280">
        <v>401</v>
      </c>
      <c r="I280" t="s">
        <v>3021</v>
      </c>
      <c r="J280" s="4" t="s">
        <v>3022</v>
      </c>
      <c r="K280" t="s">
        <v>3023</v>
      </c>
      <c r="L280">
        <f t="shared" si="4"/>
        <v>0</v>
      </c>
      <c r="M280" s="44">
        <v>1</v>
      </c>
      <c r="N280" s="44">
        <v>1</v>
      </c>
      <c r="O280" s="44">
        <v>2</v>
      </c>
      <c r="P280" s="44">
        <v>1</v>
      </c>
      <c r="Q280" s="44">
        <v>0</v>
      </c>
      <c r="R280" s="44">
        <v>2</v>
      </c>
      <c r="S280" s="44">
        <v>7</v>
      </c>
      <c r="T280" s="44">
        <v>3</v>
      </c>
      <c r="U280" s="44">
        <v>9</v>
      </c>
      <c r="V280" s="44">
        <v>12</v>
      </c>
      <c r="W280" s="44">
        <v>16</v>
      </c>
      <c r="X280" s="44">
        <v>7</v>
      </c>
      <c r="Y280" s="44">
        <v>12</v>
      </c>
      <c r="Z280" s="44">
        <v>6</v>
      </c>
      <c r="AA280" s="45">
        <v>12</v>
      </c>
      <c r="AB280" s="12">
        <v>0</v>
      </c>
      <c r="AC280" s="20">
        <v>0</v>
      </c>
      <c r="AD280" s="20">
        <v>0</v>
      </c>
      <c r="AE280" s="48">
        <v>0</v>
      </c>
      <c r="AF280" s="18">
        <v>0</v>
      </c>
      <c r="AG280" s="18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</row>
    <row r="281" spans="1:40">
      <c r="A281" t="s">
        <v>2000</v>
      </c>
      <c r="B281" t="s">
        <v>3024</v>
      </c>
      <c r="C281" t="s">
        <v>2820</v>
      </c>
      <c r="D281" t="s">
        <v>2003</v>
      </c>
      <c r="E281">
        <v>100</v>
      </c>
      <c r="F281">
        <v>100</v>
      </c>
      <c r="G281">
        <v>0</v>
      </c>
      <c r="H281">
        <v>401</v>
      </c>
      <c r="I281" t="s">
        <v>3025</v>
      </c>
      <c r="J281" s="4" t="s">
        <v>3026</v>
      </c>
      <c r="K281" t="s">
        <v>3027</v>
      </c>
      <c r="L281">
        <f t="shared" si="4"/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5">
        <v>0</v>
      </c>
      <c r="AB281" s="12">
        <v>0</v>
      </c>
      <c r="AC281" s="20">
        <v>0</v>
      </c>
      <c r="AD281" s="20">
        <v>0</v>
      </c>
      <c r="AE281" s="48">
        <v>0</v>
      </c>
      <c r="AF281" s="18">
        <v>0</v>
      </c>
      <c r="AG281" s="18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</row>
    <row r="282" spans="1:40">
      <c r="A282" t="s">
        <v>2000</v>
      </c>
      <c r="B282" t="s">
        <v>3028</v>
      </c>
      <c r="C282" t="s">
        <v>3029</v>
      </c>
      <c r="D282" t="s">
        <v>3030</v>
      </c>
      <c r="E282">
        <v>99.76</v>
      </c>
      <c r="F282">
        <v>100</v>
      </c>
      <c r="G282">
        <v>0</v>
      </c>
      <c r="H282">
        <v>420</v>
      </c>
      <c r="I282" t="s">
        <v>3031</v>
      </c>
      <c r="J282" s="4" t="s">
        <v>3032</v>
      </c>
      <c r="K282" t="s">
        <v>3033</v>
      </c>
      <c r="L282">
        <f t="shared" si="4"/>
        <v>0</v>
      </c>
      <c r="M282" s="44">
        <v>0</v>
      </c>
      <c r="N282" s="44">
        <v>0</v>
      </c>
      <c r="O282" s="44">
        <v>0</v>
      </c>
      <c r="P282" s="44">
        <v>0</v>
      </c>
      <c r="Q282" s="44">
        <v>0</v>
      </c>
      <c r="R282" s="44">
        <v>0</v>
      </c>
      <c r="S282" s="44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v>0</v>
      </c>
      <c r="AA282" s="45">
        <v>0</v>
      </c>
      <c r="AB282" s="12">
        <v>0</v>
      </c>
      <c r="AC282" s="20">
        <v>0</v>
      </c>
      <c r="AD282" s="20">
        <v>0</v>
      </c>
      <c r="AE282" s="48">
        <v>0</v>
      </c>
      <c r="AF282" s="18">
        <v>0</v>
      </c>
      <c r="AG282" s="18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</row>
    <row r="283" spans="1:40">
      <c r="A283" t="s">
        <v>2000</v>
      </c>
      <c r="B283" t="s">
        <v>3034</v>
      </c>
      <c r="C283" t="s">
        <v>3035</v>
      </c>
      <c r="D283" t="s">
        <v>2003</v>
      </c>
      <c r="E283">
        <v>100</v>
      </c>
      <c r="F283">
        <v>100</v>
      </c>
      <c r="G283">
        <v>0</v>
      </c>
      <c r="H283">
        <v>401</v>
      </c>
      <c r="I283" t="s">
        <v>3036</v>
      </c>
      <c r="J283" s="4" t="s">
        <v>3037</v>
      </c>
      <c r="K283" t="s">
        <v>3038</v>
      </c>
      <c r="L283">
        <f t="shared" si="4"/>
        <v>0</v>
      </c>
      <c r="M283" s="44">
        <v>0</v>
      </c>
      <c r="N283" s="44">
        <v>0</v>
      </c>
      <c r="O283" s="44">
        <v>0</v>
      </c>
      <c r="P283" s="44">
        <v>0</v>
      </c>
      <c r="Q283" s="44">
        <v>0</v>
      </c>
      <c r="R283" s="44">
        <v>0</v>
      </c>
      <c r="S283" s="44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0</v>
      </c>
      <c r="AA283" s="45">
        <v>0</v>
      </c>
      <c r="AB283" s="12">
        <v>0</v>
      </c>
      <c r="AC283" s="20">
        <v>0</v>
      </c>
      <c r="AD283" s="20">
        <v>0</v>
      </c>
      <c r="AE283" s="48">
        <v>0</v>
      </c>
      <c r="AF283" s="18">
        <v>0</v>
      </c>
      <c r="AG283" s="18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</row>
    <row r="284" spans="1:40">
      <c r="A284" t="s">
        <v>2000</v>
      </c>
      <c r="B284" t="s">
        <v>3039</v>
      </c>
      <c r="C284" t="s">
        <v>3040</v>
      </c>
      <c r="D284" t="s">
        <v>3041</v>
      </c>
      <c r="E284">
        <v>100</v>
      </c>
      <c r="F284">
        <v>100</v>
      </c>
      <c r="G284">
        <v>0</v>
      </c>
      <c r="H284">
        <v>421</v>
      </c>
      <c r="I284" t="s">
        <v>3042</v>
      </c>
      <c r="J284" s="4" t="s">
        <v>3043</v>
      </c>
      <c r="K284" t="s">
        <v>3044</v>
      </c>
      <c r="L284">
        <f t="shared" si="4"/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5">
        <v>0</v>
      </c>
      <c r="AB284" s="12">
        <v>0</v>
      </c>
      <c r="AC284" s="20">
        <v>0</v>
      </c>
      <c r="AD284" s="20">
        <v>0</v>
      </c>
      <c r="AE284" s="48">
        <v>0</v>
      </c>
      <c r="AF284" s="18">
        <v>0</v>
      </c>
      <c r="AG284" s="18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</row>
    <row r="285" spans="1:40">
      <c r="A285" t="s">
        <v>2000</v>
      </c>
      <c r="B285" t="s">
        <v>3045</v>
      </c>
      <c r="C285" t="s">
        <v>2113</v>
      </c>
      <c r="D285" t="s">
        <v>2003</v>
      </c>
      <c r="E285">
        <v>99.06</v>
      </c>
      <c r="F285">
        <v>100</v>
      </c>
      <c r="G285">
        <v>0</v>
      </c>
      <c r="H285">
        <v>425</v>
      </c>
      <c r="I285" t="s">
        <v>3046</v>
      </c>
      <c r="J285" s="4" t="s">
        <v>3047</v>
      </c>
      <c r="K285" t="s">
        <v>1465</v>
      </c>
      <c r="L285">
        <f t="shared" si="4"/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5">
        <v>0</v>
      </c>
      <c r="AB285" s="12">
        <v>0</v>
      </c>
      <c r="AC285" s="20">
        <v>0</v>
      </c>
      <c r="AD285" s="20">
        <v>0</v>
      </c>
      <c r="AE285" s="48">
        <v>0</v>
      </c>
      <c r="AF285" s="18">
        <v>0</v>
      </c>
      <c r="AG285" s="18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</row>
    <row r="286" spans="1:40">
      <c r="A286" t="s">
        <v>2000</v>
      </c>
      <c r="B286" t="s">
        <v>3048</v>
      </c>
      <c r="C286" t="s">
        <v>3049</v>
      </c>
      <c r="D286" t="s">
        <v>3050</v>
      </c>
      <c r="E286">
        <v>95.08</v>
      </c>
      <c r="F286">
        <v>100</v>
      </c>
      <c r="G286">
        <v>0</v>
      </c>
      <c r="H286">
        <v>427</v>
      </c>
      <c r="I286" t="s">
        <v>3051</v>
      </c>
      <c r="J286" s="4" t="s">
        <v>3052</v>
      </c>
      <c r="K286" t="s">
        <v>3053</v>
      </c>
      <c r="L286">
        <f t="shared" si="4"/>
        <v>423</v>
      </c>
      <c r="M286" s="44">
        <v>0</v>
      </c>
      <c r="N286" s="44">
        <v>0</v>
      </c>
      <c r="O286" s="44">
        <v>0</v>
      </c>
      <c r="P286" s="44">
        <v>0</v>
      </c>
      <c r="Q286" s="44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5">
        <v>0</v>
      </c>
      <c r="AB286" s="12">
        <v>0</v>
      </c>
      <c r="AC286" s="20">
        <v>0</v>
      </c>
      <c r="AD286" s="20">
        <v>0</v>
      </c>
      <c r="AE286" s="48">
        <v>0</v>
      </c>
      <c r="AF286" s="18">
        <v>0</v>
      </c>
      <c r="AG286" s="18">
        <v>0</v>
      </c>
      <c r="AH286">
        <v>0</v>
      </c>
      <c r="AI286">
        <v>0</v>
      </c>
      <c r="AJ286">
        <v>0</v>
      </c>
      <c r="AK286">
        <v>0</v>
      </c>
      <c r="AL286">
        <v>179</v>
      </c>
      <c r="AM286">
        <v>220</v>
      </c>
      <c r="AN286">
        <v>24</v>
      </c>
    </row>
    <row r="287" spans="1:40">
      <c r="A287" t="s">
        <v>2000</v>
      </c>
      <c r="B287" t="s">
        <v>3054</v>
      </c>
      <c r="C287" t="s">
        <v>2007</v>
      </c>
      <c r="D287" t="s">
        <v>2003</v>
      </c>
      <c r="E287" t="s">
        <v>2233</v>
      </c>
      <c r="F287">
        <v>100</v>
      </c>
      <c r="G287" s="19">
        <v>9E-175</v>
      </c>
      <c r="H287" t="s">
        <v>2234</v>
      </c>
      <c r="I287" t="s">
        <v>3055</v>
      </c>
      <c r="J287" s="4" t="s">
        <v>3056</v>
      </c>
      <c r="K287" t="s">
        <v>3057</v>
      </c>
      <c r="L287">
        <f t="shared" si="4"/>
        <v>2</v>
      </c>
      <c r="M287" s="44">
        <v>0</v>
      </c>
      <c r="N287" s="44">
        <v>0</v>
      </c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5">
        <v>0</v>
      </c>
      <c r="AB287" s="12">
        <v>2</v>
      </c>
      <c r="AC287" s="20">
        <v>1</v>
      </c>
      <c r="AD287" s="20">
        <v>0</v>
      </c>
      <c r="AE287" s="48">
        <v>1</v>
      </c>
      <c r="AF287" s="18">
        <v>0</v>
      </c>
      <c r="AG287" s="18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</row>
    <row r="288" spans="1:40">
      <c r="A288" t="s">
        <v>2000</v>
      </c>
      <c r="B288" t="s">
        <v>3058</v>
      </c>
      <c r="C288" t="s">
        <v>2471</v>
      </c>
      <c r="D288" t="s">
        <v>2003</v>
      </c>
      <c r="E288">
        <v>100</v>
      </c>
      <c r="F288">
        <v>100</v>
      </c>
      <c r="G288">
        <v>0</v>
      </c>
      <c r="H288">
        <v>426</v>
      </c>
      <c r="I288" t="s">
        <v>3059</v>
      </c>
      <c r="J288" s="4" t="s">
        <v>3060</v>
      </c>
      <c r="K288" t="s">
        <v>3061</v>
      </c>
      <c r="L288">
        <f t="shared" si="4"/>
        <v>0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5">
        <v>0</v>
      </c>
      <c r="AB288" s="12">
        <v>0</v>
      </c>
      <c r="AC288" s="20">
        <v>0</v>
      </c>
      <c r="AD288" s="20">
        <v>0</v>
      </c>
      <c r="AE288" s="48">
        <v>0</v>
      </c>
      <c r="AF288" s="18">
        <v>0</v>
      </c>
      <c r="AG288" s="1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</row>
    <row r="289" spans="1:40">
      <c r="A289" t="s">
        <v>2000</v>
      </c>
      <c r="B289" t="s">
        <v>3062</v>
      </c>
      <c r="C289" t="s">
        <v>2007</v>
      </c>
      <c r="D289" t="s">
        <v>2003</v>
      </c>
      <c r="E289" t="s">
        <v>2233</v>
      </c>
      <c r="F289" t="s">
        <v>3063</v>
      </c>
      <c r="G289" s="19">
        <v>2.9999999999999998E-155</v>
      </c>
      <c r="H289" t="s">
        <v>2234</v>
      </c>
      <c r="I289" t="s">
        <v>3064</v>
      </c>
      <c r="J289" s="4" t="s">
        <v>3065</v>
      </c>
      <c r="K289" t="s">
        <v>3066</v>
      </c>
      <c r="L289">
        <f t="shared" si="4"/>
        <v>10</v>
      </c>
      <c r="M289" s="44">
        <v>0</v>
      </c>
      <c r="N289" s="44">
        <v>0</v>
      </c>
      <c r="O289" s="44">
        <v>0</v>
      </c>
      <c r="P289" s="44">
        <v>0</v>
      </c>
      <c r="Q289" s="44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5">
        <v>0</v>
      </c>
      <c r="AB289" s="12">
        <v>5</v>
      </c>
      <c r="AC289" s="20">
        <v>4</v>
      </c>
      <c r="AD289" s="20">
        <v>2</v>
      </c>
      <c r="AE289" s="48">
        <v>4</v>
      </c>
      <c r="AF289" s="18">
        <v>0</v>
      </c>
      <c r="AG289" s="18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</row>
    <row r="290" spans="1:40">
      <c r="A290" t="s">
        <v>2000</v>
      </c>
      <c r="B290" t="s">
        <v>3067</v>
      </c>
      <c r="C290" t="s">
        <v>2266</v>
      </c>
      <c r="D290" t="s">
        <v>2003</v>
      </c>
      <c r="E290">
        <v>100</v>
      </c>
      <c r="F290">
        <v>100</v>
      </c>
      <c r="G290">
        <v>0</v>
      </c>
      <c r="H290">
        <v>401</v>
      </c>
      <c r="I290" t="s">
        <v>3068</v>
      </c>
      <c r="J290" s="4" t="s">
        <v>3069</v>
      </c>
      <c r="K290" t="s">
        <v>3070</v>
      </c>
      <c r="L290">
        <f t="shared" si="4"/>
        <v>0</v>
      </c>
      <c r="M290" s="44">
        <v>0</v>
      </c>
      <c r="N290" s="44">
        <v>0</v>
      </c>
      <c r="O290" s="44">
        <v>0</v>
      </c>
      <c r="P290" s="44">
        <v>0</v>
      </c>
      <c r="Q290" s="44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5">
        <v>1</v>
      </c>
      <c r="AB290" s="12">
        <v>0</v>
      </c>
      <c r="AC290" s="20">
        <v>0</v>
      </c>
      <c r="AD290" s="20">
        <v>0</v>
      </c>
      <c r="AE290" s="48">
        <v>0</v>
      </c>
      <c r="AF290" s="18">
        <v>0</v>
      </c>
      <c r="AG290" s="18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</row>
    <row r="291" spans="1:40">
      <c r="A291" t="s">
        <v>2000</v>
      </c>
      <c r="B291" t="s">
        <v>3071</v>
      </c>
      <c r="C291" t="s">
        <v>2266</v>
      </c>
      <c r="D291" t="s">
        <v>2003</v>
      </c>
      <c r="E291">
        <v>99</v>
      </c>
      <c r="F291">
        <v>100</v>
      </c>
      <c r="G291">
        <v>0</v>
      </c>
      <c r="H291">
        <v>401</v>
      </c>
      <c r="I291" t="s">
        <v>3072</v>
      </c>
      <c r="J291" s="4" t="s">
        <v>3073</v>
      </c>
      <c r="K291" t="s">
        <v>3074</v>
      </c>
      <c r="L291">
        <f t="shared" si="4"/>
        <v>0</v>
      </c>
      <c r="M291" s="44">
        <v>0</v>
      </c>
      <c r="N291" s="44">
        <v>0</v>
      </c>
      <c r="O291" s="44">
        <v>0</v>
      </c>
      <c r="P291" s="44">
        <v>0</v>
      </c>
      <c r="Q291" s="44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5">
        <v>0</v>
      </c>
      <c r="AB291" s="12">
        <v>0</v>
      </c>
      <c r="AC291" s="20">
        <v>0</v>
      </c>
      <c r="AD291" s="20">
        <v>0</v>
      </c>
      <c r="AE291" s="48">
        <v>0</v>
      </c>
      <c r="AF291" s="18">
        <v>0</v>
      </c>
      <c r="AG291" s="18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</row>
    <row r="292" spans="1:40">
      <c r="A292" t="s">
        <v>2000</v>
      </c>
      <c r="B292" t="s">
        <v>3075</v>
      </c>
      <c r="C292" t="s">
        <v>2007</v>
      </c>
      <c r="D292" t="s">
        <v>2003</v>
      </c>
      <c r="E292" t="s">
        <v>2233</v>
      </c>
      <c r="F292">
        <v>100</v>
      </c>
      <c r="G292">
        <v>0</v>
      </c>
      <c r="H292" t="s">
        <v>2234</v>
      </c>
      <c r="I292" t="s">
        <v>3076</v>
      </c>
      <c r="J292" s="4" t="s">
        <v>3077</v>
      </c>
      <c r="K292" t="s">
        <v>3078</v>
      </c>
      <c r="L292">
        <f t="shared" si="4"/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2</v>
      </c>
      <c r="Y292" s="44">
        <v>0</v>
      </c>
      <c r="Z292" s="44">
        <v>1</v>
      </c>
      <c r="AA292" s="45">
        <v>0</v>
      </c>
      <c r="AB292" s="12">
        <v>0</v>
      </c>
      <c r="AC292" s="20">
        <v>0</v>
      </c>
      <c r="AD292" s="20">
        <v>0</v>
      </c>
      <c r="AE292" s="48">
        <v>0</v>
      </c>
      <c r="AF292" s="18">
        <v>0</v>
      </c>
      <c r="AG292" s="18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</row>
    <row r="293" spans="1:40">
      <c r="A293" t="s">
        <v>2000</v>
      </c>
      <c r="B293" t="s">
        <v>3079</v>
      </c>
      <c r="C293" t="s">
        <v>3080</v>
      </c>
      <c r="D293" t="s">
        <v>2003</v>
      </c>
      <c r="E293">
        <v>100</v>
      </c>
      <c r="F293">
        <v>100</v>
      </c>
      <c r="G293">
        <v>0</v>
      </c>
      <c r="H293">
        <v>425</v>
      </c>
      <c r="I293" t="s">
        <v>3081</v>
      </c>
      <c r="J293" s="4" t="s">
        <v>3082</v>
      </c>
      <c r="K293" t="s">
        <v>3083</v>
      </c>
      <c r="L293">
        <f t="shared" si="4"/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5">
        <v>0</v>
      </c>
      <c r="AB293" s="12">
        <v>0</v>
      </c>
      <c r="AC293" s="20">
        <v>0</v>
      </c>
      <c r="AD293" s="20">
        <v>0</v>
      </c>
      <c r="AE293" s="48">
        <v>0</v>
      </c>
      <c r="AF293" s="18">
        <v>0</v>
      </c>
      <c r="AG293" s="18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</row>
    <row r="294" spans="1:40">
      <c r="A294" t="s">
        <v>2000</v>
      </c>
      <c r="B294" t="s">
        <v>3084</v>
      </c>
      <c r="C294" t="s">
        <v>199</v>
      </c>
      <c r="D294" t="s">
        <v>2003</v>
      </c>
      <c r="E294">
        <v>100</v>
      </c>
      <c r="F294">
        <v>100</v>
      </c>
      <c r="G294">
        <v>0</v>
      </c>
      <c r="H294">
        <v>427</v>
      </c>
      <c r="I294" t="s">
        <v>3085</v>
      </c>
      <c r="J294" s="4" t="s">
        <v>3086</v>
      </c>
      <c r="K294" t="s">
        <v>3087</v>
      </c>
      <c r="L294">
        <f t="shared" si="4"/>
        <v>33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5">
        <v>0</v>
      </c>
      <c r="AB294" s="12">
        <v>0</v>
      </c>
      <c r="AC294" s="20">
        <v>0</v>
      </c>
      <c r="AD294" s="20">
        <v>0</v>
      </c>
      <c r="AE294" s="48">
        <v>0</v>
      </c>
      <c r="AF294" s="18">
        <v>0</v>
      </c>
      <c r="AG294" s="18">
        <v>0</v>
      </c>
      <c r="AH294">
        <v>31</v>
      </c>
      <c r="AI294">
        <v>0</v>
      </c>
      <c r="AJ294">
        <v>1</v>
      </c>
      <c r="AK294">
        <v>0</v>
      </c>
      <c r="AL294">
        <v>0</v>
      </c>
      <c r="AM294">
        <v>1</v>
      </c>
      <c r="AN294">
        <v>0</v>
      </c>
    </row>
    <row r="295" spans="1:40">
      <c r="A295" t="s">
        <v>2000</v>
      </c>
      <c r="B295" t="s">
        <v>3088</v>
      </c>
      <c r="C295" t="s">
        <v>2185</v>
      </c>
      <c r="D295" t="s">
        <v>3089</v>
      </c>
      <c r="E295">
        <v>91.86</v>
      </c>
      <c r="F295">
        <v>100</v>
      </c>
      <c r="G295" s="19">
        <v>1E-168</v>
      </c>
      <c r="H295">
        <v>430</v>
      </c>
      <c r="I295" t="s">
        <v>3090</v>
      </c>
      <c r="J295" s="4" t="s">
        <v>3091</v>
      </c>
      <c r="K295" t="s">
        <v>3092</v>
      </c>
      <c r="L295">
        <f t="shared" si="4"/>
        <v>0</v>
      </c>
      <c r="M295" s="44">
        <v>17</v>
      </c>
      <c r="N295" s="44">
        <v>14</v>
      </c>
      <c r="O295" s="44">
        <v>10</v>
      </c>
      <c r="P295" s="44">
        <v>9</v>
      </c>
      <c r="Q295" s="44">
        <v>12</v>
      </c>
      <c r="R295" s="44">
        <v>25</v>
      </c>
      <c r="S295" s="44">
        <v>4</v>
      </c>
      <c r="T295" s="44">
        <v>5</v>
      </c>
      <c r="U295" s="44">
        <v>9</v>
      </c>
      <c r="V295" s="44">
        <v>1</v>
      </c>
      <c r="W295" s="44">
        <v>1</v>
      </c>
      <c r="X295" s="44">
        <v>1</v>
      </c>
      <c r="Y295" s="44">
        <v>0</v>
      </c>
      <c r="Z295" s="44">
        <v>0</v>
      </c>
      <c r="AA295" s="45">
        <v>0</v>
      </c>
      <c r="AB295" s="12">
        <v>0</v>
      </c>
      <c r="AC295" s="20">
        <v>0</v>
      </c>
      <c r="AD295" s="20">
        <v>0</v>
      </c>
      <c r="AE295" s="48">
        <v>0</v>
      </c>
      <c r="AF295" s="18">
        <v>0</v>
      </c>
      <c r="AG295" s="18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</row>
    <row r="296" spans="1:40">
      <c r="A296" t="s">
        <v>2000</v>
      </c>
      <c r="B296" t="s">
        <v>3093</v>
      </c>
      <c r="C296" t="s">
        <v>2100</v>
      </c>
      <c r="D296" t="s">
        <v>2223</v>
      </c>
      <c r="E296">
        <v>97.86</v>
      </c>
      <c r="F296">
        <v>100</v>
      </c>
      <c r="G296">
        <v>0</v>
      </c>
      <c r="H296">
        <v>421</v>
      </c>
      <c r="I296" t="s">
        <v>3094</v>
      </c>
      <c r="J296" s="4" t="s">
        <v>3095</v>
      </c>
      <c r="K296" t="s">
        <v>3096</v>
      </c>
      <c r="L296">
        <f t="shared" si="4"/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5">
        <v>0</v>
      </c>
      <c r="AB296" s="12">
        <v>0</v>
      </c>
      <c r="AC296" s="20">
        <v>0</v>
      </c>
      <c r="AD296" s="20">
        <v>0</v>
      </c>
      <c r="AE296" s="48">
        <v>0</v>
      </c>
      <c r="AF296" s="18">
        <v>0</v>
      </c>
      <c r="AG296" s="18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</row>
    <row r="297" spans="1:40">
      <c r="A297" t="s">
        <v>2000</v>
      </c>
      <c r="B297" t="s">
        <v>3097</v>
      </c>
      <c r="C297" t="s">
        <v>2022</v>
      </c>
      <c r="D297" t="s">
        <v>2023</v>
      </c>
      <c r="E297">
        <v>97.66</v>
      </c>
      <c r="F297">
        <v>100</v>
      </c>
      <c r="G297">
        <v>0</v>
      </c>
      <c r="H297">
        <v>427</v>
      </c>
      <c r="I297" t="s">
        <v>3098</v>
      </c>
      <c r="J297" s="4" t="s">
        <v>3099</v>
      </c>
      <c r="K297" t="s">
        <v>3100</v>
      </c>
      <c r="L297">
        <f t="shared" si="4"/>
        <v>3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5">
        <v>0</v>
      </c>
      <c r="AB297" s="12">
        <v>1</v>
      </c>
      <c r="AC297" s="20">
        <v>0</v>
      </c>
      <c r="AD297" s="20">
        <v>0</v>
      </c>
      <c r="AE297" s="48">
        <v>0</v>
      </c>
      <c r="AF297" s="18">
        <v>0</v>
      </c>
      <c r="AG297" s="18">
        <v>0</v>
      </c>
      <c r="AH297">
        <v>0</v>
      </c>
      <c r="AI297">
        <v>0</v>
      </c>
      <c r="AJ297">
        <v>0</v>
      </c>
      <c r="AK297">
        <v>0</v>
      </c>
      <c r="AL297">
        <v>2</v>
      </c>
      <c r="AM297">
        <v>1</v>
      </c>
      <c r="AN297">
        <v>0</v>
      </c>
    </row>
    <row r="298" spans="1:40">
      <c r="A298" t="s">
        <v>2000</v>
      </c>
      <c r="B298" t="s">
        <v>3101</v>
      </c>
      <c r="C298" t="s">
        <v>3102</v>
      </c>
      <c r="D298" t="s">
        <v>3103</v>
      </c>
      <c r="E298">
        <v>98.57</v>
      </c>
      <c r="F298">
        <v>100</v>
      </c>
      <c r="G298">
        <v>0</v>
      </c>
      <c r="H298">
        <v>421</v>
      </c>
      <c r="I298" t="s">
        <v>3104</v>
      </c>
      <c r="J298" s="4" t="s">
        <v>3105</v>
      </c>
      <c r="K298" t="s">
        <v>3106</v>
      </c>
      <c r="L298">
        <f t="shared" si="4"/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5">
        <v>0</v>
      </c>
      <c r="AB298" s="12">
        <v>0</v>
      </c>
      <c r="AC298" s="20">
        <v>0</v>
      </c>
      <c r="AD298" s="20">
        <v>0</v>
      </c>
      <c r="AE298" s="48">
        <v>0</v>
      </c>
      <c r="AF298" s="18">
        <v>0</v>
      </c>
      <c r="AG298" s="1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</row>
    <row r="299" spans="1:40">
      <c r="A299" t="s">
        <v>2000</v>
      </c>
      <c r="B299" t="s">
        <v>3107</v>
      </c>
      <c r="C299" t="s">
        <v>2104</v>
      </c>
      <c r="D299" t="s">
        <v>2003</v>
      </c>
      <c r="E299">
        <v>99.01</v>
      </c>
      <c r="F299">
        <v>100</v>
      </c>
      <c r="G299">
        <v>0</v>
      </c>
      <c r="H299">
        <v>406</v>
      </c>
      <c r="I299" t="s">
        <v>3108</v>
      </c>
      <c r="J299" s="4" t="s">
        <v>3109</v>
      </c>
      <c r="K299" t="s">
        <v>1468</v>
      </c>
      <c r="L299">
        <f t="shared" si="4"/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5">
        <v>0</v>
      </c>
      <c r="AB299" s="12">
        <v>0</v>
      </c>
      <c r="AC299" s="20">
        <v>0</v>
      </c>
      <c r="AD299" s="20">
        <v>0</v>
      </c>
      <c r="AE299" s="48">
        <v>0</v>
      </c>
      <c r="AF299" s="18">
        <v>0</v>
      </c>
      <c r="AG299" s="18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</row>
    <row r="300" spans="1:40">
      <c r="A300" t="s">
        <v>2000</v>
      </c>
      <c r="B300" t="s">
        <v>3110</v>
      </c>
      <c r="C300" t="s">
        <v>3111</v>
      </c>
      <c r="D300" t="s">
        <v>2003</v>
      </c>
      <c r="E300">
        <v>100</v>
      </c>
      <c r="F300">
        <v>100</v>
      </c>
      <c r="G300">
        <v>0</v>
      </c>
      <c r="H300">
        <v>401</v>
      </c>
      <c r="I300" t="s">
        <v>3112</v>
      </c>
      <c r="J300" s="4" t="s">
        <v>3113</v>
      </c>
      <c r="K300" t="s">
        <v>3114</v>
      </c>
      <c r="L300">
        <f t="shared" si="4"/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5">
        <v>0</v>
      </c>
      <c r="AB300" s="12">
        <v>0</v>
      </c>
      <c r="AC300" s="20">
        <v>0</v>
      </c>
      <c r="AD300" s="20">
        <v>0</v>
      </c>
      <c r="AE300" s="48">
        <v>0</v>
      </c>
      <c r="AF300" s="18">
        <v>0</v>
      </c>
      <c r="AG300" s="18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</row>
    <row r="301" spans="1:40">
      <c r="A301" t="s">
        <v>2000</v>
      </c>
      <c r="B301" t="s">
        <v>3115</v>
      </c>
      <c r="C301" t="s">
        <v>3116</v>
      </c>
      <c r="D301" t="s">
        <v>3117</v>
      </c>
      <c r="E301">
        <v>100</v>
      </c>
      <c r="F301">
        <v>100</v>
      </c>
      <c r="G301">
        <v>0</v>
      </c>
      <c r="H301">
        <v>407</v>
      </c>
      <c r="I301" t="s">
        <v>3118</v>
      </c>
      <c r="J301" s="4" t="s">
        <v>3119</v>
      </c>
      <c r="K301" t="s">
        <v>3120</v>
      </c>
      <c r="L301">
        <f t="shared" si="4"/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5">
        <v>0</v>
      </c>
      <c r="AB301" s="12">
        <v>0</v>
      </c>
      <c r="AC301" s="20">
        <v>0</v>
      </c>
      <c r="AD301" s="20">
        <v>0</v>
      </c>
      <c r="AE301" s="48">
        <v>0</v>
      </c>
      <c r="AF301" s="18">
        <v>0</v>
      </c>
      <c r="AG301" s="18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</row>
    <row r="302" spans="1:40">
      <c r="A302" t="s">
        <v>2000</v>
      </c>
      <c r="B302" t="s">
        <v>3121</v>
      </c>
      <c r="C302" t="s">
        <v>2316</v>
      </c>
      <c r="D302" t="s">
        <v>2003</v>
      </c>
      <c r="E302">
        <v>97.65</v>
      </c>
      <c r="F302">
        <v>100</v>
      </c>
      <c r="G302">
        <v>0</v>
      </c>
      <c r="H302">
        <v>426</v>
      </c>
      <c r="I302" t="s">
        <v>3122</v>
      </c>
      <c r="J302" s="4" t="s">
        <v>3123</v>
      </c>
      <c r="K302" t="s">
        <v>3124</v>
      </c>
      <c r="L302">
        <f t="shared" si="4"/>
        <v>0</v>
      </c>
      <c r="M302" s="44">
        <v>8</v>
      </c>
      <c r="N302" s="44">
        <v>12</v>
      </c>
      <c r="O302" s="44">
        <v>8</v>
      </c>
      <c r="P302" s="44">
        <v>11</v>
      </c>
      <c r="Q302" s="44">
        <v>9</v>
      </c>
      <c r="R302" s="44">
        <v>9</v>
      </c>
      <c r="S302" s="44">
        <v>0</v>
      </c>
      <c r="T302" s="44">
        <v>2</v>
      </c>
      <c r="U302" s="44">
        <v>1</v>
      </c>
      <c r="V302" s="44">
        <v>1</v>
      </c>
      <c r="W302" s="44">
        <v>0</v>
      </c>
      <c r="X302" s="44">
        <v>0</v>
      </c>
      <c r="Y302" s="44">
        <v>0</v>
      </c>
      <c r="Z302" s="44">
        <v>0</v>
      </c>
      <c r="AA302" s="45">
        <v>0</v>
      </c>
      <c r="AB302" s="12">
        <v>0</v>
      </c>
      <c r="AC302" s="20">
        <v>0</v>
      </c>
      <c r="AD302" s="20">
        <v>0</v>
      </c>
      <c r="AE302" s="48">
        <v>0</v>
      </c>
      <c r="AF302" s="18">
        <v>0</v>
      </c>
      <c r="AG302" s="18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</row>
    <row r="303" spans="1:40">
      <c r="A303" t="s">
        <v>2000</v>
      </c>
      <c r="B303" t="s">
        <v>3125</v>
      </c>
      <c r="C303" t="s">
        <v>443</v>
      </c>
      <c r="D303" t="s">
        <v>2003</v>
      </c>
      <c r="E303">
        <v>100</v>
      </c>
      <c r="F303">
        <v>100</v>
      </c>
      <c r="G303">
        <v>0</v>
      </c>
      <c r="H303">
        <v>401</v>
      </c>
      <c r="I303" t="s">
        <v>3126</v>
      </c>
      <c r="J303" s="4" t="s">
        <v>3127</v>
      </c>
      <c r="K303" t="s">
        <v>3128</v>
      </c>
      <c r="L303">
        <f t="shared" si="4"/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5">
        <v>0</v>
      </c>
      <c r="AB303" s="12">
        <v>0</v>
      </c>
      <c r="AC303" s="20">
        <v>0</v>
      </c>
      <c r="AD303" s="20">
        <v>0</v>
      </c>
      <c r="AE303" s="48">
        <v>0</v>
      </c>
      <c r="AF303" s="18">
        <v>0</v>
      </c>
      <c r="AG303" s="18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</row>
    <row r="304" spans="1:40">
      <c r="A304" t="s">
        <v>2000</v>
      </c>
      <c r="B304" t="s">
        <v>3129</v>
      </c>
      <c r="C304" t="s">
        <v>2323</v>
      </c>
      <c r="D304" t="s">
        <v>2003</v>
      </c>
      <c r="E304">
        <v>100</v>
      </c>
      <c r="F304">
        <v>100</v>
      </c>
      <c r="G304">
        <v>0</v>
      </c>
      <c r="H304">
        <v>426</v>
      </c>
      <c r="I304" t="s">
        <v>3130</v>
      </c>
      <c r="J304" s="4" t="s">
        <v>3131</v>
      </c>
      <c r="K304" t="s">
        <v>3132</v>
      </c>
      <c r="L304">
        <f t="shared" si="4"/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5">
        <v>0</v>
      </c>
      <c r="AB304" s="12">
        <v>0</v>
      </c>
      <c r="AC304" s="20">
        <v>0</v>
      </c>
      <c r="AD304" s="20">
        <v>0</v>
      </c>
      <c r="AE304" s="48">
        <v>0</v>
      </c>
      <c r="AF304" s="18">
        <v>0</v>
      </c>
      <c r="AG304" s="18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</row>
    <row r="305" spans="1:40">
      <c r="A305" t="s">
        <v>2000</v>
      </c>
      <c r="B305" t="s">
        <v>3133</v>
      </c>
      <c r="C305" t="s">
        <v>3134</v>
      </c>
      <c r="D305" t="s">
        <v>3135</v>
      </c>
      <c r="E305">
        <v>98.02</v>
      </c>
      <c r="F305">
        <v>100</v>
      </c>
      <c r="G305">
        <v>0</v>
      </c>
      <c r="H305">
        <v>404</v>
      </c>
      <c r="I305" t="s">
        <v>3136</v>
      </c>
      <c r="J305" s="4" t="s">
        <v>3137</v>
      </c>
      <c r="K305" t="s">
        <v>3138</v>
      </c>
      <c r="L305">
        <f t="shared" si="4"/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5">
        <v>0</v>
      </c>
      <c r="AB305" s="12">
        <v>5</v>
      </c>
      <c r="AC305" s="20">
        <v>0</v>
      </c>
      <c r="AD305" s="20">
        <v>0</v>
      </c>
      <c r="AE305" s="48">
        <v>0</v>
      </c>
      <c r="AF305" s="18">
        <v>0</v>
      </c>
      <c r="AG305" s="18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</row>
    <row r="306" spans="1:40">
      <c r="A306" t="s">
        <v>2000</v>
      </c>
      <c r="B306" t="s">
        <v>3139</v>
      </c>
      <c r="C306" t="s">
        <v>2146</v>
      </c>
      <c r="D306" t="s">
        <v>2003</v>
      </c>
      <c r="E306" t="s">
        <v>2233</v>
      </c>
      <c r="F306" t="s">
        <v>3063</v>
      </c>
      <c r="G306" s="19">
        <v>9.9999999999999995E-145</v>
      </c>
      <c r="H306" t="s">
        <v>2234</v>
      </c>
      <c r="I306" t="s">
        <v>3140</v>
      </c>
      <c r="J306" s="4" t="s">
        <v>3141</v>
      </c>
      <c r="K306" t="s">
        <v>3142</v>
      </c>
      <c r="L306">
        <f t="shared" si="4"/>
        <v>3</v>
      </c>
      <c r="M306" s="44">
        <v>102</v>
      </c>
      <c r="N306" s="44">
        <v>86</v>
      </c>
      <c r="O306" s="44">
        <v>94</v>
      </c>
      <c r="P306" s="44">
        <v>114</v>
      </c>
      <c r="Q306" s="44">
        <v>58</v>
      </c>
      <c r="R306" s="44">
        <v>101</v>
      </c>
      <c r="S306" s="44">
        <v>15</v>
      </c>
      <c r="T306" s="44">
        <v>20</v>
      </c>
      <c r="U306" s="44">
        <v>23</v>
      </c>
      <c r="V306" s="44">
        <v>2</v>
      </c>
      <c r="W306" s="44">
        <v>1</v>
      </c>
      <c r="X306" s="44">
        <v>3</v>
      </c>
      <c r="Y306" s="44">
        <v>0</v>
      </c>
      <c r="Z306" s="44">
        <v>0</v>
      </c>
      <c r="AA306" s="45">
        <v>0</v>
      </c>
      <c r="AB306" s="12">
        <v>0</v>
      </c>
      <c r="AC306" s="20">
        <v>0</v>
      </c>
      <c r="AD306" s="20">
        <v>0</v>
      </c>
      <c r="AE306" s="48">
        <v>0</v>
      </c>
      <c r="AF306" s="18">
        <v>0</v>
      </c>
      <c r="AG306" s="18">
        <v>0</v>
      </c>
      <c r="AH306">
        <v>0</v>
      </c>
      <c r="AI306">
        <v>0</v>
      </c>
      <c r="AJ306">
        <v>1</v>
      </c>
      <c r="AK306">
        <v>0</v>
      </c>
      <c r="AL306">
        <v>0</v>
      </c>
      <c r="AM306">
        <v>1</v>
      </c>
      <c r="AN306">
        <v>1</v>
      </c>
    </row>
    <row r="307" spans="1:40">
      <c r="A307" t="s">
        <v>2000</v>
      </c>
      <c r="B307" t="s">
        <v>3143</v>
      </c>
      <c r="C307" t="s">
        <v>199</v>
      </c>
      <c r="D307" t="s">
        <v>2003</v>
      </c>
      <c r="E307">
        <v>99.3</v>
      </c>
      <c r="F307">
        <v>100</v>
      </c>
      <c r="G307">
        <v>0</v>
      </c>
      <c r="H307">
        <v>427</v>
      </c>
      <c r="I307" t="s">
        <v>3144</v>
      </c>
      <c r="J307" s="4" t="s">
        <v>3145</v>
      </c>
      <c r="K307" t="s">
        <v>3146</v>
      </c>
      <c r="L307">
        <f t="shared" si="4"/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5">
        <v>0</v>
      </c>
      <c r="AB307" s="12">
        <v>0</v>
      </c>
      <c r="AC307" s="20">
        <v>0</v>
      </c>
      <c r="AD307" s="20">
        <v>0</v>
      </c>
      <c r="AE307" s="48">
        <v>0</v>
      </c>
      <c r="AF307" s="18">
        <v>0</v>
      </c>
      <c r="AG307" s="18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</row>
    <row r="308" spans="1:40">
      <c r="A308" t="s">
        <v>2000</v>
      </c>
      <c r="B308" t="s">
        <v>3147</v>
      </c>
      <c r="C308" t="s">
        <v>2059</v>
      </c>
      <c r="D308" t="s">
        <v>2003</v>
      </c>
      <c r="E308">
        <v>99.3</v>
      </c>
      <c r="F308">
        <v>100</v>
      </c>
      <c r="G308">
        <v>0</v>
      </c>
      <c r="H308">
        <v>426</v>
      </c>
      <c r="I308" t="s">
        <v>3148</v>
      </c>
      <c r="J308" s="4" t="s">
        <v>3149</v>
      </c>
      <c r="K308" t="s">
        <v>3150</v>
      </c>
      <c r="L308">
        <f t="shared" si="4"/>
        <v>14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5">
        <v>0</v>
      </c>
      <c r="AB308" s="12">
        <v>5</v>
      </c>
      <c r="AC308" s="20">
        <v>6</v>
      </c>
      <c r="AD308" s="20">
        <v>3</v>
      </c>
      <c r="AE308" s="48">
        <v>5</v>
      </c>
      <c r="AF308" s="18">
        <v>0</v>
      </c>
      <c r="AG308" s="1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</row>
    <row r="309" spans="1:40">
      <c r="A309" t="s">
        <v>2000</v>
      </c>
      <c r="B309" t="s">
        <v>3151</v>
      </c>
      <c r="C309" t="s">
        <v>2729</v>
      </c>
      <c r="D309" t="s">
        <v>2003</v>
      </c>
      <c r="E309">
        <v>100</v>
      </c>
      <c r="F309">
        <v>100</v>
      </c>
      <c r="G309">
        <v>0</v>
      </c>
      <c r="H309">
        <v>426</v>
      </c>
      <c r="I309" t="s">
        <v>3152</v>
      </c>
      <c r="J309" s="4" t="s">
        <v>3153</v>
      </c>
      <c r="K309" t="s">
        <v>3154</v>
      </c>
      <c r="L309">
        <f t="shared" si="4"/>
        <v>2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5">
        <v>0</v>
      </c>
      <c r="AB309" s="12">
        <v>0</v>
      </c>
      <c r="AC309" s="20">
        <v>0</v>
      </c>
      <c r="AD309" s="20">
        <v>0</v>
      </c>
      <c r="AE309" s="48">
        <v>0</v>
      </c>
      <c r="AF309" s="18">
        <v>0</v>
      </c>
      <c r="AG309" s="18">
        <v>0</v>
      </c>
      <c r="AH309">
        <v>0</v>
      </c>
      <c r="AI309">
        <v>2</v>
      </c>
      <c r="AJ309">
        <v>0</v>
      </c>
      <c r="AK309">
        <v>0</v>
      </c>
      <c r="AL309">
        <v>0</v>
      </c>
      <c r="AM309">
        <v>0</v>
      </c>
      <c r="AN309">
        <v>0</v>
      </c>
    </row>
    <row r="310" spans="1:40">
      <c r="A310" t="s">
        <v>2000</v>
      </c>
      <c r="B310" t="s">
        <v>3155</v>
      </c>
      <c r="C310" t="s">
        <v>3156</v>
      </c>
      <c r="D310" t="s">
        <v>3157</v>
      </c>
      <c r="E310">
        <v>99.77</v>
      </c>
      <c r="F310">
        <v>100</v>
      </c>
      <c r="G310">
        <v>0</v>
      </c>
      <c r="H310">
        <v>426</v>
      </c>
      <c r="I310" t="s">
        <v>3158</v>
      </c>
      <c r="J310" s="4" t="s">
        <v>3159</v>
      </c>
      <c r="K310" t="s">
        <v>1471</v>
      </c>
      <c r="L310">
        <f t="shared" si="4"/>
        <v>323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5">
        <v>0</v>
      </c>
      <c r="AB310" s="12">
        <v>0</v>
      </c>
      <c r="AC310" s="20">
        <v>0</v>
      </c>
      <c r="AD310" s="20">
        <v>0</v>
      </c>
      <c r="AE310" s="48">
        <v>0</v>
      </c>
      <c r="AF310" s="18">
        <v>0</v>
      </c>
      <c r="AG310" s="18">
        <v>0</v>
      </c>
      <c r="AH310">
        <v>0</v>
      </c>
      <c r="AI310">
        <v>0</v>
      </c>
      <c r="AJ310">
        <v>0</v>
      </c>
      <c r="AK310">
        <v>0</v>
      </c>
      <c r="AL310">
        <v>112</v>
      </c>
      <c r="AM310">
        <v>190</v>
      </c>
      <c r="AN310">
        <v>21</v>
      </c>
    </row>
    <row r="311" spans="1:40">
      <c r="A311" t="s">
        <v>2000</v>
      </c>
      <c r="B311" t="s">
        <v>3160</v>
      </c>
      <c r="C311" t="s">
        <v>3161</v>
      </c>
      <c r="D311" t="s">
        <v>2003</v>
      </c>
      <c r="E311" t="s">
        <v>2233</v>
      </c>
      <c r="F311">
        <v>100</v>
      </c>
      <c r="G311">
        <v>0</v>
      </c>
      <c r="H311" t="s">
        <v>2234</v>
      </c>
      <c r="I311" t="s">
        <v>3162</v>
      </c>
      <c r="J311" s="4" t="s">
        <v>3163</v>
      </c>
      <c r="K311" t="s">
        <v>3164</v>
      </c>
      <c r="L311">
        <f t="shared" si="4"/>
        <v>0</v>
      </c>
      <c r="M311" s="44">
        <v>0</v>
      </c>
      <c r="N311" s="44">
        <v>0</v>
      </c>
      <c r="O311" s="44">
        <v>0</v>
      </c>
      <c r="P311" s="44">
        <v>0</v>
      </c>
      <c r="Q311" s="44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5">
        <v>0</v>
      </c>
      <c r="AB311" s="12">
        <v>12</v>
      </c>
      <c r="AC311" s="20">
        <v>0</v>
      </c>
      <c r="AD311" s="20">
        <v>0</v>
      </c>
      <c r="AE311" s="48">
        <v>0</v>
      </c>
      <c r="AF311" s="18">
        <v>0</v>
      </c>
      <c r="AG311" s="18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</row>
    <row r="312" spans="1:40">
      <c r="A312" t="s">
        <v>2000</v>
      </c>
      <c r="B312" t="s">
        <v>3165</v>
      </c>
      <c r="C312" t="s">
        <v>3166</v>
      </c>
      <c r="D312" t="s">
        <v>2003</v>
      </c>
      <c r="E312">
        <v>99.76</v>
      </c>
      <c r="F312">
        <v>100</v>
      </c>
      <c r="G312">
        <v>0</v>
      </c>
      <c r="H312">
        <v>421</v>
      </c>
      <c r="I312" t="s">
        <v>3167</v>
      </c>
      <c r="J312" s="4" t="s">
        <v>3168</v>
      </c>
      <c r="K312" t="s">
        <v>3169</v>
      </c>
      <c r="L312">
        <f t="shared" si="4"/>
        <v>0</v>
      </c>
      <c r="M312" s="44">
        <v>0</v>
      </c>
      <c r="N312" s="44">
        <v>0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5">
        <v>0</v>
      </c>
      <c r="AB312" s="12">
        <v>0</v>
      </c>
      <c r="AC312" s="20">
        <v>0</v>
      </c>
      <c r="AD312" s="20">
        <v>0</v>
      </c>
      <c r="AE312" s="48">
        <v>0</v>
      </c>
      <c r="AF312" s="18">
        <v>0</v>
      </c>
      <c r="AG312" s="18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</row>
    <row r="313" spans="1:40">
      <c r="A313" t="s">
        <v>2000</v>
      </c>
      <c r="B313" t="s">
        <v>3170</v>
      </c>
      <c r="C313" t="s">
        <v>3171</v>
      </c>
      <c r="D313" t="s">
        <v>2003</v>
      </c>
      <c r="E313">
        <v>100</v>
      </c>
      <c r="F313">
        <v>100</v>
      </c>
      <c r="G313">
        <v>0</v>
      </c>
      <c r="H313">
        <v>426</v>
      </c>
      <c r="I313" t="s">
        <v>3172</v>
      </c>
      <c r="J313" s="4" t="s">
        <v>3173</v>
      </c>
      <c r="K313" t="s">
        <v>3174</v>
      </c>
      <c r="L313">
        <f t="shared" si="4"/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5">
        <v>0</v>
      </c>
      <c r="AB313" s="12">
        <v>0</v>
      </c>
      <c r="AC313" s="20">
        <v>0</v>
      </c>
      <c r="AD313" s="20">
        <v>0</v>
      </c>
      <c r="AE313" s="48">
        <v>0</v>
      </c>
      <c r="AF313" s="18">
        <v>0</v>
      </c>
      <c r="AG313" s="18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</row>
    <row r="314" spans="1:40">
      <c r="A314" t="s">
        <v>2000</v>
      </c>
      <c r="B314" t="s">
        <v>3175</v>
      </c>
      <c r="C314" t="s">
        <v>110</v>
      </c>
      <c r="D314" t="s">
        <v>2003</v>
      </c>
      <c r="E314">
        <v>99.3</v>
      </c>
      <c r="F314">
        <v>100</v>
      </c>
      <c r="G314">
        <v>0</v>
      </c>
      <c r="H314">
        <v>427</v>
      </c>
      <c r="I314" t="s">
        <v>3176</v>
      </c>
      <c r="J314" s="4" t="s">
        <v>3177</v>
      </c>
      <c r="K314" t="s">
        <v>3178</v>
      </c>
      <c r="L314">
        <f t="shared" si="4"/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5">
        <v>0</v>
      </c>
      <c r="AB314" s="12">
        <v>0</v>
      </c>
      <c r="AC314" s="20">
        <v>0</v>
      </c>
      <c r="AD314" s="20">
        <v>0</v>
      </c>
      <c r="AE314" s="48">
        <v>0</v>
      </c>
      <c r="AF314" s="18">
        <v>0</v>
      </c>
      <c r="AG314" s="18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</row>
    <row r="315" spans="1:40">
      <c r="A315" t="s">
        <v>2000</v>
      </c>
      <c r="B315" t="s">
        <v>3179</v>
      </c>
      <c r="C315" t="s">
        <v>2088</v>
      </c>
      <c r="D315" t="s">
        <v>2003</v>
      </c>
      <c r="E315">
        <v>99.06</v>
      </c>
      <c r="F315">
        <v>100</v>
      </c>
      <c r="G315">
        <v>0</v>
      </c>
      <c r="H315">
        <v>426</v>
      </c>
      <c r="I315" t="s">
        <v>3180</v>
      </c>
      <c r="J315" s="4" t="s">
        <v>3181</v>
      </c>
      <c r="K315" t="s">
        <v>3182</v>
      </c>
      <c r="L315">
        <f t="shared" si="4"/>
        <v>2</v>
      </c>
      <c r="M315" s="44">
        <v>1</v>
      </c>
      <c r="N315" s="44">
        <v>2</v>
      </c>
      <c r="O315" s="44">
        <v>1</v>
      </c>
      <c r="P315" s="44">
        <v>0</v>
      </c>
      <c r="Q315" s="44">
        <v>0</v>
      </c>
      <c r="R315" s="44">
        <v>2</v>
      </c>
      <c r="S315" s="44">
        <v>2</v>
      </c>
      <c r="T315" s="44">
        <v>4</v>
      </c>
      <c r="U315" s="44">
        <v>4</v>
      </c>
      <c r="V315" s="44">
        <v>4</v>
      </c>
      <c r="W315" s="44">
        <v>7</v>
      </c>
      <c r="X315" s="44">
        <v>5</v>
      </c>
      <c r="Y315" s="44">
        <v>3</v>
      </c>
      <c r="Z315" s="44">
        <v>3</v>
      </c>
      <c r="AA315" s="45">
        <v>1</v>
      </c>
      <c r="AB315" s="12">
        <v>0</v>
      </c>
      <c r="AC315" s="20">
        <v>0</v>
      </c>
      <c r="AD315" s="20">
        <v>0</v>
      </c>
      <c r="AE315" s="48">
        <v>0</v>
      </c>
      <c r="AF315" s="18">
        <v>0</v>
      </c>
      <c r="AG315" s="18">
        <v>0</v>
      </c>
      <c r="AH315">
        <v>0</v>
      </c>
      <c r="AI315">
        <v>0</v>
      </c>
      <c r="AJ315">
        <v>2</v>
      </c>
      <c r="AK315">
        <v>0</v>
      </c>
      <c r="AL315">
        <v>0</v>
      </c>
      <c r="AM315">
        <v>0</v>
      </c>
      <c r="AN315">
        <v>0</v>
      </c>
    </row>
    <row r="316" spans="1:40">
      <c r="A316" t="s">
        <v>2000</v>
      </c>
      <c r="B316" t="s">
        <v>3183</v>
      </c>
      <c r="C316" t="s">
        <v>3184</v>
      </c>
      <c r="D316" t="s">
        <v>3185</v>
      </c>
      <c r="E316">
        <v>98.12</v>
      </c>
      <c r="F316">
        <v>100</v>
      </c>
      <c r="G316">
        <v>0</v>
      </c>
      <c r="H316">
        <v>426</v>
      </c>
      <c r="I316" t="s">
        <v>3186</v>
      </c>
      <c r="J316" s="4" t="s">
        <v>3187</v>
      </c>
      <c r="K316" t="s">
        <v>3188</v>
      </c>
      <c r="L316">
        <f t="shared" si="4"/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5">
        <v>0</v>
      </c>
      <c r="AB316" s="12">
        <v>0</v>
      </c>
      <c r="AC316" s="20">
        <v>0</v>
      </c>
      <c r="AD316" s="20">
        <v>0</v>
      </c>
      <c r="AE316" s="48">
        <v>0</v>
      </c>
      <c r="AF316" s="18">
        <v>0</v>
      </c>
      <c r="AG316" s="18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</row>
    <row r="317" spans="1:40">
      <c r="A317" t="s">
        <v>2000</v>
      </c>
      <c r="B317" t="s">
        <v>2841</v>
      </c>
      <c r="C317" t="s">
        <v>2842</v>
      </c>
      <c r="D317" t="s">
        <v>3189</v>
      </c>
      <c r="E317">
        <v>99.29</v>
      </c>
      <c r="F317">
        <v>100</v>
      </c>
      <c r="G317">
        <v>0</v>
      </c>
      <c r="H317">
        <v>422</v>
      </c>
      <c r="I317" t="s">
        <v>3190</v>
      </c>
      <c r="J317" s="4" t="s">
        <v>3191</v>
      </c>
      <c r="K317" t="s">
        <v>3192</v>
      </c>
      <c r="L317">
        <f t="shared" si="4"/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5">
        <v>0</v>
      </c>
      <c r="AB317" s="12">
        <v>0</v>
      </c>
      <c r="AC317" s="20">
        <v>0</v>
      </c>
      <c r="AD317" s="20">
        <v>0</v>
      </c>
      <c r="AE317" s="48">
        <v>0</v>
      </c>
      <c r="AF317" s="18">
        <v>0</v>
      </c>
      <c r="AG317" s="18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</row>
    <row r="318" spans="1:40">
      <c r="A318" t="s">
        <v>2000</v>
      </c>
      <c r="B318" t="s">
        <v>3193</v>
      </c>
      <c r="C318" t="s">
        <v>3194</v>
      </c>
      <c r="D318" t="s">
        <v>2003</v>
      </c>
      <c r="E318">
        <v>100</v>
      </c>
      <c r="F318">
        <v>100</v>
      </c>
      <c r="G318">
        <v>0</v>
      </c>
      <c r="H318">
        <v>401</v>
      </c>
      <c r="I318" t="s">
        <v>3195</v>
      </c>
      <c r="J318" s="4" t="s">
        <v>3196</v>
      </c>
      <c r="K318" t="s">
        <v>3197</v>
      </c>
      <c r="L318">
        <f t="shared" si="4"/>
        <v>15</v>
      </c>
      <c r="M318" s="44">
        <v>0</v>
      </c>
      <c r="N318" s="44">
        <v>0</v>
      </c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5">
        <v>0</v>
      </c>
      <c r="AB318" s="12">
        <v>6</v>
      </c>
      <c r="AC318" s="20">
        <v>5</v>
      </c>
      <c r="AD318" s="20">
        <v>6</v>
      </c>
      <c r="AE318" s="48">
        <v>4</v>
      </c>
      <c r="AF318" s="18">
        <v>0</v>
      </c>
      <c r="AG318" s="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</row>
    <row r="319" spans="1:40">
      <c r="A319" t="s">
        <v>2000</v>
      </c>
      <c r="B319" t="s">
        <v>3198</v>
      </c>
      <c r="C319" t="s">
        <v>409</v>
      </c>
      <c r="D319" t="s">
        <v>2003</v>
      </c>
      <c r="E319">
        <v>100</v>
      </c>
      <c r="F319">
        <v>100</v>
      </c>
      <c r="G319">
        <v>0</v>
      </c>
      <c r="H319">
        <v>401</v>
      </c>
      <c r="I319" t="s">
        <v>3199</v>
      </c>
      <c r="J319" s="4" t="s">
        <v>3200</v>
      </c>
      <c r="K319" t="s">
        <v>3201</v>
      </c>
      <c r="L319">
        <f t="shared" si="4"/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5">
        <v>0</v>
      </c>
      <c r="AB319" s="12">
        <v>0</v>
      </c>
      <c r="AC319" s="20">
        <v>0</v>
      </c>
      <c r="AD319" s="20">
        <v>0</v>
      </c>
      <c r="AE319" s="48">
        <v>0</v>
      </c>
      <c r="AF319" s="18">
        <v>0</v>
      </c>
      <c r="AG319" s="18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</row>
    <row r="320" spans="1:40">
      <c r="A320" t="s">
        <v>2000</v>
      </c>
      <c r="B320" t="s">
        <v>3202</v>
      </c>
      <c r="C320" t="s">
        <v>2066</v>
      </c>
      <c r="D320" t="s">
        <v>2003</v>
      </c>
      <c r="E320" t="s">
        <v>2233</v>
      </c>
      <c r="F320">
        <v>100</v>
      </c>
      <c r="G320">
        <v>0</v>
      </c>
      <c r="H320" t="s">
        <v>2234</v>
      </c>
      <c r="I320" t="s">
        <v>3203</v>
      </c>
      <c r="J320" s="4" t="s">
        <v>3204</v>
      </c>
      <c r="K320" t="s">
        <v>3205</v>
      </c>
      <c r="L320">
        <f t="shared" si="4"/>
        <v>1</v>
      </c>
      <c r="M320" s="44">
        <v>0</v>
      </c>
      <c r="N320" s="44">
        <v>0</v>
      </c>
      <c r="O320" s="44">
        <v>0</v>
      </c>
      <c r="P320" s="44">
        <v>0</v>
      </c>
      <c r="Q320" s="44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5">
        <v>0</v>
      </c>
      <c r="AB320" s="12">
        <v>1</v>
      </c>
      <c r="AC320" s="20">
        <v>1</v>
      </c>
      <c r="AD320" s="20">
        <v>0</v>
      </c>
      <c r="AE320" s="48">
        <v>0</v>
      </c>
      <c r="AF320" s="18">
        <v>0</v>
      </c>
      <c r="AG320" s="18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</row>
    <row r="321" spans="1:40">
      <c r="A321" t="s">
        <v>2000</v>
      </c>
      <c r="B321" t="s">
        <v>3206</v>
      </c>
      <c r="C321" t="s">
        <v>409</v>
      </c>
      <c r="D321" t="s">
        <v>2003</v>
      </c>
      <c r="E321">
        <v>97.01</v>
      </c>
      <c r="F321">
        <v>100</v>
      </c>
      <c r="G321">
        <v>0</v>
      </c>
      <c r="H321">
        <v>401</v>
      </c>
      <c r="I321" t="s">
        <v>3207</v>
      </c>
      <c r="J321" s="4" t="s">
        <v>3208</v>
      </c>
      <c r="K321" t="s">
        <v>3209</v>
      </c>
      <c r="L321">
        <f t="shared" si="4"/>
        <v>8</v>
      </c>
      <c r="M321" s="44">
        <v>6</v>
      </c>
      <c r="N321" s="44">
        <v>8</v>
      </c>
      <c r="O321" s="44">
        <v>8</v>
      </c>
      <c r="P321" s="44">
        <v>4</v>
      </c>
      <c r="Q321" s="44">
        <v>2</v>
      </c>
      <c r="R321" s="44">
        <v>8</v>
      </c>
      <c r="S321" s="44">
        <v>2</v>
      </c>
      <c r="T321" s="44">
        <v>2</v>
      </c>
      <c r="U321" s="44">
        <v>2</v>
      </c>
      <c r="V321" s="44">
        <v>0</v>
      </c>
      <c r="W321" s="44">
        <v>1</v>
      </c>
      <c r="X321" s="44">
        <v>1</v>
      </c>
      <c r="Y321" s="44">
        <v>0</v>
      </c>
      <c r="Z321" s="44">
        <v>3</v>
      </c>
      <c r="AA321" s="45">
        <v>0</v>
      </c>
      <c r="AB321" s="12">
        <v>3</v>
      </c>
      <c r="AC321" s="20">
        <v>1</v>
      </c>
      <c r="AD321" s="20">
        <v>3</v>
      </c>
      <c r="AE321" s="48">
        <v>4</v>
      </c>
      <c r="AF321" s="18">
        <v>0</v>
      </c>
      <c r="AG321" s="18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</row>
    <row r="322" spans="1:40">
      <c r="A322" t="s">
        <v>2000</v>
      </c>
      <c r="B322" t="s">
        <v>3210</v>
      </c>
      <c r="C322" t="s">
        <v>2002</v>
      </c>
      <c r="D322" t="s">
        <v>2003</v>
      </c>
      <c r="E322">
        <v>98.36</v>
      </c>
      <c r="F322">
        <v>100</v>
      </c>
      <c r="G322">
        <v>0</v>
      </c>
      <c r="H322">
        <v>426</v>
      </c>
      <c r="I322" t="s">
        <v>3211</v>
      </c>
      <c r="J322" s="4" t="s">
        <v>3212</v>
      </c>
      <c r="K322" t="s">
        <v>3213</v>
      </c>
      <c r="L322">
        <f t="shared" si="4"/>
        <v>0</v>
      </c>
      <c r="M322" s="44">
        <v>0</v>
      </c>
      <c r="N322" s="44">
        <v>0</v>
      </c>
      <c r="O322" s="44">
        <v>0</v>
      </c>
      <c r="P322" s="44">
        <v>0</v>
      </c>
      <c r="Q322" s="44">
        <v>0</v>
      </c>
      <c r="R322" s="44">
        <v>0</v>
      </c>
      <c r="S322" s="44">
        <v>0</v>
      </c>
      <c r="T322" s="44">
        <v>0</v>
      </c>
      <c r="U322" s="44">
        <v>0</v>
      </c>
      <c r="V322" s="44">
        <v>0</v>
      </c>
      <c r="W322" s="44">
        <v>0</v>
      </c>
      <c r="X322" s="44">
        <v>0</v>
      </c>
      <c r="Y322" s="44">
        <v>0</v>
      </c>
      <c r="Z322" s="44">
        <v>0</v>
      </c>
      <c r="AA322" s="45">
        <v>0</v>
      </c>
      <c r="AB322" s="12">
        <v>0</v>
      </c>
      <c r="AC322" s="20">
        <v>0</v>
      </c>
      <c r="AD322" s="20">
        <v>0</v>
      </c>
      <c r="AE322" s="48">
        <v>0</v>
      </c>
      <c r="AF322" s="18">
        <v>0</v>
      </c>
      <c r="AG322" s="18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</row>
    <row r="323" spans="1:40">
      <c r="A323" t="s">
        <v>2000</v>
      </c>
      <c r="B323" t="s">
        <v>3214</v>
      </c>
      <c r="C323" t="s">
        <v>204</v>
      </c>
      <c r="D323" t="s">
        <v>2003</v>
      </c>
      <c r="E323" t="s">
        <v>2233</v>
      </c>
      <c r="F323">
        <v>100</v>
      </c>
      <c r="G323">
        <v>0</v>
      </c>
      <c r="H323" t="s">
        <v>2234</v>
      </c>
      <c r="I323" t="s">
        <v>3215</v>
      </c>
      <c r="J323" s="4" t="s">
        <v>3216</v>
      </c>
      <c r="K323" t="s">
        <v>3217</v>
      </c>
      <c r="L323">
        <f t="shared" si="4"/>
        <v>560</v>
      </c>
      <c r="M323" s="44">
        <v>0</v>
      </c>
      <c r="N323" s="44">
        <v>0</v>
      </c>
      <c r="O323" s="44">
        <v>0</v>
      </c>
      <c r="P323" s="44">
        <v>1</v>
      </c>
      <c r="Q323" s="44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5">
        <v>0</v>
      </c>
      <c r="AB323" s="12">
        <v>121</v>
      </c>
      <c r="AC323" s="20">
        <v>227</v>
      </c>
      <c r="AD323" s="20">
        <v>179</v>
      </c>
      <c r="AE323" s="48">
        <v>154</v>
      </c>
      <c r="AF323" s="18">
        <v>0</v>
      </c>
      <c r="AG323" s="18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</row>
    <row r="324" spans="1:40">
      <c r="A324" t="s">
        <v>2000</v>
      </c>
      <c r="B324" t="s">
        <v>3218</v>
      </c>
      <c r="C324" t="s">
        <v>2007</v>
      </c>
      <c r="D324" t="s">
        <v>2003</v>
      </c>
      <c r="E324" t="s">
        <v>2233</v>
      </c>
      <c r="F324">
        <v>100</v>
      </c>
      <c r="G324">
        <v>0</v>
      </c>
      <c r="H324" t="s">
        <v>2234</v>
      </c>
      <c r="I324" t="s">
        <v>3219</v>
      </c>
      <c r="J324" s="4" t="s">
        <v>3220</v>
      </c>
      <c r="K324" t="s">
        <v>3221</v>
      </c>
      <c r="L324">
        <f t="shared" ref="L324:L387" si="5">SUM(AC324:AN324)</f>
        <v>0</v>
      </c>
      <c r="M324" s="44">
        <v>0</v>
      </c>
      <c r="N324" s="44">
        <v>0</v>
      </c>
      <c r="O324" s="44">
        <v>0</v>
      </c>
      <c r="P324" s="44">
        <v>0</v>
      </c>
      <c r="Q324" s="44">
        <v>0</v>
      </c>
      <c r="R324" s="44">
        <v>0</v>
      </c>
      <c r="S324" s="44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5">
        <v>0</v>
      </c>
      <c r="AB324" s="12">
        <v>0</v>
      </c>
      <c r="AC324" s="20">
        <v>0</v>
      </c>
      <c r="AD324" s="20">
        <v>0</v>
      </c>
      <c r="AE324" s="48">
        <v>0</v>
      </c>
      <c r="AF324" s="18">
        <v>0</v>
      </c>
      <c r="AG324" s="18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</row>
    <row r="325" spans="1:40">
      <c r="A325" t="s">
        <v>2000</v>
      </c>
      <c r="B325" t="s">
        <v>3222</v>
      </c>
      <c r="C325" t="s">
        <v>2011</v>
      </c>
      <c r="D325" t="s">
        <v>2003</v>
      </c>
      <c r="E325">
        <v>100</v>
      </c>
      <c r="F325">
        <v>100</v>
      </c>
      <c r="G325">
        <v>0</v>
      </c>
      <c r="H325">
        <v>401</v>
      </c>
      <c r="I325" t="s">
        <v>3223</v>
      </c>
      <c r="J325" s="4" t="s">
        <v>3224</v>
      </c>
      <c r="K325" t="s">
        <v>3225</v>
      </c>
      <c r="L325">
        <f t="shared" si="5"/>
        <v>0</v>
      </c>
      <c r="M325" s="44">
        <v>0</v>
      </c>
      <c r="N325" s="44">
        <v>0</v>
      </c>
      <c r="O325" s="44">
        <v>0</v>
      </c>
      <c r="P325" s="44">
        <v>0</v>
      </c>
      <c r="Q325" s="44">
        <v>0</v>
      </c>
      <c r="R325" s="44">
        <v>0</v>
      </c>
      <c r="S325" s="44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5">
        <v>0</v>
      </c>
      <c r="AB325" s="12">
        <v>0</v>
      </c>
      <c r="AC325" s="20">
        <v>0</v>
      </c>
      <c r="AD325" s="20">
        <v>0</v>
      </c>
      <c r="AE325" s="48">
        <v>0</v>
      </c>
      <c r="AF325" s="18">
        <v>0</v>
      </c>
      <c r="AG325" s="18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</row>
    <row r="326" spans="1:40">
      <c r="A326" t="s">
        <v>2000</v>
      </c>
      <c r="B326" t="s">
        <v>3226</v>
      </c>
      <c r="C326" t="s">
        <v>2194</v>
      </c>
      <c r="D326" t="s">
        <v>2003</v>
      </c>
      <c r="E326">
        <v>98.34</v>
      </c>
      <c r="F326">
        <v>100</v>
      </c>
      <c r="G326">
        <v>0</v>
      </c>
      <c r="H326">
        <v>421</v>
      </c>
      <c r="I326" t="s">
        <v>3227</v>
      </c>
      <c r="J326" s="4" t="s">
        <v>3228</v>
      </c>
      <c r="K326" t="s">
        <v>3229</v>
      </c>
      <c r="L326">
        <f t="shared" si="5"/>
        <v>0</v>
      </c>
      <c r="M326" s="44">
        <v>0</v>
      </c>
      <c r="N326" s="44">
        <v>0</v>
      </c>
      <c r="O326" s="44">
        <v>0</v>
      </c>
      <c r="P326" s="44">
        <v>0</v>
      </c>
      <c r="Q326" s="44">
        <v>0</v>
      </c>
      <c r="R326" s="44">
        <v>0</v>
      </c>
      <c r="S326" s="44">
        <v>0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0</v>
      </c>
      <c r="AA326" s="45">
        <v>0</v>
      </c>
      <c r="AB326" s="12">
        <v>0</v>
      </c>
      <c r="AC326" s="20">
        <v>0</v>
      </c>
      <c r="AD326" s="20">
        <v>0</v>
      </c>
      <c r="AE326" s="48">
        <v>0</v>
      </c>
      <c r="AF326" s="18">
        <v>0</v>
      </c>
      <c r="AG326" s="18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</row>
    <row r="327" spans="1:40">
      <c r="A327" t="s">
        <v>2000</v>
      </c>
      <c r="B327" t="s">
        <v>3230</v>
      </c>
      <c r="C327" t="s">
        <v>2194</v>
      </c>
      <c r="D327" t="s">
        <v>2003</v>
      </c>
      <c r="E327">
        <v>99.76</v>
      </c>
      <c r="F327">
        <v>100</v>
      </c>
      <c r="G327">
        <v>0</v>
      </c>
      <c r="H327">
        <v>421</v>
      </c>
      <c r="I327" t="s">
        <v>3231</v>
      </c>
      <c r="J327" s="4" t="s">
        <v>3232</v>
      </c>
      <c r="K327" t="s">
        <v>3233</v>
      </c>
      <c r="L327">
        <f t="shared" si="5"/>
        <v>0</v>
      </c>
      <c r="M327" s="44">
        <v>0</v>
      </c>
      <c r="N327" s="44">
        <v>0</v>
      </c>
      <c r="O327" s="44">
        <v>0</v>
      </c>
      <c r="P327" s="44">
        <v>0</v>
      </c>
      <c r="Q327" s="44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5">
        <v>0</v>
      </c>
      <c r="AB327" s="12">
        <v>0</v>
      </c>
      <c r="AC327" s="20">
        <v>0</v>
      </c>
      <c r="AD327" s="20">
        <v>0</v>
      </c>
      <c r="AE327" s="48">
        <v>0</v>
      </c>
      <c r="AF327" s="18">
        <v>0</v>
      </c>
      <c r="AG327" s="18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</row>
    <row r="328" spans="1:40">
      <c r="A328" t="s">
        <v>2000</v>
      </c>
      <c r="B328" t="s">
        <v>3234</v>
      </c>
      <c r="C328" t="s">
        <v>2316</v>
      </c>
      <c r="D328" t="s">
        <v>2003</v>
      </c>
      <c r="E328">
        <v>99.3</v>
      </c>
      <c r="F328">
        <v>100</v>
      </c>
      <c r="G328">
        <v>0</v>
      </c>
      <c r="H328">
        <v>426</v>
      </c>
      <c r="I328" t="s">
        <v>3235</v>
      </c>
      <c r="J328" s="4" t="s">
        <v>3236</v>
      </c>
      <c r="K328" t="s">
        <v>3237</v>
      </c>
      <c r="L328">
        <f t="shared" si="5"/>
        <v>0</v>
      </c>
      <c r="M328" s="44">
        <v>2</v>
      </c>
      <c r="N328" s="44">
        <v>3</v>
      </c>
      <c r="O328" s="44">
        <v>4</v>
      </c>
      <c r="P328" s="44">
        <v>8</v>
      </c>
      <c r="Q328" s="44">
        <v>1</v>
      </c>
      <c r="R328" s="44">
        <v>7</v>
      </c>
      <c r="S328" s="44">
        <v>0</v>
      </c>
      <c r="T328" s="44">
        <v>0</v>
      </c>
      <c r="U328" s="44">
        <v>1</v>
      </c>
      <c r="V328" s="44">
        <v>0</v>
      </c>
      <c r="W328" s="44">
        <v>0</v>
      </c>
      <c r="X328" s="44">
        <v>1</v>
      </c>
      <c r="Y328" s="44">
        <v>0</v>
      </c>
      <c r="Z328" s="44">
        <v>0</v>
      </c>
      <c r="AA328" s="45">
        <v>0</v>
      </c>
      <c r="AB328" s="12">
        <v>0</v>
      </c>
      <c r="AC328" s="20">
        <v>0</v>
      </c>
      <c r="AD328" s="20">
        <v>0</v>
      </c>
      <c r="AE328" s="48">
        <v>0</v>
      </c>
      <c r="AF328" s="18">
        <v>0</v>
      </c>
      <c r="AG328" s="1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</row>
    <row r="329" spans="1:40">
      <c r="A329" t="s">
        <v>2000</v>
      </c>
      <c r="B329" t="s">
        <v>3238</v>
      </c>
      <c r="C329" t="s">
        <v>3239</v>
      </c>
      <c r="D329" t="s">
        <v>2003</v>
      </c>
      <c r="E329">
        <v>100</v>
      </c>
      <c r="F329">
        <v>100</v>
      </c>
      <c r="G329">
        <v>0</v>
      </c>
      <c r="H329">
        <v>426</v>
      </c>
      <c r="I329" t="s">
        <v>3240</v>
      </c>
      <c r="J329" s="4" t="s">
        <v>3241</v>
      </c>
      <c r="K329" t="s">
        <v>3242</v>
      </c>
      <c r="L329">
        <f t="shared" si="5"/>
        <v>16</v>
      </c>
      <c r="M329" s="44">
        <v>0</v>
      </c>
      <c r="N329" s="44">
        <v>0</v>
      </c>
      <c r="O329" s="44">
        <v>0</v>
      </c>
      <c r="P329" s="44">
        <v>0</v>
      </c>
      <c r="Q329" s="44">
        <v>0</v>
      </c>
      <c r="R329" s="44">
        <v>0</v>
      </c>
      <c r="S329" s="44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5">
        <v>0</v>
      </c>
      <c r="AB329" s="12">
        <v>0</v>
      </c>
      <c r="AC329" s="20">
        <v>2</v>
      </c>
      <c r="AD329" s="20">
        <v>0</v>
      </c>
      <c r="AE329" s="48">
        <v>0</v>
      </c>
      <c r="AF329" s="18">
        <v>0</v>
      </c>
      <c r="AG329" s="18">
        <v>0</v>
      </c>
      <c r="AH329">
        <v>0</v>
      </c>
      <c r="AI329">
        <v>1</v>
      </c>
      <c r="AJ329">
        <v>0</v>
      </c>
      <c r="AK329">
        <v>2</v>
      </c>
      <c r="AL329">
        <v>11</v>
      </c>
      <c r="AM329">
        <v>0</v>
      </c>
      <c r="AN329">
        <v>0</v>
      </c>
    </row>
    <row r="330" spans="1:40">
      <c r="A330" t="s">
        <v>2000</v>
      </c>
      <c r="B330" t="s">
        <v>3243</v>
      </c>
      <c r="C330" t="s">
        <v>3244</v>
      </c>
      <c r="D330" t="s">
        <v>3245</v>
      </c>
      <c r="E330">
        <v>96.76</v>
      </c>
      <c r="F330">
        <v>100</v>
      </c>
      <c r="G330">
        <v>0</v>
      </c>
      <c r="H330">
        <v>401</v>
      </c>
      <c r="I330" t="s">
        <v>3246</v>
      </c>
      <c r="J330" s="4" t="s">
        <v>3247</v>
      </c>
      <c r="K330" t="s">
        <v>3248</v>
      </c>
      <c r="L330">
        <f t="shared" si="5"/>
        <v>83</v>
      </c>
      <c r="M330" s="44">
        <v>0</v>
      </c>
      <c r="N330" s="44">
        <v>0</v>
      </c>
      <c r="O330" s="44">
        <v>0</v>
      </c>
      <c r="P330" s="44">
        <v>0</v>
      </c>
      <c r="Q330" s="44">
        <v>0</v>
      </c>
      <c r="R330" s="44">
        <v>0</v>
      </c>
      <c r="S330" s="44">
        <v>0</v>
      </c>
      <c r="T330" s="44">
        <v>0</v>
      </c>
      <c r="U330" s="44">
        <v>0</v>
      </c>
      <c r="V330" s="44">
        <v>0</v>
      </c>
      <c r="W330" s="44">
        <v>0</v>
      </c>
      <c r="X330" s="44">
        <v>0</v>
      </c>
      <c r="Y330" s="44">
        <v>0</v>
      </c>
      <c r="Z330" s="44">
        <v>0</v>
      </c>
      <c r="AA330" s="45">
        <v>0</v>
      </c>
      <c r="AB330" s="12">
        <v>27</v>
      </c>
      <c r="AC330" s="20">
        <v>32</v>
      </c>
      <c r="AD330" s="20">
        <v>18</v>
      </c>
      <c r="AE330" s="48">
        <v>33</v>
      </c>
      <c r="AF330" s="18">
        <v>0</v>
      </c>
      <c r="AG330" s="18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</row>
    <row r="331" spans="1:40">
      <c r="A331" t="s">
        <v>2000</v>
      </c>
      <c r="B331" t="s">
        <v>3249</v>
      </c>
      <c r="C331" t="s">
        <v>409</v>
      </c>
      <c r="D331" t="s">
        <v>2003</v>
      </c>
      <c r="E331">
        <v>97.51</v>
      </c>
      <c r="F331">
        <v>100</v>
      </c>
      <c r="G331">
        <v>0</v>
      </c>
      <c r="H331">
        <v>401</v>
      </c>
      <c r="I331" t="s">
        <v>3250</v>
      </c>
      <c r="J331" s="4" t="s">
        <v>3251</v>
      </c>
      <c r="K331" t="s">
        <v>3252</v>
      </c>
      <c r="L331">
        <f t="shared" si="5"/>
        <v>24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5">
        <v>0</v>
      </c>
      <c r="AB331" s="12">
        <v>9</v>
      </c>
      <c r="AC331" s="20">
        <v>13</v>
      </c>
      <c r="AD331" s="20">
        <v>5</v>
      </c>
      <c r="AE331" s="48">
        <v>6</v>
      </c>
      <c r="AF331" s="18">
        <v>0</v>
      </c>
      <c r="AG331" s="18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</row>
    <row r="332" spans="1:40">
      <c r="A332" t="s">
        <v>2000</v>
      </c>
      <c r="B332" t="s">
        <v>3253</v>
      </c>
      <c r="C332" t="s">
        <v>409</v>
      </c>
      <c r="D332" t="s">
        <v>2003</v>
      </c>
      <c r="E332">
        <v>98.5</v>
      </c>
      <c r="F332">
        <v>100</v>
      </c>
      <c r="G332">
        <v>0</v>
      </c>
      <c r="H332">
        <v>401</v>
      </c>
      <c r="I332" t="s">
        <v>3254</v>
      </c>
      <c r="J332" s="4" t="s">
        <v>3255</v>
      </c>
      <c r="K332" t="s">
        <v>3256</v>
      </c>
      <c r="L332">
        <f t="shared" si="5"/>
        <v>36</v>
      </c>
      <c r="M332" s="44">
        <v>0</v>
      </c>
      <c r="N332" s="44">
        <v>0</v>
      </c>
      <c r="O332" s="44">
        <v>0</v>
      </c>
      <c r="P332" s="44">
        <v>0</v>
      </c>
      <c r="Q332" s="44">
        <v>0</v>
      </c>
      <c r="R332" s="44">
        <v>0</v>
      </c>
      <c r="S332" s="44">
        <v>0</v>
      </c>
      <c r="T332" s="44">
        <v>0</v>
      </c>
      <c r="U332" s="44">
        <v>1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5">
        <v>0</v>
      </c>
      <c r="AB332" s="12">
        <v>17</v>
      </c>
      <c r="AC332" s="20">
        <v>13</v>
      </c>
      <c r="AD332" s="20">
        <v>8</v>
      </c>
      <c r="AE332" s="48">
        <v>15</v>
      </c>
      <c r="AF332" s="18">
        <v>0</v>
      </c>
      <c r="AG332" s="18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</row>
    <row r="333" spans="1:40">
      <c r="A333" t="s">
        <v>2000</v>
      </c>
      <c r="B333" t="s">
        <v>3257</v>
      </c>
      <c r="C333" t="s">
        <v>2100</v>
      </c>
      <c r="D333" t="s">
        <v>2003</v>
      </c>
      <c r="E333">
        <v>97.38</v>
      </c>
      <c r="F333">
        <v>75.810473815500004</v>
      </c>
      <c r="G333" s="19">
        <v>2.9999999999999999E-145</v>
      </c>
      <c r="H333">
        <v>305</v>
      </c>
      <c r="I333" t="s">
        <v>3258</v>
      </c>
      <c r="J333" s="4" t="s">
        <v>3259</v>
      </c>
      <c r="K333" t="s">
        <v>3260</v>
      </c>
      <c r="L333">
        <f t="shared" si="5"/>
        <v>225</v>
      </c>
      <c r="M333" s="44">
        <v>0</v>
      </c>
      <c r="N333" s="44">
        <v>0</v>
      </c>
      <c r="O333" s="44">
        <v>0</v>
      </c>
      <c r="P333" s="44">
        <v>0</v>
      </c>
      <c r="Q333" s="44">
        <v>0</v>
      </c>
      <c r="R333" s="44">
        <v>0</v>
      </c>
      <c r="S333" s="44">
        <v>0</v>
      </c>
      <c r="T333" s="44">
        <v>0</v>
      </c>
      <c r="U333" s="44">
        <v>0</v>
      </c>
      <c r="V333" s="44">
        <v>0</v>
      </c>
      <c r="W333" s="44">
        <v>0</v>
      </c>
      <c r="X333" s="44">
        <v>0</v>
      </c>
      <c r="Y333" s="44">
        <v>0</v>
      </c>
      <c r="Z333" s="44">
        <v>0</v>
      </c>
      <c r="AA333" s="45">
        <v>0</v>
      </c>
      <c r="AB333" s="12">
        <v>66</v>
      </c>
      <c r="AC333" s="20">
        <v>46</v>
      </c>
      <c r="AD333" s="20">
        <v>83</v>
      </c>
      <c r="AE333" s="48">
        <v>96</v>
      </c>
      <c r="AF333" s="18">
        <v>0</v>
      </c>
      <c r="AG333" s="18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</row>
    <row r="334" spans="1:40">
      <c r="A334" t="s">
        <v>2000</v>
      </c>
      <c r="B334" t="s">
        <v>3261</v>
      </c>
      <c r="C334" t="s">
        <v>3262</v>
      </c>
      <c r="D334" t="s">
        <v>2003</v>
      </c>
      <c r="E334">
        <v>99.75</v>
      </c>
      <c r="F334">
        <v>100</v>
      </c>
      <c r="G334">
        <v>0</v>
      </c>
      <c r="H334">
        <v>402</v>
      </c>
      <c r="I334" t="s">
        <v>3263</v>
      </c>
      <c r="J334" s="4" t="s">
        <v>3264</v>
      </c>
      <c r="K334" t="s">
        <v>3265</v>
      </c>
      <c r="L334">
        <f t="shared" si="5"/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0</v>
      </c>
      <c r="R334" s="44">
        <v>0</v>
      </c>
      <c r="S334" s="44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5">
        <v>0</v>
      </c>
      <c r="AB334" s="12">
        <v>0</v>
      </c>
      <c r="AC334" s="20">
        <v>0</v>
      </c>
      <c r="AD334" s="20">
        <v>0</v>
      </c>
      <c r="AE334" s="48">
        <v>0</v>
      </c>
      <c r="AF334" s="18">
        <v>0</v>
      </c>
      <c r="AG334" s="18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</row>
    <row r="335" spans="1:40">
      <c r="A335" t="s">
        <v>2000</v>
      </c>
      <c r="B335" t="s">
        <v>3266</v>
      </c>
      <c r="C335" t="s">
        <v>3267</v>
      </c>
      <c r="D335" t="s">
        <v>2003</v>
      </c>
      <c r="E335">
        <v>99.5</v>
      </c>
      <c r="F335">
        <v>100</v>
      </c>
      <c r="G335">
        <v>0</v>
      </c>
      <c r="H335">
        <v>401</v>
      </c>
      <c r="I335" t="s">
        <v>3268</v>
      </c>
      <c r="J335" s="4" t="s">
        <v>3269</v>
      </c>
      <c r="K335" t="s">
        <v>3270</v>
      </c>
      <c r="L335">
        <f t="shared" si="5"/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0</v>
      </c>
      <c r="R335" s="44">
        <v>0</v>
      </c>
      <c r="S335" s="44">
        <v>0</v>
      </c>
      <c r="T335" s="44">
        <v>0</v>
      </c>
      <c r="U335" s="44">
        <v>0</v>
      </c>
      <c r="V335" s="44">
        <v>0</v>
      </c>
      <c r="W335" s="44">
        <v>0</v>
      </c>
      <c r="X335" s="44">
        <v>0</v>
      </c>
      <c r="Y335" s="44">
        <v>0</v>
      </c>
      <c r="Z335" s="44">
        <v>0</v>
      </c>
      <c r="AA335" s="45">
        <v>0</v>
      </c>
      <c r="AB335" s="12">
        <v>0</v>
      </c>
      <c r="AC335" s="20">
        <v>0</v>
      </c>
      <c r="AD335" s="20">
        <v>0</v>
      </c>
      <c r="AE335" s="48">
        <v>0</v>
      </c>
      <c r="AF335" s="18">
        <v>0</v>
      </c>
      <c r="AG335" s="18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</row>
    <row r="336" spans="1:40">
      <c r="A336" t="s">
        <v>2000</v>
      </c>
      <c r="B336" t="s">
        <v>3271</v>
      </c>
      <c r="C336" t="s">
        <v>3272</v>
      </c>
      <c r="D336" t="s">
        <v>2003</v>
      </c>
      <c r="E336">
        <v>100</v>
      </c>
      <c r="F336">
        <v>100</v>
      </c>
      <c r="G336">
        <v>0</v>
      </c>
      <c r="H336">
        <v>406</v>
      </c>
      <c r="I336" t="s">
        <v>3273</v>
      </c>
      <c r="J336" s="4" t="s">
        <v>3274</v>
      </c>
      <c r="K336" t="s">
        <v>3275</v>
      </c>
      <c r="L336">
        <f t="shared" si="5"/>
        <v>0</v>
      </c>
      <c r="M336" s="44">
        <v>0</v>
      </c>
      <c r="N336" s="44">
        <v>0</v>
      </c>
      <c r="O336" s="44">
        <v>0</v>
      </c>
      <c r="P336" s="44">
        <v>0</v>
      </c>
      <c r="Q336" s="44">
        <v>0</v>
      </c>
      <c r="R336" s="44">
        <v>0</v>
      </c>
      <c r="S336" s="44">
        <v>0</v>
      </c>
      <c r="T336" s="44">
        <v>0</v>
      </c>
      <c r="U336" s="44"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v>0</v>
      </c>
      <c r="AA336" s="45">
        <v>0</v>
      </c>
      <c r="AB336" s="12">
        <v>0</v>
      </c>
      <c r="AC336" s="20">
        <v>0</v>
      </c>
      <c r="AD336" s="20">
        <v>0</v>
      </c>
      <c r="AE336" s="48">
        <v>0</v>
      </c>
      <c r="AF336" s="18">
        <v>0</v>
      </c>
      <c r="AG336" s="18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</row>
    <row r="337" spans="1:40">
      <c r="A337" t="s">
        <v>2000</v>
      </c>
      <c r="B337" t="s">
        <v>3276</v>
      </c>
      <c r="C337" t="s">
        <v>3277</v>
      </c>
      <c r="D337" t="s">
        <v>2003</v>
      </c>
      <c r="E337">
        <v>100</v>
      </c>
      <c r="F337">
        <v>100</v>
      </c>
      <c r="G337">
        <v>0</v>
      </c>
      <c r="H337">
        <v>406</v>
      </c>
      <c r="I337" t="s">
        <v>3278</v>
      </c>
      <c r="J337" s="4" t="s">
        <v>3279</v>
      </c>
      <c r="K337" t="s">
        <v>3280</v>
      </c>
      <c r="L337">
        <f t="shared" si="5"/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0</v>
      </c>
      <c r="R337" s="44">
        <v>0</v>
      </c>
      <c r="S337" s="44">
        <v>0</v>
      </c>
      <c r="T337" s="44">
        <v>0</v>
      </c>
      <c r="U337" s="44">
        <v>0</v>
      </c>
      <c r="V337" s="44">
        <v>0</v>
      </c>
      <c r="W337" s="44">
        <v>0</v>
      </c>
      <c r="X337" s="44">
        <v>0</v>
      </c>
      <c r="Y337" s="44">
        <v>0</v>
      </c>
      <c r="Z337" s="44">
        <v>0</v>
      </c>
      <c r="AA337" s="45">
        <v>0</v>
      </c>
      <c r="AB337" s="12">
        <v>0</v>
      </c>
      <c r="AC337" s="20">
        <v>0</v>
      </c>
      <c r="AD337" s="20">
        <v>0</v>
      </c>
      <c r="AE337" s="48">
        <v>0</v>
      </c>
      <c r="AF337" s="18">
        <v>0</v>
      </c>
      <c r="AG337" s="18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</row>
    <row r="338" spans="1:40">
      <c r="A338" t="s">
        <v>2000</v>
      </c>
      <c r="B338" t="s">
        <v>2568</v>
      </c>
      <c r="C338" t="s">
        <v>504</v>
      </c>
      <c r="D338" t="s">
        <v>2003</v>
      </c>
      <c r="E338">
        <v>97.89</v>
      </c>
      <c r="F338">
        <v>100</v>
      </c>
      <c r="G338">
        <v>0</v>
      </c>
      <c r="H338">
        <v>426</v>
      </c>
      <c r="I338" t="s">
        <v>3281</v>
      </c>
      <c r="J338" s="4" t="s">
        <v>3282</v>
      </c>
      <c r="K338" t="s">
        <v>3283</v>
      </c>
      <c r="L338">
        <f t="shared" si="5"/>
        <v>10</v>
      </c>
      <c r="M338" s="44">
        <v>0</v>
      </c>
      <c r="N338" s="44">
        <v>0</v>
      </c>
      <c r="O338" s="44">
        <v>0</v>
      </c>
      <c r="P338" s="44">
        <v>0</v>
      </c>
      <c r="Q338" s="44">
        <v>0</v>
      </c>
      <c r="R338" s="44">
        <v>0</v>
      </c>
      <c r="S338" s="44">
        <v>0</v>
      </c>
      <c r="T338" s="44">
        <v>0</v>
      </c>
      <c r="U338" s="44">
        <v>0</v>
      </c>
      <c r="V338" s="44">
        <v>0</v>
      </c>
      <c r="W338" s="44">
        <v>0</v>
      </c>
      <c r="X338" s="44">
        <v>0</v>
      </c>
      <c r="Y338" s="44">
        <v>0</v>
      </c>
      <c r="Z338" s="44">
        <v>0</v>
      </c>
      <c r="AA338" s="45">
        <v>0</v>
      </c>
      <c r="AB338" s="12">
        <v>2</v>
      </c>
      <c r="AC338" s="20">
        <v>2</v>
      </c>
      <c r="AD338" s="20">
        <v>3</v>
      </c>
      <c r="AE338" s="48">
        <v>5</v>
      </c>
      <c r="AF338" s="18">
        <v>0</v>
      </c>
      <c r="AG338" s="1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</row>
    <row r="339" spans="1:40">
      <c r="A339" t="s">
        <v>2000</v>
      </c>
      <c r="B339" t="s">
        <v>3284</v>
      </c>
      <c r="C339" t="s">
        <v>3285</v>
      </c>
      <c r="D339" t="s">
        <v>3286</v>
      </c>
      <c r="E339">
        <v>96.5</v>
      </c>
      <c r="F339">
        <v>100</v>
      </c>
      <c r="G339">
        <v>0</v>
      </c>
      <c r="H339">
        <v>428</v>
      </c>
      <c r="I339" t="s">
        <v>3287</v>
      </c>
      <c r="J339" s="4" t="s">
        <v>3288</v>
      </c>
      <c r="K339" t="s">
        <v>3289</v>
      </c>
      <c r="L339">
        <f t="shared" si="5"/>
        <v>0</v>
      </c>
      <c r="M339" s="44">
        <v>14</v>
      </c>
      <c r="N339" s="44">
        <v>22</v>
      </c>
      <c r="O339" s="44">
        <v>18</v>
      </c>
      <c r="P339" s="44">
        <v>13</v>
      </c>
      <c r="Q339" s="44">
        <v>11</v>
      </c>
      <c r="R339" s="44">
        <v>16</v>
      </c>
      <c r="S339" s="44">
        <v>8</v>
      </c>
      <c r="T339" s="44">
        <v>6</v>
      </c>
      <c r="U339" s="44">
        <v>8</v>
      </c>
      <c r="V339" s="44">
        <v>1</v>
      </c>
      <c r="W339" s="44">
        <v>2</v>
      </c>
      <c r="X339" s="44">
        <v>0</v>
      </c>
      <c r="Y339" s="44">
        <v>0</v>
      </c>
      <c r="Z339" s="44">
        <v>0</v>
      </c>
      <c r="AA339" s="45">
        <v>1</v>
      </c>
      <c r="AB339" s="12">
        <v>0</v>
      </c>
      <c r="AC339" s="20">
        <v>0</v>
      </c>
      <c r="AD339" s="20">
        <v>0</v>
      </c>
      <c r="AE339" s="48">
        <v>0</v>
      </c>
      <c r="AF339" s="18">
        <v>0</v>
      </c>
      <c r="AG339" s="18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</row>
    <row r="340" spans="1:40">
      <c r="A340" t="s">
        <v>2000</v>
      </c>
      <c r="B340" t="s">
        <v>3290</v>
      </c>
      <c r="C340" t="s">
        <v>3291</v>
      </c>
      <c r="D340" t="s">
        <v>3292</v>
      </c>
      <c r="E340">
        <v>98.81</v>
      </c>
      <c r="F340">
        <v>100</v>
      </c>
      <c r="G340">
        <v>0</v>
      </c>
      <c r="H340">
        <v>421</v>
      </c>
      <c r="I340" t="s">
        <v>3293</v>
      </c>
      <c r="J340" s="4" t="s">
        <v>3294</v>
      </c>
      <c r="K340" t="s">
        <v>3295</v>
      </c>
      <c r="L340">
        <f t="shared" si="5"/>
        <v>0</v>
      </c>
      <c r="M340" s="44">
        <v>0</v>
      </c>
      <c r="N340" s="44">
        <v>0</v>
      </c>
      <c r="O340" s="44">
        <v>0</v>
      </c>
      <c r="P340" s="44">
        <v>0</v>
      </c>
      <c r="Q340" s="44">
        <v>0</v>
      </c>
      <c r="R340" s="44">
        <v>0</v>
      </c>
      <c r="S340" s="44">
        <v>0</v>
      </c>
      <c r="T340" s="44">
        <v>0</v>
      </c>
      <c r="U340" s="44">
        <v>0</v>
      </c>
      <c r="V340" s="44">
        <v>0</v>
      </c>
      <c r="W340" s="44">
        <v>0</v>
      </c>
      <c r="X340" s="44">
        <v>0</v>
      </c>
      <c r="Y340" s="44">
        <v>0</v>
      </c>
      <c r="Z340" s="44">
        <v>0</v>
      </c>
      <c r="AA340" s="45">
        <v>0</v>
      </c>
      <c r="AB340" s="12">
        <v>0</v>
      </c>
      <c r="AC340" s="20">
        <v>0</v>
      </c>
      <c r="AD340" s="20">
        <v>0</v>
      </c>
      <c r="AE340" s="48">
        <v>0</v>
      </c>
      <c r="AF340" s="18">
        <v>0</v>
      </c>
      <c r="AG340" s="18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</row>
    <row r="341" spans="1:40">
      <c r="A341" t="s">
        <v>2000</v>
      </c>
      <c r="B341" t="s">
        <v>3296</v>
      </c>
      <c r="C341" t="s">
        <v>2150</v>
      </c>
      <c r="D341" t="s">
        <v>2003</v>
      </c>
      <c r="E341">
        <v>99.34</v>
      </c>
      <c r="F341">
        <v>71.361502347400005</v>
      </c>
      <c r="G341" s="19">
        <v>2.9999999999999998E-155</v>
      </c>
      <c r="H341">
        <v>304</v>
      </c>
      <c r="I341" t="s">
        <v>3297</v>
      </c>
      <c r="J341" s="4" t="s">
        <v>3298</v>
      </c>
      <c r="K341" t="s">
        <v>3299</v>
      </c>
      <c r="L341">
        <f t="shared" si="5"/>
        <v>4</v>
      </c>
      <c r="M341" s="44">
        <v>0</v>
      </c>
      <c r="N341" s="44">
        <v>0</v>
      </c>
      <c r="O341" s="44">
        <v>0</v>
      </c>
      <c r="P341" s="44">
        <v>0</v>
      </c>
      <c r="Q341" s="44">
        <v>0</v>
      </c>
      <c r="R341" s="44">
        <v>0</v>
      </c>
      <c r="S341" s="44">
        <v>0</v>
      </c>
      <c r="T341" s="44">
        <v>0</v>
      </c>
      <c r="U341" s="44">
        <v>0</v>
      </c>
      <c r="V341" s="44">
        <v>0</v>
      </c>
      <c r="W341" s="44">
        <v>0</v>
      </c>
      <c r="X341" s="44">
        <v>0</v>
      </c>
      <c r="Y341" s="44">
        <v>0</v>
      </c>
      <c r="Z341" s="44">
        <v>0</v>
      </c>
      <c r="AA341" s="45">
        <v>0</v>
      </c>
      <c r="AB341" s="12">
        <v>2</v>
      </c>
      <c r="AC341" s="20">
        <v>0</v>
      </c>
      <c r="AD341" s="20">
        <v>1</v>
      </c>
      <c r="AE341" s="48">
        <v>3</v>
      </c>
      <c r="AF341" s="18">
        <v>0</v>
      </c>
      <c r="AG341" s="18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</row>
    <row r="342" spans="1:40">
      <c r="A342" t="s">
        <v>2000</v>
      </c>
      <c r="B342" t="s">
        <v>3300</v>
      </c>
      <c r="C342" t="s">
        <v>3301</v>
      </c>
      <c r="D342" t="s">
        <v>3302</v>
      </c>
      <c r="E342">
        <v>100</v>
      </c>
      <c r="F342">
        <v>100</v>
      </c>
      <c r="G342">
        <v>0</v>
      </c>
      <c r="H342">
        <v>426</v>
      </c>
      <c r="I342" t="s">
        <v>3303</v>
      </c>
      <c r="J342" s="4" t="s">
        <v>3304</v>
      </c>
      <c r="K342" t="s">
        <v>3305</v>
      </c>
      <c r="L342">
        <f t="shared" si="5"/>
        <v>0</v>
      </c>
      <c r="M342" s="44">
        <v>0</v>
      </c>
      <c r="N342" s="44">
        <v>0</v>
      </c>
      <c r="O342" s="44">
        <v>0</v>
      </c>
      <c r="P342" s="44">
        <v>0</v>
      </c>
      <c r="Q342" s="44">
        <v>0</v>
      </c>
      <c r="R342" s="44">
        <v>0</v>
      </c>
      <c r="S342" s="44">
        <v>0</v>
      </c>
      <c r="T342" s="44">
        <v>0</v>
      </c>
      <c r="U342" s="44">
        <v>0</v>
      </c>
      <c r="V342" s="44">
        <v>0</v>
      </c>
      <c r="W342" s="44">
        <v>0</v>
      </c>
      <c r="X342" s="44">
        <v>0</v>
      </c>
      <c r="Y342" s="44">
        <v>0</v>
      </c>
      <c r="Z342" s="44">
        <v>0</v>
      </c>
      <c r="AA342" s="45">
        <v>0</v>
      </c>
      <c r="AB342" s="12">
        <v>0</v>
      </c>
      <c r="AC342" s="20">
        <v>0</v>
      </c>
      <c r="AD342" s="20">
        <v>0</v>
      </c>
      <c r="AE342" s="48">
        <v>0</v>
      </c>
      <c r="AF342" s="18">
        <v>0</v>
      </c>
      <c r="AG342" s="18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</row>
    <row r="343" spans="1:40">
      <c r="A343" t="s">
        <v>2000</v>
      </c>
      <c r="B343" t="s">
        <v>3306</v>
      </c>
      <c r="C343" t="s">
        <v>409</v>
      </c>
      <c r="D343" t="s">
        <v>2003</v>
      </c>
      <c r="E343">
        <v>99</v>
      </c>
      <c r="F343">
        <v>100</v>
      </c>
      <c r="G343">
        <v>0</v>
      </c>
      <c r="H343">
        <v>401</v>
      </c>
      <c r="I343" t="s">
        <v>3307</v>
      </c>
      <c r="J343" s="4" t="s">
        <v>3308</v>
      </c>
      <c r="K343" t="s">
        <v>3309</v>
      </c>
      <c r="L343">
        <f t="shared" si="5"/>
        <v>0</v>
      </c>
      <c r="M343" s="44">
        <v>0</v>
      </c>
      <c r="N343" s="44">
        <v>0</v>
      </c>
      <c r="O343" s="44">
        <v>0</v>
      </c>
      <c r="P343" s="44">
        <v>0</v>
      </c>
      <c r="Q343" s="44">
        <v>0</v>
      </c>
      <c r="R343" s="44">
        <v>0</v>
      </c>
      <c r="S343" s="44">
        <v>0</v>
      </c>
      <c r="T343" s="44">
        <v>0</v>
      </c>
      <c r="U343" s="44">
        <v>0</v>
      </c>
      <c r="V343" s="44">
        <v>0</v>
      </c>
      <c r="W343" s="44">
        <v>0</v>
      </c>
      <c r="X343" s="44">
        <v>0</v>
      </c>
      <c r="Y343" s="44">
        <v>0</v>
      </c>
      <c r="Z343" s="44">
        <v>0</v>
      </c>
      <c r="AA343" s="45">
        <v>0</v>
      </c>
      <c r="AB343" s="12">
        <v>0</v>
      </c>
      <c r="AC343" s="20">
        <v>0</v>
      </c>
      <c r="AD343" s="20">
        <v>0</v>
      </c>
      <c r="AE343" s="48">
        <v>0</v>
      </c>
      <c r="AF343" s="18">
        <v>0</v>
      </c>
      <c r="AG343" s="18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</row>
    <row r="344" spans="1:40">
      <c r="A344" t="s">
        <v>2000</v>
      </c>
      <c r="B344" t="s">
        <v>3310</v>
      </c>
      <c r="C344" t="s">
        <v>2018</v>
      </c>
      <c r="D344" t="s">
        <v>2003</v>
      </c>
      <c r="E344">
        <v>98.36</v>
      </c>
      <c r="F344">
        <v>100</v>
      </c>
      <c r="G344">
        <v>0</v>
      </c>
      <c r="H344">
        <v>426</v>
      </c>
      <c r="I344" t="s">
        <v>3311</v>
      </c>
      <c r="J344" s="4" t="s">
        <v>3312</v>
      </c>
      <c r="K344" t="s">
        <v>3313</v>
      </c>
      <c r="L344">
        <f t="shared" si="5"/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0</v>
      </c>
      <c r="R344" s="44">
        <v>0</v>
      </c>
      <c r="S344" s="44">
        <v>0</v>
      </c>
      <c r="T344" s="44">
        <v>0</v>
      </c>
      <c r="U344" s="44"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v>0</v>
      </c>
      <c r="AA344" s="45">
        <v>0</v>
      </c>
      <c r="AB344" s="12">
        <v>1</v>
      </c>
      <c r="AC344" s="20">
        <v>0</v>
      </c>
      <c r="AD344" s="20">
        <v>0</v>
      </c>
      <c r="AE344" s="48">
        <v>0</v>
      </c>
      <c r="AF344" s="18">
        <v>0</v>
      </c>
      <c r="AG344" s="18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</row>
    <row r="345" spans="1:40">
      <c r="A345" t="s">
        <v>2000</v>
      </c>
      <c r="B345" t="s">
        <v>3314</v>
      </c>
      <c r="C345" t="s">
        <v>2270</v>
      </c>
      <c r="D345" t="s">
        <v>2003</v>
      </c>
      <c r="E345">
        <v>100</v>
      </c>
      <c r="F345">
        <v>100</v>
      </c>
      <c r="G345">
        <v>0</v>
      </c>
      <c r="H345">
        <v>401</v>
      </c>
      <c r="I345" t="s">
        <v>3315</v>
      </c>
      <c r="J345" s="4" t="s">
        <v>3316</v>
      </c>
      <c r="K345" t="s">
        <v>3317</v>
      </c>
      <c r="L345">
        <f t="shared" si="5"/>
        <v>3</v>
      </c>
      <c r="M345" s="44">
        <v>0</v>
      </c>
      <c r="N345" s="44">
        <v>0</v>
      </c>
      <c r="O345" s="44">
        <v>0</v>
      </c>
      <c r="P345" s="44">
        <v>0</v>
      </c>
      <c r="Q345" s="44">
        <v>0</v>
      </c>
      <c r="R345" s="44">
        <v>0</v>
      </c>
      <c r="S345" s="44">
        <v>0</v>
      </c>
      <c r="T345" s="44">
        <v>0</v>
      </c>
      <c r="U345" s="44">
        <v>0</v>
      </c>
      <c r="V345" s="44">
        <v>0</v>
      </c>
      <c r="W345" s="44">
        <v>0</v>
      </c>
      <c r="X345" s="44">
        <v>0</v>
      </c>
      <c r="Y345" s="44">
        <v>0</v>
      </c>
      <c r="Z345" s="44">
        <v>0</v>
      </c>
      <c r="AA345" s="45">
        <v>0</v>
      </c>
      <c r="AB345" s="12">
        <v>0</v>
      </c>
      <c r="AC345" s="20">
        <v>0</v>
      </c>
      <c r="AD345" s="20">
        <v>0</v>
      </c>
      <c r="AE345" s="48">
        <v>0</v>
      </c>
      <c r="AF345" s="18">
        <v>0</v>
      </c>
      <c r="AG345" s="18">
        <v>0</v>
      </c>
      <c r="AH345">
        <v>0</v>
      </c>
      <c r="AI345">
        <v>0</v>
      </c>
      <c r="AJ345">
        <v>0</v>
      </c>
      <c r="AK345">
        <v>3</v>
      </c>
      <c r="AL345">
        <v>0</v>
      </c>
      <c r="AM345">
        <v>0</v>
      </c>
      <c r="AN345">
        <v>0</v>
      </c>
    </row>
    <row r="346" spans="1:40">
      <c r="A346" t="s">
        <v>2000</v>
      </c>
      <c r="B346" t="s">
        <v>3318</v>
      </c>
      <c r="C346" t="s">
        <v>3319</v>
      </c>
      <c r="D346" t="s">
        <v>2003</v>
      </c>
      <c r="E346">
        <v>99.29</v>
      </c>
      <c r="F346">
        <v>100</v>
      </c>
      <c r="G346">
        <v>0</v>
      </c>
      <c r="H346">
        <v>421</v>
      </c>
      <c r="I346" t="s">
        <v>3320</v>
      </c>
      <c r="J346" s="4" t="s">
        <v>3321</v>
      </c>
      <c r="K346" t="s">
        <v>3322</v>
      </c>
      <c r="L346">
        <f t="shared" si="5"/>
        <v>0</v>
      </c>
      <c r="M346" s="44">
        <v>0</v>
      </c>
      <c r="N346" s="44">
        <v>0</v>
      </c>
      <c r="O346" s="44">
        <v>0</v>
      </c>
      <c r="P346" s="44">
        <v>0</v>
      </c>
      <c r="Q346" s="44">
        <v>0</v>
      </c>
      <c r="R346" s="44">
        <v>0</v>
      </c>
      <c r="S346" s="44">
        <v>0</v>
      </c>
      <c r="T346" s="44">
        <v>0</v>
      </c>
      <c r="U346" s="44">
        <v>0</v>
      </c>
      <c r="V346" s="44">
        <v>0</v>
      </c>
      <c r="W346" s="44">
        <v>0</v>
      </c>
      <c r="X346" s="44">
        <v>0</v>
      </c>
      <c r="Y346" s="44">
        <v>0</v>
      </c>
      <c r="Z346" s="44">
        <v>0</v>
      </c>
      <c r="AA346" s="45">
        <v>0</v>
      </c>
      <c r="AB346" s="12">
        <v>0</v>
      </c>
      <c r="AC346" s="20">
        <v>0</v>
      </c>
      <c r="AD346" s="20">
        <v>0</v>
      </c>
      <c r="AE346" s="48">
        <v>0</v>
      </c>
      <c r="AF346" s="18">
        <v>0</v>
      </c>
      <c r="AG346" s="18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</row>
    <row r="347" spans="1:40">
      <c r="A347" t="s">
        <v>2000</v>
      </c>
      <c r="B347" t="s">
        <v>3323</v>
      </c>
      <c r="C347" t="s">
        <v>2257</v>
      </c>
      <c r="D347" t="s">
        <v>2003</v>
      </c>
      <c r="E347" t="s">
        <v>2233</v>
      </c>
      <c r="F347">
        <v>100</v>
      </c>
      <c r="G347" s="19">
        <v>4.0000000000000002E-168</v>
      </c>
      <c r="H347" t="s">
        <v>2234</v>
      </c>
      <c r="I347" t="s">
        <v>3324</v>
      </c>
      <c r="J347" s="4" t="s">
        <v>3325</v>
      </c>
      <c r="K347" t="s">
        <v>3326</v>
      </c>
      <c r="L347">
        <f t="shared" si="5"/>
        <v>1</v>
      </c>
      <c r="M347" s="44">
        <v>0</v>
      </c>
      <c r="N347" s="44">
        <v>0</v>
      </c>
      <c r="O347" s="44">
        <v>0</v>
      </c>
      <c r="P347" s="44">
        <v>0</v>
      </c>
      <c r="Q347" s="44">
        <v>0</v>
      </c>
      <c r="R347" s="44">
        <v>0</v>
      </c>
      <c r="S347" s="44">
        <v>0</v>
      </c>
      <c r="T347" s="44">
        <v>0</v>
      </c>
      <c r="U347" s="44">
        <v>0</v>
      </c>
      <c r="V347" s="44">
        <v>0</v>
      </c>
      <c r="W347" s="44">
        <v>0</v>
      </c>
      <c r="X347" s="44">
        <v>0</v>
      </c>
      <c r="Y347" s="44">
        <v>0</v>
      </c>
      <c r="Z347" s="44">
        <v>0</v>
      </c>
      <c r="AA347" s="45">
        <v>0</v>
      </c>
      <c r="AB347" s="12">
        <v>0</v>
      </c>
      <c r="AC347" s="20">
        <v>1</v>
      </c>
      <c r="AD347" s="20">
        <v>0</v>
      </c>
      <c r="AE347" s="48">
        <v>0</v>
      </c>
      <c r="AF347" s="18">
        <v>0</v>
      </c>
      <c r="AG347" s="18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</row>
    <row r="348" spans="1:40">
      <c r="A348" t="s">
        <v>2000</v>
      </c>
      <c r="B348" t="s">
        <v>3327</v>
      </c>
      <c r="C348" t="s">
        <v>3328</v>
      </c>
      <c r="D348" t="s">
        <v>2003</v>
      </c>
      <c r="E348">
        <v>100</v>
      </c>
      <c r="F348">
        <v>100</v>
      </c>
      <c r="G348">
        <v>0</v>
      </c>
      <c r="H348">
        <v>401</v>
      </c>
      <c r="I348" t="s">
        <v>3329</v>
      </c>
      <c r="J348" s="4" t="s">
        <v>3330</v>
      </c>
      <c r="K348" t="s">
        <v>1487</v>
      </c>
      <c r="L348">
        <f t="shared" si="5"/>
        <v>88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44">
        <v>0</v>
      </c>
      <c r="T348" s="44">
        <v>0</v>
      </c>
      <c r="U348" s="44">
        <v>0</v>
      </c>
      <c r="V348" s="44">
        <v>0</v>
      </c>
      <c r="W348" s="44">
        <v>0</v>
      </c>
      <c r="X348" s="44">
        <v>0</v>
      </c>
      <c r="Y348" s="44">
        <v>0</v>
      </c>
      <c r="Z348" s="44">
        <v>0</v>
      </c>
      <c r="AA348" s="45">
        <v>0</v>
      </c>
      <c r="AB348" s="12">
        <v>0</v>
      </c>
      <c r="AC348" s="20">
        <v>0</v>
      </c>
      <c r="AD348" s="20">
        <v>0</v>
      </c>
      <c r="AE348" s="48">
        <v>0</v>
      </c>
      <c r="AF348" s="18">
        <v>0</v>
      </c>
      <c r="AG348" s="18">
        <v>0</v>
      </c>
      <c r="AH348">
        <v>0</v>
      </c>
      <c r="AI348">
        <v>2</v>
      </c>
      <c r="AJ348">
        <v>17</v>
      </c>
      <c r="AK348">
        <v>0</v>
      </c>
      <c r="AL348">
        <v>17</v>
      </c>
      <c r="AM348">
        <v>50</v>
      </c>
      <c r="AN348">
        <v>2</v>
      </c>
    </row>
    <row r="349" spans="1:40">
      <c r="A349" t="s">
        <v>2000</v>
      </c>
      <c r="B349" t="s">
        <v>3331</v>
      </c>
      <c r="C349" t="s">
        <v>2261</v>
      </c>
      <c r="D349" t="s">
        <v>2262</v>
      </c>
      <c r="E349">
        <v>98.83</v>
      </c>
      <c r="F349">
        <v>100</v>
      </c>
      <c r="G349">
        <v>0</v>
      </c>
      <c r="H349">
        <v>426</v>
      </c>
      <c r="I349" t="s">
        <v>3332</v>
      </c>
      <c r="J349" s="4" t="s">
        <v>3333</v>
      </c>
      <c r="K349" t="s">
        <v>3334</v>
      </c>
      <c r="L349">
        <f t="shared" si="5"/>
        <v>0</v>
      </c>
      <c r="M349" s="44">
        <v>0</v>
      </c>
      <c r="N349" s="44">
        <v>0</v>
      </c>
      <c r="O349" s="44">
        <v>0</v>
      </c>
      <c r="P349" s="44">
        <v>0</v>
      </c>
      <c r="Q349" s="44">
        <v>0</v>
      </c>
      <c r="R349" s="44">
        <v>0</v>
      </c>
      <c r="S349" s="44">
        <v>0</v>
      </c>
      <c r="T349" s="44">
        <v>0</v>
      </c>
      <c r="U349" s="44">
        <v>0</v>
      </c>
      <c r="V349" s="44">
        <v>0</v>
      </c>
      <c r="W349" s="44">
        <v>0</v>
      </c>
      <c r="X349" s="44">
        <v>0</v>
      </c>
      <c r="Y349" s="44">
        <v>0</v>
      </c>
      <c r="Z349" s="44">
        <v>0</v>
      </c>
      <c r="AA349" s="45">
        <v>0</v>
      </c>
      <c r="AB349" s="12">
        <v>0</v>
      </c>
      <c r="AC349" s="20">
        <v>0</v>
      </c>
      <c r="AD349" s="20">
        <v>0</v>
      </c>
      <c r="AE349" s="48">
        <v>0</v>
      </c>
      <c r="AF349" s="18">
        <v>0</v>
      </c>
      <c r="AG349" s="18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</row>
    <row r="350" spans="1:40">
      <c r="A350" t="s">
        <v>2000</v>
      </c>
      <c r="B350" t="s">
        <v>3335</v>
      </c>
      <c r="C350" t="s">
        <v>3336</v>
      </c>
      <c r="D350" t="s">
        <v>3337</v>
      </c>
      <c r="E350">
        <v>99.01</v>
      </c>
      <c r="F350">
        <v>100</v>
      </c>
      <c r="G350">
        <v>0</v>
      </c>
      <c r="H350">
        <v>406</v>
      </c>
      <c r="I350" t="s">
        <v>3338</v>
      </c>
      <c r="J350" s="4" t="s">
        <v>3339</v>
      </c>
      <c r="K350" t="s">
        <v>3340</v>
      </c>
      <c r="L350">
        <f t="shared" si="5"/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0</v>
      </c>
      <c r="R350" s="44">
        <v>0</v>
      </c>
      <c r="S350" s="44">
        <v>0</v>
      </c>
      <c r="T350" s="44">
        <v>0</v>
      </c>
      <c r="U350" s="44">
        <v>0</v>
      </c>
      <c r="V350" s="44">
        <v>0</v>
      </c>
      <c r="W350" s="44">
        <v>0</v>
      </c>
      <c r="X350" s="44">
        <v>0</v>
      </c>
      <c r="Y350" s="44">
        <v>0</v>
      </c>
      <c r="Z350" s="44">
        <v>0</v>
      </c>
      <c r="AA350" s="45">
        <v>0</v>
      </c>
      <c r="AB350" s="12">
        <v>0</v>
      </c>
      <c r="AC350" s="20">
        <v>0</v>
      </c>
      <c r="AD350" s="20">
        <v>0</v>
      </c>
      <c r="AE350" s="48">
        <v>0</v>
      </c>
      <c r="AF350" s="18">
        <v>0</v>
      </c>
      <c r="AG350" s="18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</row>
    <row r="351" spans="1:40">
      <c r="A351" t="s">
        <v>2000</v>
      </c>
      <c r="B351" t="s">
        <v>3341</v>
      </c>
      <c r="C351" t="s">
        <v>3342</v>
      </c>
      <c r="D351" t="s">
        <v>3343</v>
      </c>
      <c r="E351">
        <v>99.76</v>
      </c>
      <c r="F351">
        <v>100</v>
      </c>
      <c r="G351">
        <v>0</v>
      </c>
      <c r="H351">
        <v>421</v>
      </c>
      <c r="I351" t="s">
        <v>3344</v>
      </c>
      <c r="J351" s="4" t="s">
        <v>3345</v>
      </c>
      <c r="K351" t="s">
        <v>3346</v>
      </c>
      <c r="L351">
        <f t="shared" si="5"/>
        <v>0</v>
      </c>
      <c r="M351" s="44">
        <v>0</v>
      </c>
      <c r="N351" s="44">
        <v>0</v>
      </c>
      <c r="O351" s="44">
        <v>0</v>
      </c>
      <c r="P351" s="44">
        <v>0</v>
      </c>
      <c r="Q351" s="44">
        <v>0</v>
      </c>
      <c r="R351" s="44">
        <v>0</v>
      </c>
      <c r="S351" s="44">
        <v>0</v>
      </c>
      <c r="T351" s="44">
        <v>0</v>
      </c>
      <c r="U351" s="44">
        <v>0</v>
      </c>
      <c r="V351" s="44">
        <v>0</v>
      </c>
      <c r="W351" s="44">
        <v>0</v>
      </c>
      <c r="X351" s="44">
        <v>0</v>
      </c>
      <c r="Y351" s="44">
        <v>0</v>
      </c>
      <c r="Z351" s="44">
        <v>0</v>
      </c>
      <c r="AA351" s="45">
        <v>0</v>
      </c>
      <c r="AB351" s="12">
        <v>0</v>
      </c>
      <c r="AC351" s="20">
        <v>0</v>
      </c>
      <c r="AD351" s="20">
        <v>0</v>
      </c>
      <c r="AE351" s="48">
        <v>0</v>
      </c>
      <c r="AF351" s="18">
        <v>0</v>
      </c>
      <c r="AG351" s="18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</row>
    <row r="352" spans="1:40">
      <c r="A352" t="s">
        <v>2000</v>
      </c>
      <c r="B352" t="s">
        <v>3347</v>
      </c>
      <c r="C352" t="s">
        <v>2198</v>
      </c>
      <c r="D352" t="s">
        <v>2003</v>
      </c>
      <c r="E352">
        <v>99</v>
      </c>
      <c r="F352">
        <v>100</v>
      </c>
      <c r="G352">
        <v>0</v>
      </c>
      <c r="H352">
        <v>401</v>
      </c>
      <c r="I352" t="s">
        <v>3348</v>
      </c>
      <c r="J352" s="4" t="s">
        <v>3349</v>
      </c>
      <c r="K352" t="s">
        <v>3350</v>
      </c>
      <c r="L352">
        <f t="shared" si="5"/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5">
        <v>0</v>
      </c>
      <c r="AB352" s="12">
        <v>0</v>
      </c>
      <c r="AC352" s="20">
        <v>0</v>
      </c>
      <c r="AD352" s="20">
        <v>0</v>
      </c>
      <c r="AE352" s="48">
        <v>0</v>
      </c>
      <c r="AF352" s="18">
        <v>0</v>
      </c>
      <c r="AG352" s="18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</row>
    <row r="353" spans="1:40">
      <c r="A353" t="s">
        <v>2000</v>
      </c>
      <c r="B353" t="s">
        <v>3351</v>
      </c>
      <c r="C353" t="s">
        <v>3352</v>
      </c>
      <c r="D353" t="s">
        <v>3353</v>
      </c>
      <c r="E353">
        <v>91.54</v>
      </c>
      <c r="F353">
        <v>100</v>
      </c>
      <c r="G353" s="19">
        <v>6.9999999999999999E-156</v>
      </c>
      <c r="H353">
        <v>402</v>
      </c>
      <c r="I353" t="s">
        <v>3354</v>
      </c>
      <c r="J353" s="4" t="s">
        <v>3355</v>
      </c>
      <c r="K353" t="s">
        <v>3356</v>
      </c>
      <c r="L353">
        <f t="shared" si="5"/>
        <v>229</v>
      </c>
      <c r="M353" s="44">
        <v>0</v>
      </c>
      <c r="N353" s="44">
        <v>0</v>
      </c>
      <c r="O353" s="44">
        <v>0</v>
      </c>
      <c r="P353" s="44">
        <v>0</v>
      </c>
      <c r="Q353" s="44">
        <v>0</v>
      </c>
      <c r="R353" s="44">
        <v>0</v>
      </c>
      <c r="S353" s="44">
        <v>0</v>
      </c>
      <c r="T353" s="44">
        <v>0</v>
      </c>
      <c r="U353" s="44">
        <v>0</v>
      </c>
      <c r="V353" s="44">
        <v>0</v>
      </c>
      <c r="W353" s="44">
        <v>0</v>
      </c>
      <c r="X353" s="44">
        <v>0</v>
      </c>
      <c r="Y353" s="44">
        <v>0</v>
      </c>
      <c r="Z353" s="44">
        <v>0</v>
      </c>
      <c r="AA353" s="45">
        <v>0</v>
      </c>
      <c r="AB353" s="12">
        <v>0</v>
      </c>
      <c r="AC353" s="20">
        <v>0</v>
      </c>
      <c r="AD353" s="20">
        <v>0</v>
      </c>
      <c r="AE353" s="48">
        <v>0</v>
      </c>
      <c r="AF353" s="18">
        <v>0</v>
      </c>
      <c r="AG353" s="18">
        <v>0</v>
      </c>
      <c r="AH353">
        <v>0</v>
      </c>
      <c r="AI353">
        <v>3</v>
      </c>
      <c r="AJ353">
        <v>0</v>
      </c>
      <c r="AK353">
        <v>0</v>
      </c>
      <c r="AL353">
        <v>44</v>
      </c>
      <c r="AM353">
        <v>160</v>
      </c>
      <c r="AN353">
        <v>22</v>
      </c>
    </row>
    <row r="354" spans="1:40">
      <c r="A354" t="s">
        <v>2000</v>
      </c>
      <c r="B354" t="s">
        <v>3357</v>
      </c>
      <c r="C354" t="s">
        <v>3358</v>
      </c>
      <c r="D354" t="s">
        <v>2003</v>
      </c>
      <c r="E354">
        <v>100</v>
      </c>
      <c r="F354">
        <v>100</v>
      </c>
      <c r="G354">
        <v>0</v>
      </c>
      <c r="H354">
        <v>406</v>
      </c>
      <c r="I354" t="s">
        <v>3359</v>
      </c>
      <c r="J354" s="4" t="s">
        <v>3360</v>
      </c>
      <c r="K354" t="s">
        <v>3361</v>
      </c>
      <c r="L354">
        <f t="shared" si="5"/>
        <v>39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v>0</v>
      </c>
      <c r="AA354" s="45">
        <v>0</v>
      </c>
      <c r="AB354" s="12">
        <v>8</v>
      </c>
      <c r="AC354" s="20">
        <v>21</v>
      </c>
      <c r="AD354" s="20">
        <v>9</v>
      </c>
      <c r="AE354" s="48">
        <v>9</v>
      </c>
      <c r="AF354" s="18">
        <v>0</v>
      </c>
      <c r="AG354" s="18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</row>
    <row r="355" spans="1:40">
      <c r="A355" t="s">
        <v>2000</v>
      </c>
      <c r="B355" t="s">
        <v>3362</v>
      </c>
      <c r="C355" t="s">
        <v>2583</v>
      </c>
      <c r="D355" t="s">
        <v>2003</v>
      </c>
      <c r="E355">
        <v>100</v>
      </c>
      <c r="F355">
        <v>100</v>
      </c>
      <c r="G355">
        <v>0</v>
      </c>
      <c r="H355">
        <v>401</v>
      </c>
      <c r="I355" t="s">
        <v>3363</v>
      </c>
      <c r="J355" s="4" t="s">
        <v>3364</v>
      </c>
      <c r="K355" t="s">
        <v>3365</v>
      </c>
      <c r="L355">
        <f t="shared" si="5"/>
        <v>0</v>
      </c>
      <c r="M355" s="44">
        <v>0</v>
      </c>
      <c r="N355" s="44">
        <v>0</v>
      </c>
      <c r="O355" s="44">
        <v>0</v>
      </c>
      <c r="P355" s="44">
        <v>0</v>
      </c>
      <c r="Q355" s="44">
        <v>0</v>
      </c>
      <c r="R355" s="44">
        <v>0</v>
      </c>
      <c r="S355" s="44">
        <v>0</v>
      </c>
      <c r="T355" s="44">
        <v>0</v>
      </c>
      <c r="U355" s="44">
        <v>0</v>
      </c>
      <c r="V355" s="44">
        <v>0</v>
      </c>
      <c r="W355" s="44">
        <v>0</v>
      </c>
      <c r="X355" s="44">
        <v>0</v>
      </c>
      <c r="Y355" s="44">
        <v>0</v>
      </c>
      <c r="Z355" s="44">
        <v>0</v>
      </c>
      <c r="AA355" s="45">
        <v>0</v>
      </c>
      <c r="AB355" s="12">
        <v>1</v>
      </c>
      <c r="AC355" s="20">
        <v>0</v>
      </c>
      <c r="AD355" s="20">
        <v>0</v>
      </c>
      <c r="AE355" s="48">
        <v>0</v>
      </c>
      <c r="AF355" s="18">
        <v>0</v>
      </c>
      <c r="AG355" s="18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</row>
    <row r="356" spans="1:40">
      <c r="A356" t="s">
        <v>2000</v>
      </c>
      <c r="B356" t="s">
        <v>3366</v>
      </c>
      <c r="C356" t="s">
        <v>2096</v>
      </c>
      <c r="D356" t="s">
        <v>3367</v>
      </c>
      <c r="E356">
        <v>100</v>
      </c>
      <c r="F356">
        <v>100</v>
      </c>
      <c r="G356">
        <v>0</v>
      </c>
      <c r="H356">
        <v>401</v>
      </c>
      <c r="I356" t="s">
        <v>3368</v>
      </c>
      <c r="J356" s="4" t="s">
        <v>3369</v>
      </c>
      <c r="K356" t="s">
        <v>3370</v>
      </c>
      <c r="L356">
        <f t="shared" si="5"/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Y356" s="44">
        <v>0</v>
      </c>
      <c r="Z356" s="44">
        <v>0</v>
      </c>
      <c r="AA356" s="45">
        <v>0</v>
      </c>
      <c r="AB356" s="12">
        <v>0</v>
      </c>
      <c r="AC356" s="20">
        <v>0</v>
      </c>
      <c r="AD356" s="20">
        <v>0</v>
      </c>
      <c r="AE356" s="48">
        <v>0</v>
      </c>
      <c r="AF356" s="18">
        <v>0</v>
      </c>
      <c r="AG356" s="18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</row>
    <row r="357" spans="1:40">
      <c r="A357" t="s">
        <v>2000</v>
      </c>
      <c r="B357" t="s">
        <v>3371</v>
      </c>
      <c r="C357" t="s">
        <v>409</v>
      </c>
      <c r="D357" t="s">
        <v>2003</v>
      </c>
      <c r="E357">
        <v>98</v>
      </c>
      <c r="F357">
        <v>100</v>
      </c>
      <c r="G357">
        <v>0</v>
      </c>
      <c r="H357">
        <v>401</v>
      </c>
      <c r="I357" t="s">
        <v>3372</v>
      </c>
      <c r="J357" s="4" t="s">
        <v>3373</v>
      </c>
      <c r="K357" t="s">
        <v>3374</v>
      </c>
      <c r="L357">
        <f t="shared" si="5"/>
        <v>130</v>
      </c>
      <c r="M357" s="44">
        <v>1</v>
      </c>
      <c r="N357" s="44">
        <v>3</v>
      </c>
      <c r="O357" s="44">
        <v>3</v>
      </c>
      <c r="P357" s="44">
        <v>1</v>
      </c>
      <c r="Q357" s="44">
        <v>1</v>
      </c>
      <c r="R357" s="44">
        <v>2</v>
      </c>
      <c r="S357" s="44">
        <v>4</v>
      </c>
      <c r="T357" s="44">
        <v>6</v>
      </c>
      <c r="U357" s="44">
        <v>15</v>
      </c>
      <c r="V357" s="44">
        <v>8</v>
      </c>
      <c r="W357" s="44">
        <v>8</v>
      </c>
      <c r="X357" s="44">
        <v>10</v>
      </c>
      <c r="Y357" s="44">
        <v>7</v>
      </c>
      <c r="Z357" s="44">
        <v>5</v>
      </c>
      <c r="AA357" s="45">
        <v>9</v>
      </c>
      <c r="AB357" s="12">
        <v>24</v>
      </c>
      <c r="AC357" s="20">
        <v>49</v>
      </c>
      <c r="AD357" s="20">
        <v>36</v>
      </c>
      <c r="AE357" s="48">
        <v>44</v>
      </c>
      <c r="AF357" s="18">
        <v>0</v>
      </c>
      <c r="AG357" s="18">
        <v>0</v>
      </c>
      <c r="AH357">
        <v>1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</row>
    <row r="358" spans="1:40">
      <c r="A358" t="s">
        <v>2000</v>
      </c>
      <c r="B358" t="s">
        <v>3375</v>
      </c>
      <c r="C358" t="s">
        <v>2018</v>
      </c>
      <c r="D358" t="s">
        <v>2003</v>
      </c>
      <c r="E358">
        <v>97.89</v>
      </c>
      <c r="F358">
        <v>100</v>
      </c>
      <c r="G358">
        <v>0</v>
      </c>
      <c r="H358">
        <v>426</v>
      </c>
      <c r="I358" t="s">
        <v>3376</v>
      </c>
      <c r="J358" s="4" t="s">
        <v>3377</v>
      </c>
      <c r="K358" t="s">
        <v>3378</v>
      </c>
      <c r="L358">
        <f t="shared" si="5"/>
        <v>0</v>
      </c>
      <c r="M358" s="44">
        <v>29</v>
      </c>
      <c r="N358" s="44">
        <v>9</v>
      </c>
      <c r="O358" s="44">
        <v>7</v>
      </c>
      <c r="P358" s="44">
        <v>31</v>
      </c>
      <c r="Q358" s="44">
        <v>11</v>
      </c>
      <c r="R358" s="44">
        <v>19</v>
      </c>
      <c r="S358" s="44">
        <v>0</v>
      </c>
      <c r="T358" s="44">
        <v>1</v>
      </c>
      <c r="U358" s="44">
        <v>1</v>
      </c>
      <c r="V358" s="44">
        <v>0</v>
      </c>
      <c r="W358" s="44">
        <v>1</v>
      </c>
      <c r="X358" s="44">
        <v>0</v>
      </c>
      <c r="Y358" s="44">
        <v>0</v>
      </c>
      <c r="Z358" s="44">
        <v>0</v>
      </c>
      <c r="AA358" s="45">
        <v>0</v>
      </c>
      <c r="AB358" s="12">
        <v>0</v>
      </c>
      <c r="AC358" s="20">
        <v>0</v>
      </c>
      <c r="AD358" s="20">
        <v>0</v>
      </c>
      <c r="AE358" s="48">
        <v>0</v>
      </c>
      <c r="AF358" s="18">
        <v>0</v>
      </c>
      <c r="AG358" s="1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</row>
    <row r="359" spans="1:40">
      <c r="A359" t="s">
        <v>2000</v>
      </c>
      <c r="B359" t="s">
        <v>3379</v>
      </c>
      <c r="C359" t="s">
        <v>2605</v>
      </c>
      <c r="D359" t="s">
        <v>2003</v>
      </c>
      <c r="E359">
        <v>100</v>
      </c>
      <c r="F359">
        <v>100</v>
      </c>
      <c r="G359">
        <v>0</v>
      </c>
      <c r="H359">
        <v>421</v>
      </c>
      <c r="I359" t="s">
        <v>3380</v>
      </c>
      <c r="J359" s="4" t="s">
        <v>3381</v>
      </c>
      <c r="K359" t="s">
        <v>3382</v>
      </c>
      <c r="L359">
        <f t="shared" si="5"/>
        <v>0</v>
      </c>
      <c r="M359" s="44">
        <v>0</v>
      </c>
      <c r="N359" s="44">
        <v>0</v>
      </c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4">
        <v>0</v>
      </c>
      <c r="X359" s="44">
        <v>0</v>
      </c>
      <c r="Y359" s="44">
        <v>0</v>
      </c>
      <c r="Z359" s="44">
        <v>0</v>
      </c>
      <c r="AA359" s="45">
        <v>0</v>
      </c>
      <c r="AB359" s="12">
        <v>0</v>
      </c>
      <c r="AC359" s="20">
        <v>0</v>
      </c>
      <c r="AD359" s="20">
        <v>0</v>
      </c>
      <c r="AE359" s="48">
        <v>0</v>
      </c>
      <c r="AF359" s="18">
        <v>0</v>
      </c>
      <c r="AG359" s="18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</row>
    <row r="360" spans="1:40">
      <c r="A360" t="s">
        <v>2000</v>
      </c>
      <c r="B360" t="s">
        <v>3383</v>
      </c>
      <c r="C360" t="s">
        <v>2100</v>
      </c>
      <c r="D360" t="s">
        <v>3384</v>
      </c>
      <c r="E360">
        <v>95.96</v>
      </c>
      <c r="F360">
        <v>100</v>
      </c>
      <c r="G360">
        <v>0</v>
      </c>
      <c r="H360">
        <v>421</v>
      </c>
      <c r="I360" t="s">
        <v>3385</v>
      </c>
      <c r="J360" s="4" t="s">
        <v>3386</v>
      </c>
      <c r="K360" t="s">
        <v>3387</v>
      </c>
      <c r="L360">
        <f t="shared" si="5"/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5">
        <v>0</v>
      </c>
      <c r="AB360" s="12">
        <v>0</v>
      </c>
      <c r="AC360" s="20">
        <v>0</v>
      </c>
      <c r="AD360" s="20">
        <v>0</v>
      </c>
      <c r="AE360" s="48">
        <v>0</v>
      </c>
      <c r="AF360" s="18">
        <v>0</v>
      </c>
      <c r="AG360" s="18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</row>
    <row r="361" spans="1:40">
      <c r="A361" t="s">
        <v>2000</v>
      </c>
      <c r="B361" t="s">
        <v>3388</v>
      </c>
      <c r="C361" t="s">
        <v>2096</v>
      </c>
      <c r="D361" t="s">
        <v>2003</v>
      </c>
      <c r="E361">
        <v>98</v>
      </c>
      <c r="F361">
        <v>100</v>
      </c>
      <c r="G361">
        <v>0</v>
      </c>
      <c r="H361">
        <v>401</v>
      </c>
      <c r="I361" t="s">
        <v>3389</v>
      </c>
      <c r="J361" s="4" t="s">
        <v>3390</v>
      </c>
      <c r="K361" t="s">
        <v>3391</v>
      </c>
      <c r="L361">
        <f t="shared" si="5"/>
        <v>49</v>
      </c>
      <c r="M361" s="44">
        <v>0</v>
      </c>
      <c r="N361" s="44">
        <v>0</v>
      </c>
      <c r="O361" s="44">
        <v>0</v>
      </c>
      <c r="P361" s="44">
        <v>0</v>
      </c>
      <c r="Q361" s="44">
        <v>0</v>
      </c>
      <c r="R361" s="44">
        <v>0</v>
      </c>
      <c r="S361" s="44">
        <v>0</v>
      </c>
      <c r="T361" s="44">
        <v>0</v>
      </c>
      <c r="U361" s="44">
        <v>0</v>
      </c>
      <c r="V361" s="44">
        <v>0</v>
      </c>
      <c r="W361" s="44">
        <v>0</v>
      </c>
      <c r="X361" s="44">
        <v>0</v>
      </c>
      <c r="Y361" s="44">
        <v>0</v>
      </c>
      <c r="Z361" s="44">
        <v>0</v>
      </c>
      <c r="AA361" s="45">
        <v>0</v>
      </c>
      <c r="AB361" s="12">
        <v>10</v>
      </c>
      <c r="AC361" s="20">
        <v>23</v>
      </c>
      <c r="AD361" s="20">
        <v>8</v>
      </c>
      <c r="AE361" s="48">
        <v>18</v>
      </c>
      <c r="AF361" s="18">
        <v>0</v>
      </c>
      <c r="AG361" s="18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</row>
    <row r="362" spans="1:40">
      <c r="A362" t="s">
        <v>2000</v>
      </c>
      <c r="B362" t="s">
        <v>3392</v>
      </c>
      <c r="C362" t="s">
        <v>199</v>
      </c>
      <c r="D362" t="s">
        <v>2003</v>
      </c>
      <c r="E362">
        <v>93.97</v>
      </c>
      <c r="F362">
        <v>100</v>
      </c>
      <c r="G362">
        <v>0</v>
      </c>
      <c r="H362">
        <v>431</v>
      </c>
      <c r="I362" t="s">
        <v>3393</v>
      </c>
      <c r="J362" s="4" t="s">
        <v>3394</v>
      </c>
      <c r="K362" t="s">
        <v>3395</v>
      </c>
      <c r="L362">
        <f t="shared" si="5"/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1</v>
      </c>
      <c r="Z362" s="44">
        <v>0</v>
      </c>
      <c r="AA362" s="45">
        <v>0</v>
      </c>
      <c r="AB362" s="12">
        <v>0</v>
      </c>
      <c r="AC362" s="20">
        <v>0</v>
      </c>
      <c r="AD362" s="20">
        <v>0</v>
      </c>
      <c r="AE362" s="48">
        <v>0</v>
      </c>
      <c r="AF362" s="18">
        <v>0</v>
      </c>
      <c r="AG362" s="18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</row>
    <row r="363" spans="1:40">
      <c r="A363" t="s">
        <v>2000</v>
      </c>
      <c r="B363" t="s">
        <v>3396</v>
      </c>
      <c r="C363" t="s">
        <v>2146</v>
      </c>
      <c r="D363" t="s">
        <v>2003</v>
      </c>
      <c r="E363">
        <v>98.8</v>
      </c>
      <c r="F363">
        <v>99.2874109264</v>
      </c>
      <c r="G363">
        <v>0</v>
      </c>
      <c r="H363">
        <v>418</v>
      </c>
      <c r="I363" t="s">
        <v>3397</v>
      </c>
      <c r="J363" s="4" t="s">
        <v>3398</v>
      </c>
      <c r="K363" t="s">
        <v>3399</v>
      </c>
      <c r="L363">
        <f t="shared" si="5"/>
        <v>31</v>
      </c>
      <c r="M363" s="44">
        <v>0</v>
      </c>
      <c r="N363" s="44">
        <v>0</v>
      </c>
      <c r="O363" s="44">
        <v>0</v>
      </c>
      <c r="P363" s="44">
        <v>0</v>
      </c>
      <c r="Q363" s="44">
        <v>0</v>
      </c>
      <c r="R363" s="44">
        <v>0</v>
      </c>
      <c r="S363" s="44">
        <v>0</v>
      </c>
      <c r="T363" s="44">
        <v>0</v>
      </c>
      <c r="U363" s="44">
        <v>0</v>
      </c>
      <c r="V363" s="44">
        <v>0</v>
      </c>
      <c r="W363" s="44">
        <v>0</v>
      </c>
      <c r="X363" s="44">
        <v>0</v>
      </c>
      <c r="Y363" s="44">
        <v>0</v>
      </c>
      <c r="Z363" s="44">
        <v>0</v>
      </c>
      <c r="AA363" s="45">
        <v>0</v>
      </c>
      <c r="AB363" s="12">
        <v>9</v>
      </c>
      <c r="AC363" s="20">
        <v>11</v>
      </c>
      <c r="AD363" s="20">
        <v>7</v>
      </c>
      <c r="AE363" s="48">
        <v>13</v>
      </c>
      <c r="AF363" s="18">
        <v>0</v>
      </c>
      <c r="AG363" s="18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</row>
    <row r="364" spans="1:40">
      <c r="A364" t="s">
        <v>2000</v>
      </c>
      <c r="B364" t="s">
        <v>3400</v>
      </c>
      <c r="C364" t="s">
        <v>3401</v>
      </c>
      <c r="D364" t="s">
        <v>2003</v>
      </c>
      <c r="E364">
        <v>97.89</v>
      </c>
      <c r="F364">
        <v>100</v>
      </c>
      <c r="G364">
        <v>0</v>
      </c>
      <c r="H364">
        <v>426</v>
      </c>
      <c r="I364" t="s">
        <v>3402</v>
      </c>
      <c r="J364" s="4" t="s">
        <v>3403</v>
      </c>
      <c r="K364" t="s">
        <v>3404</v>
      </c>
      <c r="L364">
        <f t="shared" si="5"/>
        <v>114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5">
        <v>0</v>
      </c>
      <c r="AB364" s="12">
        <v>0</v>
      </c>
      <c r="AC364" s="20">
        <v>0</v>
      </c>
      <c r="AD364" s="20">
        <v>0</v>
      </c>
      <c r="AE364" s="48">
        <v>0</v>
      </c>
      <c r="AF364" s="18">
        <v>21</v>
      </c>
      <c r="AG364" s="18">
        <v>8</v>
      </c>
      <c r="AH364">
        <v>14</v>
      </c>
      <c r="AI364">
        <v>11</v>
      </c>
      <c r="AJ364">
        <v>19</v>
      </c>
      <c r="AK364">
        <v>5</v>
      </c>
      <c r="AL364">
        <v>11</v>
      </c>
      <c r="AM364">
        <v>15</v>
      </c>
      <c r="AN364">
        <v>10</v>
      </c>
    </row>
    <row r="365" spans="1:40">
      <c r="A365" t="s">
        <v>2000</v>
      </c>
      <c r="B365" t="s">
        <v>3405</v>
      </c>
      <c r="C365" t="s">
        <v>3406</v>
      </c>
      <c r="D365" t="s">
        <v>2003</v>
      </c>
      <c r="E365">
        <v>100</v>
      </c>
      <c r="F365">
        <v>100</v>
      </c>
      <c r="G365">
        <v>0</v>
      </c>
      <c r="H365">
        <v>401</v>
      </c>
      <c r="I365" t="s">
        <v>3407</v>
      </c>
      <c r="J365" s="4" t="s">
        <v>3408</v>
      </c>
      <c r="K365" t="s">
        <v>3409</v>
      </c>
      <c r="L365">
        <f t="shared" si="5"/>
        <v>0</v>
      </c>
      <c r="M365" s="44">
        <v>0</v>
      </c>
      <c r="N365" s="44">
        <v>0</v>
      </c>
      <c r="O365" s="44">
        <v>0</v>
      </c>
      <c r="P365" s="44">
        <v>0</v>
      </c>
      <c r="Q365" s="44">
        <v>0</v>
      </c>
      <c r="R365" s="44">
        <v>0</v>
      </c>
      <c r="S365" s="44">
        <v>0</v>
      </c>
      <c r="T365" s="44">
        <v>0</v>
      </c>
      <c r="U365" s="44">
        <v>0</v>
      </c>
      <c r="V365" s="44">
        <v>0</v>
      </c>
      <c r="W365" s="44">
        <v>0</v>
      </c>
      <c r="X365" s="44">
        <v>0</v>
      </c>
      <c r="Y365" s="44">
        <v>0</v>
      </c>
      <c r="Z365" s="44">
        <v>0</v>
      </c>
      <c r="AA365" s="45">
        <v>0</v>
      </c>
      <c r="AB365" s="12">
        <v>0</v>
      </c>
      <c r="AC365" s="20">
        <v>0</v>
      </c>
      <c r="AD365" s="20">
        <v>0</v>
      </c>
      <c r="AE365" s="48">
        <v>0</v>
      </c>
      <c r="AF365" s="18">
        <v>0</v>
      </c>
      <c r="AG365" s="18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</row>
    <row r="366" spans="1:40">
      <c r="A366" t="s">
        <v>2000</v>
      </c>
      <c r="B366" t="s">
        <v>3410</v>
      </c>
      <c r="C366" t="s">
        <v>3411</v>
      </c>
      <c r="D366" t="s">
        <v>2003</v>
      </c>
      <c r="E366">
        <v>100</v>
      </c>
      <c r="F366">
        <v>100</v>
      </c>
      <c r="G366">
        <v>0</v>
      </c>
      <c r="H366">
        <v>401</v>
      </c>
      <c r="I366" t="s">
        <v>3412</v>
      </c>
      <c r="J366" s="4" t="s">
        <v>3413</v>
      </c>
      <c r="K366" t="s">
        <v>3414</v>
      </c>
      <c r="L366">
        <f t="shared" si="5"/>
        <v>69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Y366" s="44">
        <v>0</v>
      </c>
      <c r="Z366" s="44">
        <v>0</v>
      </c>
      <c r="AA366" s="45">
        <v>0</v>
      </c>
      <c r="AB366" s="12">
        <v>0</v>
      </c>
      <c r="AC366" s="20">
        <v>0</v>
      </c>
      <c r="AD366" s="20">
        <v>0</v>
      </c>
      <c r="AE366" s="48">
        <v>0</v>
      </c>
      <c r="AF366" s="18">
        <v>0</v>
      </c>
      <c r="AG366" s="18">
        <v>0</v>
      </c>
      <c r="AH366">
        <v>0</v>
      </c>
      <c r="AI366">
        <v>0</v>
      </c>
      <c r="AJ366">
        <v>0</v>
      </c>
      <c r="AK366">
        <v>0</v>
      </c>
      <c r="AL366">
        <v>30</v>
      </c>
      <c r="AM366">
        <v>36</v>
      </c>
      <c r="AN366">
        <v>3</v>
      </c>
    </row>
    <row r="367" spans="1:40">
      <c r="A367" t="s">
        <v>2000</v>
      </c>
      <c r="B367" t="s">
        <v>2874</v>
      </c>
      <c r="C367" t="s">
        <v>2100</v>
      </c>
      <c r="D367" t="s">
        <v>2003</v>
      </c>
      <c r="E367">
        <v>99.04</v>
      </c>
      <c r="F367">
        <v>99.2874109264</v>
      </c>
      <c r="G367">
        <v>0</v>
      </c>
      <c r="H367">
        <v>418</v>
      </c>
      <c r="I367" t="s">
        <v>3415</v>
      </c>
      <c r="J367" s="4" t="s">
        <v>3416</v>
      </c>
      <c r="K367" t="s">
        <v>3417</v>
      </c>
      <c r="L367">
        <f t="shared" si="5"/>
        <v>157</v>
      </c>
      <c r="M367" s="44">
        <v>0</v>
      </c>
      <c r="N367" s="44">
        <v>0</v>
      </c>
      <c r="O367" s="44">
        <v>0</v>
      </c>
      <c r="P367" s="44">
        <v>0</v>
      </c>
      <c r="Q367" s="44">
        <v>0</v>
      </c>
      <c r="R367" s="44">
        <v>0</v>
      </c>
      <c r="S367" s="44">
        <v>0</v>
      </c>
      <c r="T367" s="44">
        <v>0</v>
      </c>
      <c r="U367" s="44">
        <v>0</v>
      </c>
      <c r="V367" s="44">
        <v>0</v>
      </c>
      <c r="W367" s="44">
        <v>0</v>
      </c>
      <c r="X367" s="44">
        <v>0</v>
      </c>
      <c r="Y367" s="44">
        <v>0</v>
      </c>
      <c r="Z367" s="44">
        <v>0</v>
      </c>
      <c r="AA367" s="45">
        <v>0</v>
      </c>
      <c r="AB367" s="12">
        <v>36</v>
      </c>
      <c r="AC367" s="20">
        <v>55</v>
      </c>
      <c r="AD367" s="20">
        <v>56</v>
      </c>
      <c r="AE367" s="48">
        <v>46</v>
      </c>
      <c r="AF367" s="18">
        <v>0</v>
      </c>
      <c r="AG367" s="18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</row>
    <row r="368" spans="1:40">
      <c r="A368" t="s">
        <v>2000</v>
      </c>
      <c r="B368" t="s">
        <v>3418</v>
      </c>
      <c r="C368" t="s">
        <v>3419</v>
      </c>
      <c r="D368" t="s">
        <v>3420</v>
      </c>
      <c r="E368">
        <v>99.25</v>
      </c>
      <c r="F368">
        <v>100</v>
      </c>
      <c r="G368">
        <v>0</v>
      </c>
      <c r="H368">
        <v>401</v>
      </c>
      <c r="I368" t="s">
        <v>3421</v>
      </c>
      <c r="J368" s="4" t="s">
        <v>3422</v>
      </c>
      <c r="K368" t="s">
        <v>3423</v>
      </c>
      <c r="L368">
        <f t="shared" si="5"/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5">
        <v>0</v>
      </c>
      <c r="AB368" s="12">
        <v>0</v>
      </c>
      <c r="AC368" s="20">
        <v>0</v>
      </c>
      <c r="AD368" s="20">
        <v>0</v>
      </c>
      <c r="AE368" s="48">
        <v>0</v>
      </c>
      <c r="AF368" s="18">
        <v>0</v>
      </c>
      <c r="AG368" s="1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</row>
    <row r="369" spans="1:40">
      <c r="A369" t="s">
        <v>2000</v>
      </c>
      <c r="B369" t="s">
        <v>3424</v>
      </c>
      <c r="C369" t="s">
        <v>3425</v>
      </c>
      <c r="D369" t="s">
        <v>2003</v>
      </c>
      <c r="E369">
        <v>99.06</v>
      </c>
      <c r="F369">
        <v>100</v>
      </c>
      <c r="G369">
        <v>0</v>
      </c>
      <c r="H369">
        <v>426</v>
      </c>
      <c r="I369" t="s">
        <v>3426</v>
      </c>
      <c r="J369" s="4" t="s">
        <v>3427</v>
      </c>
      <c r="K369" t="s">
        <v>3428</v>
      </c>
      <c r="L369">
        <f t="shared" si="5"/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0</v>
      </c>
      <c r="R369" s="44">
        <v>0</v>
      </c>
      <c r="S369" s="44">
        <v>0</v>
      </c>
      <c r="T369" s="44">
        <v>0</v>
      </c>
      <c r="U369" s="44">
        <v>0</v>
      </c>
      <c r="V369" s="44">
        <v>0</v>
      </c>
      <c r="W369" s="44">
        <v>0</v>
      </c>
      <c r="X369" s="44">
        <v>0</v>
      </c>
      <c r="Y369" s="44">
        <v>0</v>
      </c>
      <c r="Z369" s="44">
        <v>0</v>
      </c>
      <c r="AA369" s="45">
        <v>0</v>
      </c>
      <c r="AB369" s="12">
        <v>0</v>
      </c>
      <c r="AC369" s="20">
        <v>0</v>
      </c>
      <c r="AD369" s="20">
        <v>0</v>
      </c>
      <c r="AE369" s="48">
        <v>0</v>
      </c>
      <c r="AF369" s="18">
        <v>0</v>
      </c>
      <c r="AG369" s="18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</row>
    <row r="370" spans="1:40">
      <c r="A370" t="s">
        <v>2000</v>
      </c>
      <c r="B370" t="s">
        <v>3429</v>
      </c>
      <c r="C370" t="s">
        <v>3430</v>
      </c>
      <c r="D370" t="s">
        <v>3431</v>
      </c>
      <c r="E370">
        <v>94.88</v>
      </c>
      <c r="F370">
        <v>99.765807962500006</v>
      </c>
      <c r="G370">
        <v>0</v>
      </c>
      <c r="H370">
        <v>430</v>
      </c>
      <c r="I370" t="s">
        <v>3432</v>
      </c>
      <c r="J370" s="4" t="s">
        <v>3433</v>
      </c>
      <c r="K370" t="s">
        <v>3434</v>
      </c>
      <c r="L370">
        <f t="shared" si="5"/>
        <v>1</v>
      </c>
      <c r="M370" s="44">
        <v>3</v>
      </c>
      <c r="N370" s="44">
        <v>6</v>
      </c>
      <c r="O370" s="44">
        <v>20</v>
      </c>
      <c r="P370" s="44">
        <v>2</v>
      </c>
      <c r="Q370" s="44">
        <v>2</v>
      </c>
      <c r="R370" s="44">
        <v>4</v>
      </c>
      <c r="S370" s="44">
        <v>21</v>
      </c>
      <c r="T370" s="44">
        <v>39</v>
      </c>
      <c r="U370" s="44">
        <v>38</v>
      </c>
      <c r="V370" s="44">
        <v>34</v>
      </c>
      <c r="W370" s="44">
        <v>43</v>
      </c>
      <c r="X370" s="44">
        <v>39</v>
      </c>
      <c r="Y370" s="44">
        <v>41</v>
      </c>
      <c r="Z370" s="44">
        <v>43</v>
      </c>
      <c r="AA370" s="45">
        <v>29</v>
      </c>
      <c r="AB370" s="12">
        <v>0</v>
      </c>
      <c r="AC370" s="20">
        <v>0</v>
      </c>
      <c r="AD370" s="20">
        <v>0</v>
      </c>
      <c r="AE370" s="48">
        <v>0</v>
      </c>
      <c r="AF370" s="18">
        <v>0</v>
      </c>
      <c r="AG370" s="18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1</v>
      </c>
      <c r="AN370">
        <v>0</v>
      </c>
    </row>
    <row r="371" spans="1:40">
      <c r="A371" t="s">
        <v>2000</v>
      </c>
      <c r="B371" t="s">
        <v>3435</v>
      </c>
      <c r="C371" t="s">
        <v>2316</v>
      </c>
      <c r="D371" t="s">
        <v>2003</v>
      </c>
      <c r="E371">
        <v>98.36</v>
      </c>
      <c r="F371">
        <v>100</v>
      </c>
      <c r="G371">
        <v>0</v>
      </c>
      <c r="H371">
        <v>426</v>
      </c>
      <c r="I371" t="s">
        <v>3436</v>
      </c>
      <c r="J371" s="4" t="s">
        <v>3437</v>
      </c>
      <c r="K371" t="s">
        <v>3438</v>
      </c>
      <c r="L371">
        <f t="shared" si="5"/>
        <v>0</v>
      </c>
      <c r="M371" s="44">
        <v>1</v>
      </c>
      <c r="N371" s="44">
        <v>2</v>
      </c>
      <c r="O371" s="44">
        <v>1</v>
      </c>
      <c r="P371" s="44">
        <v>0</v>
      </c>
      <c r="Q371" s="44">
        <v>2</v>
      </c>
      <c r="R371" s="44">
        <v>2</v>
      </c>
      <c r="S371" s="44">
        <v>0</v>
      </c>
      <c r="T371" s="44">
        <v>0</v>
      </c>
      <c r="U371" s="44">
        <v>0</v>
      </c>
      <c r="V371" s="44">
        <v>0</v>
      </c>
      <c r="W371" s="44">
        <v>0</v>
      </c>
      <c r="X371" s="44">
        <v>0</v>
      </c>
      <c r="Y371" s="44">
        <v>0</v>
      </c>
      <c r="Z371" s="44">
        <v>0</v>
      </c>
      <c r="AA371" s="45">
        <v>0</v>
      </c>
      <c r="AB371" s="12">
        <v>0</v>
      </c>
      <c r="AC371" s="20">
        <v>0</v>
      </c>
      <c r="AD371" s="20">
        <v>0</v>
      </c>
      <c r="AE371" s="48">
        <v>0</v>
      </c>
      <c r="AF371" s="18">
        <v>0</v>
      </c>
      <c r="AG371" s="18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</row>
    <row r="372" spans="1:40">
      <c r="A372" t="s">
        <v>2000</v>
      </c>
      <c r="B372" t="s">
        <v>3439</v>
      </c>
      <c r="C372" t="s">
        <v>2002</v>
      </c>
      <c r="D372" t="s">
        <v>2003</v>
      </c>
      <c r="E372">
        <v>98.12</v>
      </c>
      <c r="F372">
        <v>100</v>
      </c>
      <c r="G372">
        <v>0</v>
      </c>
      <c r="H372">
        <v>426</v>
      </c>
      <c r="I372" t="s">
        <v>3440</v>
      </c>
      <c r="J372" s="4" t="s">
        <v>3441</v>
      </c>
      <c r="K372" t="s">
        <v>3442</v>
      </c>
      <c r="L372">
        <f t="shared" si="5"/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5">
        <v>0</v>
      </c>
      <c r="AB372" s="12">
        <v>0</v>
      </c>
      <c r="AC372" s="20">
        <v>0</v>
      </c>
      <c r="AD372" s="20">
        <v>0</v>
      </c>
      <c r="AE372" s="48">
        <v>0</v>
      </c>
      <c r="AF372" s="18">
        <v>0</v>
      </c>
      <c r="AG372" s="18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</row>
    <row r="373" spans="1:40">
      <c r="A373" t="s">
        <v>2000</v>
      </c>
      <c r="B373" t="s">
        <v>3443</v>
      </c>
      <c r="C373" t="s">
        <v>2323</v>
      </c>
      <c r="D373" t="s">
        <v>2003</v>
      </c>
      <c r="E373">
        <v>100</v>
      </c>
      <c r="F373">
        <v>100</v>
      </c>
      <c r="G373">
        <v>0</v>
      </c>
      <c r="H373">
        <v>426</v>
      </c>
      <c r="I373" t="s">
        <v>3444</v>
      </c>
      <c r="J373" s="4" t="s">
        <v>3445</v>
      </c>
      <c r="K373" t="s">
        <v>3446</v>
      </c>
      <c r="L373">
        <f t="shared" si="5"/>
        <v>0</v>
      </c>
      <c r="M373" s="44">
        <v>0</v>
      </c>
      <c r="N373" s="44">
        <v>0</v>
      </c>
      <c r="O373" s="44">
        <v>0</v>
      </c>
      <c r="P373" s="44">
        <v>0</v>
      </c>
      <c r="Q373" s="44">
        <v>0</v>
      </c>
      <c r="R373" s="44">
        <v>0</v>
      </c>
      <c r="S373" s="44">
        <v>0</v>
      </c>
      <c r="T373" s="44">
        <v>0</v>
      </c>
      <c r="U373" s="44">
        <v>0</v>
      </c>
      <c r="V373" s="44">
        <v>0</v>
      </c>
      <c r="W373" s="44">
        <v>0</v>
      </c>
      <c r="X373" s="44">
        <v>0</v>
      </c>
      <c r="Y373" s="44">
        <v>0</v>
      </c>
      <c r="Z373" s="44">
        <v>0</v>
      </c>
      <c r="AA373" s="45">
        <v>0</v>
      </c>
      <c r="AB373" s="12">
        <v>0</v>
      </c>
      <c r="AC373" s="20">
        <v>0</v>
      </c>
      <c r="AD373" s="20">
        <v>0</v>
      </c>
      <c r="AE373" s="48">
        <v>0</v>
      </c>
      <c r="AF373" s="18">
        <v>0</v>
      </c>
      <c r="AG373" s="18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</row>
    <row r="374" spans="1:40">
      <c r="A374" t="s">
        <v>2000</v>
      </c>
      <c r="B374" t="s">
        <v>3447</v>
      </c>
      <c r="C374" t="s">
        <v>2113</v>
      </c>
      <c r="D374" t="s">
        <v>2003</v>
      </c>
      <c r="E374">
        <v>99.06</v>
      </c>
      <c r="F374">
        <v>100</v>
      </c>
      <c r="G374">
        <v>0</v>
      </c>
      <c r="H374">
        <v>425</v>
      </c>
      <c r="I374" t="s">
        <v>3448</v>
      </c>
      <c r="J374" s="4" t="s">
        <v>3449</v>
      </c>
      <c r="K374" t="s">
        <v>3450</v>
      </c>
      <c r="L374">
        <f t="shared" si="5"/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5">
        <v>0</v>
      </c>
      <c r="AB374" s="12">
        <v>0</v>
      </c>
      <c r="AC374" s="20">
        <v>0</v>
      </c>
      <c r="AD374" s="20">
        <v>0</v>
      </c>
      <c r="AE374" s="48">
        <v>0</v>
      </c>
      <c r="AF374" s="18">
        <v>0</v>
      </c>
      <c r="AG374" s="18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</row>
    <row r="375" spans="1:40">
      <c r="A375" t="s">
        <v>2000</v>
      </c>
      <c r="B375" t="s">
        <v>3451</v>
      </c>
      <c r="C375" t="s">
        <v>204</v>
      </c>
      <c r="D375" t="s">
        <v>2003</v>
      </c>
      <c r="E375">
        <v>93.46</v>
      </c>
      <c r="F375">
        <v>100</v>
      </c>
      <c r="G375" s="19">
        <v>9.0000000000000002E-180</v>
      </c>
      <c r="H375">
        <v>428</v>
      </c>
      <c r="I375" t="s">
        <v>3452</v>
      </c>
      <c r="J375" s="4" t="s">
        <v>3453</v>
      </c>
      <c r="K375" t="s">
        <v>3454</v>
      </c>
      <c r="L375">
        <f t="shared" si="5"/>
        <v>42</v>
      </c>
      <c r="M375" s="44">
        <v>0</v>
      </c>
      <c r="N375" s="44">
        <v>4</v>
      </c>
      <c r="O375" s="44">
        <v>6</v>
      </c>
      <c r="P375" s="44">
        <v>1</v>
      </c>
      <c r="Q375" s="44">
        <v>1</v>
      </c>
      <c r="R375" s="44">
        <v>0</v>
      </c>
      <c r="S375" s="44">
        <v>11</v>
      </c>
      <c r="T375" s="44">
        <v>14</v>
      </c>
      <c r="U375" s="44">
        <v>12</v>
      </c>
      <c r="V375" s="44">
        <v>12</v>
      </c>
      <c r="W375" s="44">
        <v>11</v>
      </c>
      <c r="X375" s="44">
        <v>20</v>
      </c>
      <c r="Y375" s="44">
        <v>11</v>
      </c>
      <c r="Z375" s="44">
        <v>17</v>
      </c>
      <c r="AA375" s="45">
        <v>11</v>
      </c>
      <c r="AB375" s="12">
        <v>12</v>
      </c>
      <c r="AC375" s="20">
        <v>18</v>
      </c>
      <c r="AD375" s="20">
        <v>14</v>
      </c>
      <c r="AE375" s="48">
        <v>10</v>
      </c>
      <c r="AF375" s="18">
        <v>0</v>
      </c>
      <c r="AG375" s="18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</row>
    <row r="376" spans="1:40">
      <c r="A376" t="s">
        <v>2000</v>
      </c>
      <c r="B376" t="s">
        <v>3455</v>
      </c>
      <c r="C376" t="s">
        <v>3456</v>
      </c>
      <c r="D376" t="s">
        <v>2003</v>
      </c>
      <c r="E376">
        <v>100</v>
      </c>
      <c r="F376">
        <v>100</v>
      </c>
      <c r="G376">
        <v>0</v>
      </c>
      <c r="H376">
        <v>426</v>
      </c>
      <c r="I376" t="s">
        <v>3457</v>
      </c>
      <c r="J376" s="4" t="s">
        <v>3458</v>
      </c>
      <c r="K376" t="s">
        <v>3459</v>
      </c>
      <c r="L376">
        <f t="shared" si="5"/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0</v>
      </c>
      <c r="R376" s="44">
        <v>0</v>
      </c>
      <c r="S376" s="44">
        <v>0</v>
      </c>
      <c r="T376" s="44">
        <v>0</v>
      </c>
      <c r="U376" s="44">
        <v>0</v>
      </c>
      <c r="V376" s="44">
        <v>0</v>
      </c>
      <c r="W376" s="44">
        <v>0</v>
      </c>
      <c r="X376" s="44">
        <v>0</v>
      </c>
      <c r="Y376" s="44">
        <v>0</v>
      </c>
      <c r="Z376" s="44">
        <v>0</v>
      </c>
      <c r="AA376" s="45">
        <v>0</v>
      </c>
      <c r="AB376" s="12">
        <v>0</v>
      </c>
      <c r="AC376" s="20">
        <v>0</v>
      </c>
      <c r="AD376" s="20">
        <v>0</v>
      </c>
      <c r="AE376" s="48">
        <v>0</v>
      </c>
      <c r="AF376" s="18">
        <v>0</v>
      </c>
      <c r="AG376" s="18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</row>
    <row r="377" spans="1:40">
      <c r="A377" t="s">
        <v>2000</v>
      </c>
      <c r="B377" t="s">
        <v>3460</v>
      </c>
      <c r="C377" t="s">
        <v>2312</v>
      </c>
      <c r="D377" t="s">
        <v>2003</v>
      </c>
      <c r="E377">
        <v>99.06</v>
      </c>
      <c r="F377">
        <v>100</v>
      </c>
      <c r="G377">
        <v>0</v>
      </c>
      <c r="H377">
        <v>426</v>
      </c>
      <c r="I377" t="s">
        <v>3461</v>
      </c>
      <c r="J377" s="4" t="s">
        <v>3462</v>
      </c>
      <c r="K377" t="s">
        <v>3463</v>
      </c>
      <c r="L377">
        <f t="shared" si="5"/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0</v>
      </c>
      <c r="R377" s="44">
        <v>0</v>
      </c>
      <c r="S377" s="44">
        <v>0</v>
      </c>
      <c r="T377" s="44">
        <v>0</v>
      </c>
      <c r="U377" s="44">
        <v>0</v>
      </c>
      <c r="V377" s="44">
        <v>0</v>
      </c>
      <c r="W377" s="44">
        <v>0</v>
      </c>
      <c r="X377" s="44">
        <v>0</v>
      </c>
      <c r="Y377" s="44">
        <v>0</v>
      </c>
      <c r="Z377" s="44">
        <v>0</v>
      </c>
      <c r="AA377" s="45">
        <v>0</v>
      </c>
      <c r="AB377" s="12">
        <v>0</v>
      </c>
      <c r="AC377" s="20">
        <v>0</v>
      </c>
      <c r="AD377" s="20">
        <v>0</v>
      </c>
      <c r="AE377" s="48">
        <v>0</v>
      </c>
      <c r="AF377" s="18">
        <v>0</v>
      </c>
      <c r="AG377" s="18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</row>
    <row r="378" spans="1:40">
      <c r="A378" t="s">
        <v>2000</v>
      </c>
      <c r="B378" t="s">
        <v>3464</v>
      </c>
      <c r="C378" t="s">
        <v>2194</v>
      </c>
      <c r="D378" t="s">
        <v>2003</v>
      </c>
      <c r="E378">
        <v>97.15</v>
      </c>
      <c r="F378">
        <v>100</v>
      </c>
      <c r="G378">
        <v>0</v>
      </c>
      <c r="H378">
        <v>421</v>
      </c>
      <c r="I378" t="s">
        <v>3465</v>
      </c>
      <c r="J378" s="4" t="s">
        <v>3466</v>
      </c>
      <c r="K378" t="s">
        <v>3467</v>
      </c>
      <c r="L378">
        <f t="shared" si="5"/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5">
        <v>0</v>
      </c>
      <c r="AB378" s="12">
        <v>0</v>
      </c>
      <c r="AC378" s="20">
        <v>0</v>
      </c>
      <c r="AD378" s="20">
        <v>0</v>
      </c>
      <c r="AE378" s="48">
        <v>0</v>
      </c>
      <c r="AF378" s="18">
        <v>0</v>
      </c>
      <c r="AG378" s="1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</row>
    <row r="379" spans="1:40">
      <c r="A379" t="s">
        <v>2000</v>
      </c>
      <c r="B379" t="s">
        <v>3468</v>
      </c>
      <c r="C379" t="s">
        <v>3469</v>
      </c>
      <c r="D379" t="s">
        <v>3470</v>
      </c>
      <c r="E379">
        <v>99.53</v>
      </c>
      <c r="F379">
        <v>100</v>
      </c>
      <c r="G379">
        <v>0</v>
      </c>
      <c r="H379">
        <v>426</v>
      </c>
      <c r="I379" t="s">
        <v>3471</v>
      </c>
      <c r="J379" s="4" t="s">
        <v>3472</v>
      </c>
      <c r="K379" t="s">
        <v>3473</v>
      </c>
      <c r="L379">
        <f t="shared" si="5"/>
        <v>0</v>
      </c>
      <c r="M379" s="44">
        <v>0</v>
      </c>
      <c r="N379" s="44">
        <v>0</v>
      </c>
      <c r="O379" s="44">
        <v>0</v>
      </c>
      <c r="P379" s="44">
        <v>0</v>
      </c>
      <c r="Q379" s="44">
        <v>0</v>
      </c>
      <c r="R379" s="44">
        <v>0</v>
      </c>
      <c r="S379" s="44">
        <v>0</v>
      </c>
      <c r="T379" s="44">
        <v>0</v>
      </c>
      <c r="U379" s="44">
        <v>0</v>
      </c>
      <c r="V379" s="44">
        <v>0</v>
      </c>
      <c r="W379" s="44">
        <v>0</v>
      </c>
      <c r="X379" s="44">
        <v>0</v>
      </c>
      <c r="Y379" s="44">
        <v>0</v>
      </c>
      <c r="Z379" s="44">
        <v>0</v>
      </c>
      <c r="AA379" s="45">
        <v>0</v>
      </c>
      <c r="AB379" s="12">
        <v>0</v>
      </c>
      <c r="AC379" s="20">
        <v>0</v>
      </c>
      <c r="AD379" s="20">
        <v>0</v>
      </c>
      <c r="AE379" s="48">
        <v>0</v>
      </c>
      <c r="AF379" s="18">
        <v>0</v>
      </c>
      <c r="AG379" s="18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</row>
    <row r="380" spans="1:40">
      <c r="A380" t="s">
        <v>2000</v>
      </c>
      <c r="B380" t="s">
        <v>3474</v>
      </c>
      <c r="C380" t="s">
        <v>2011</v>
      </c>
      <c r="D380" t="s">
        <v>2003</v>
      </c>
      <c r="E380">
        <v>99</v>
      </c>
      <c r="F380">
        <v>100</v>
      </c>
      <c r="G380">
        <v>0</v>
      </c>
      <c r="H380" t="s">
        <v>2234</v>
      </c>
      <c r="I380" t="s">
        <v>3475</v>
      </c>
      <c r="J380" s="4" t="s">
        <v>3476</v>
      </c>
      <c r="K380" t="s">
        <v>3477</v>
      </c>
      <c r="L380">
        <f t="shared" si="5"/>
        <v>58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5">
        <v>0</v>
      </c>
      <c r="AB380" s="12">
        <v>0</v>
      </c>
      <c r="AC380" s="20">
        <v>0</v>
      </c>
      <c r="AD380" s="20">
        <v>0</v>
      </c>
      <c r="AE380" s="48">
        <v>0</v>
      </c>
      <c r="AF380" s="18">
        <v>8</v>
      </c>
      <c r="AG380" s="18">
        <v>2</v>
      </c>
      <c r="AH380">
        <v>8</v>
      </c>
      <c r="AI380">
        <v>7</v>
      </c>
      <c r="AJ380">
        <v>2</v>
      </c>
      <c r="AK380">
        <v>8</v>
      </c>
      <c r="AL380">
        <v>2</v>
      </c>
      <c r="AM380">
        <v>7</v>
      </c>
      <c r="AN380">
        <v>14</v>
      </c>
    </row>
    <row r="381" spans="1:40">
      <c r="A381" t="s">
        <v>2000</v>
      </c>
      <c r="B381" t="s">
        <v>3478</v>
      </c>
      <c r="C381" t="s">
        <v>2007</v>
      </c>
      <c r="D381" t="s">
        <v>2003</v>
      </c>
      <c r="E381">
        <v>97.89</v>
      </c>
      <c r="F381">
        <v>100</v>
      </c>
      <c r="G381">
        <v>0</v>
      </c>
      <c r="H381">
        <v>426</v>
      </c>
      <c r="I381" t="s">
        <v>3479</v>
      </c>
      <c r="J381" s="4" t="s">
        <v>3480</v>
      </c>
      <c r="K381" t="s">
        <v>3481</v>
      </c>
      <c r="L381">
        <f t="shared" si="5"/>
        <v>1</v>
      </c>
      <c r="M381" s="44">
        <v>0</v>
      </c>
      <c r="N381" s="44">
        <v>2</v>
      </c>
      <c r="O381" s="44">
        <v>0</v>
      </c>
      <c r="P381" s="44">
        <v>0</v>
      </c>
      <c r="Q381" s="44">
        <v>0</v>
      </c>
      <c r="R381" s="44">
        <v>0</v>
      </c>
      <c r="S381" s="44">
        <v>1</v>
      </c>
      <c r="T381" s="44">
        <v>1</v>
      </c>
      <c r="U381" s="44">
        <v>0</v>
      </c>
      <c r="V381" s="44">
        <v>0</v>
      </c>
      <c r="W381" s="44">
        <v>0</v>
      </c>
      <c r="X381" s="44">
        <v>2</v>
      </c>
      <c r="Y381" s="44">
        <v>1</v>
      </c>
      <c r="Z381" s="44">
        <v>0</v>
      </c>
      <c r="AA381" s="45">
        <v>0</v>
      </c>
      <c r="AB381" s="12">
        <v>0</v>
      </c>
      <c r="AC381" s="20">
        <v>0</v>
      </c>
      <c r="AD381" s="20">
        <v>0</v>
      </c>
      <c r="AE381" s="48">
        <v>1</v>
      </c>
      <c r="AF381" s="18">
        <v>0</v>
      </c>
      <c r="AG381" s="18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</row>
    <row r="382" spans="1:40">
      <c r="A382" t="s">
        <v>2000</v>
      </c>
      <c r="B382" t="s">
        <v>3482</v>
      </c>
      <c r="C382" t="s">
        <v>204</v>
      </c>
      <c r="D382" t="s">
        <v>2003</v>
      </c>
      <c r="E382">
        <v>98.36</v>
      </c>
      <c r="F382">
        <v>100</v>
      </c>
      <c r="G382">
        <v>0</v>
      </c>
      <c r="H382">
        <v>426</v>
      </c>
      <c r="I382" t="s">
        <v>3483</v>
      </c>
      <c r="J382" s="4" t="s">
        <v>3484</v>
      </c>
      <c r="K382" t="s">
        <v>3485</v>
      </c>
      <c r="L382">
        <f t="shared" si="5"/>
        <v>0</v>
      </c>
      <c r="M382" s="44">
        <v>0</v>
      </c>
      <c r="N382" s="44">
        <v>0</v>
      </c>
      <c r="O382" s="44">
        <v>0</v>
      </c>
      <c r="P382" s="44">
        <v>0</v>
      </c>
      <c r="Q382" s="44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4">
        <v>0</v>
      </c>
      <c r="X382" s="44">
        <v>0</v>
      </c>
      <c r="Y382" s="44">
        <v>0</v>
      </c>
      <c r="Z382" s="44">
        <v>0</v>
      </c>
      <c r="AA382" s="45">
        <v>0</v>
      </c>
      <c r="AB382" s="12">
        <v>0</v>
      </c>
      <c r="AC382" s="20">
        <v>0</v>
      </c>
      <c r="AD382" s="20">
        <v>0</v>
      </c>
      <c r="AE382" s="48">
        <v>0</v>
      </c>
      <c r="AF382" s="18">
        <v>0</v>
      </c>
      <c r="AG382" s="18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</row>
    <row r="383" spans="1:40">
      <c r="A383" t="s">
        <v>2000</v>
      </c>
      <c r="B383" t="s">
        <v>3486</v>
      </c>
      <c r="C383" t="s">
        <v>2100</v>
      </c>
      <c r="D383" t="s">
        <v>3487</v>
      </c>
      <c r="E383">
        <v>95.95</v>
      </c>
      <c r="F383">
        <v>99.524940617599995</v>
      </c>
      <c r="G383">
        <v>0</v>
      </c>
      <c r="H383">
        <v>420</v>
      </c>
      <c r="I383" t="s">
        <v>3488</v>
      </c>
      <c r="J383" s="4" t="s">
        <v>3489</v>
      </c>
      <c r="K383" t="s">
        <v>3490</v>
      </c>
      <c r="L383">
        <f t="shared" si="5"/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0</v>
      </c>
      <c r="R383" s="44">
        <v>0</v>
      </c>
      <c r="S383" s="44">
        <v>0</v>
      </c>
      <c r="T383" s="44">
        <v>0</v>
      </c>
      <c r="U383" s="44">
        <v>0</v>
      </c>
      <c r="V383" s="44">
        <v>0</v>
      </c>
      <c r="W383" s="44">
        <v>0</v>
      </c>
      <c r="X383" s="44">
        <v>0</v>
      </c>
      <c r="Y383" s="44">
        <v>0</v>
      </c>
      <c r="Z383" s="44">
        <v>0</v>
      </c>
      <c r="AA383" s="45">
        <v>0</v>
      </c>
      <c r="AB383" s="12">
        <v>0</v>
      </c>
      <c r="AC383" s="20">
        <v>0</v>
      </c>
      <c r="AD383" s="20">
        <v>0</v>
      </c>
      <c r="AE383" s="48">
        <v>0</v>
      </c>
      <c r="AF383" s="18">
        <v>0</v>
      </c>
      <c r="AG383" s="18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</row>
    <row r="384" spans="1:40">
      <c r="A384" t="s">
        <v>2000</v>
      </c>
      <c r="B384" t="s">
        <v>3491</v>
      </c>
      <c r="C384" t="s">
        <v>2316</v>
      </c>
      <c r="D384" t="s">
        <v>3492</v>
      </c>
      <c r="E384">
        <v>98.36</v>
      </c>
      <c r="F384">
        <v>100</v>
      </c>
      <c r="G384">
        <v>0</v>
      </c>
      <c r="H384">
        <v>426</v>
      </c>
      <c r="I384" t="s">
        <v>3493</v>
      </c>
      <c r="J384" s="4" t="s">
        <v>3494</v>
      </c>
      <c r="K384" t="s">
        <v>3495</v>
      </c>
      <c r="L384">
        <f t="shared" si="5"/>
        <v>0</v>
      </c>
      <c r="M384" s="44">
        <v>31</v>
      </c>
      <c r="N384" s="44">
        <v>28</v>
      </c>
      <c r="O384" s="44">
        <v>18</v>
      </c>
      <c r="P384" s="44">
        <v>21</v>
      </c>
      <c r="Q384" s="44">
        <v>13</v>
      </c>
      <c r="R384" s="44">
        <v>35</v>
      </c>
      <c r="S384" s="44">
        <v>2</v>
      </c>
      <c r="T384" s="44">
        <v>6</v>
      </c>
      <c r="U384" s="44">
        <v>4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5">
        <v>0</v>
      </c>
      <c r="AB384" s="12">
        <v>0</v>
      </c>
      <c r="AC384" s="20">
        <v>0</v>
      </c>
      <c r="AD384" s="20">
        <v>0</v>
      </c>
      <c r="AE384" s="48">
        <v>0</v>
      </c>
      <c r="AF384" s="18">
        <v>0</v>
      </c>
      <c r="AG384" s="18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</row>
    <row r="385" spans="1:40">
      <c r="A385" t="s">
        <v>2000</v>
      </c>
      <c r="B385" t="s">
        <v>3496</v>
      </c>
      <c r="C385" t="s">
        <v>2284</v>
      </c>
      <c r="D385" t="s">
        <v>2285</v>
      </c>
      <c r="E385">
        <v>97.77</v>
      </c>
      <c r="F385">
        <v>100</v>
      </c>
      <c r="G385">
        <v>0</v>
      </c>
      <c r="H385">
        <v>403</v>
      </c>
      <c r="I385" t="s">
        <v>3497</v>
      </c>
      <c r="J385" s="4" t="s">
        <v>3498</v>
      </c>
      <c r="K385" t="s">
        <v>3499</v>
      </c>
      <c r="L385">
        <f t="shared" si="5"/>
        <v>3</v>
      </c>
      <c r="M385" s="44">
        <v>0</v>
      </c>
      <c r="N385" s="44">
        <v>0</v>
      </c>
      <c r="O385" s="44">
        <v>0</v>
      </c>
      <c r="P385" s="44">
        <v>0</v>
      </c>
      <c r="Q385" s="44">
        <v>0</v>
      </c>
      <c r="R385" s="44">
        <v>0</v>
      </c>
      <c r="S385" s="44">
        <v>0</v>
      </c>
      <c r="T385" s="44">
        <v>0</v>
      </c>
      <c r="U385" s="44">
        <v>0</v>
      </c>
      <c r="V385" s="44">
        <v>0</v>
      </c>
      <c r="W385" s="44">
        <v>0</v>
      </c>
      <c r="X385" s="44">
        <v>0</v>
      </c>
      <c r="Y385" s="44">
        <v>0</v>
      </c>
      <c r="Z385" s="44">
        <v>0</v>
      </c>
      <c r="AA385" s="45">
        <v>0</v>
      </c>
      <c r="AB385" s="12">
        <v>1</v>
      </c>
      <c r="AC385" s="20">
        <v>1</v>
      </c>
      <c r="AD385" s="20">
        <v>0</v>
      </c>
      <c r="AE385" s="48">
        <v>2</v>
      </c>
      <c r="AF385" s="18">
        <v>0</v>
      </c>
      <c r="AG385" s="18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</row>
    <row r="386" spans="1:40">
      <c r="A386" t="s">
        <v>2000</v>
      </c>
      <c r="B386" t="s">
        <v>3500</v>
      </c>
      <c r="C386" t="s">
        <v>2583</v>
      </c>
      <c r="D386" t="s">
        <v>2003</v>
      </c>
      <c r="E386">
        <v>100</v>
      </c>
      <c r="F386">
        <v>100</v>
      </c>
      <c r="G386">
        <v>0</v>
      </c>
      <c r="H386">
        <v>401</v>
      </c>
      <c r="I386" t="s">
        <v>3501</v>
      </c>
      <c r="J386" s="4" t="s">
        <v>3502</v>
      </c>
      <c r="K386" t="s">
        <v>3503</v>
      </c>
      <c r="L386">
        <f t="shared" si="5"/>
        <v>0</v>
      </c>
      <c r="M386" s="44">
        <v>0</v>
      </c>
      <c r="N386" s="44">
        <v>0</v>
      </c>
      <c r="O386" s="44">
        <v>0</v>
      </c>
      <c r="P386" s="44">
        <v>0</v>
      </c>
      <c r="Q386" s="44">
        <v>0</v>
      </c>
      <c r="R386" s="44">
        <v>0</v>
      </c>
      <c r="S386" s="44">
        <v>0</v>
      </c>
      <c r="T386" s="44">
        <v>0</v>
      </c>
      <c r="U386" s="44">
        <v>0</v>
      </c>
      <c r="V386" s="44">
        <v>0</v>
      </c>
      <c r="W386" s="44">
        <v>0</v>
      </c>
      <c r="X386" s="44">
        <v>0</v>
      </c>
      <c r="Y386" s="44">
        <v>0</v>
      </c>
      <c r="Z386" s="44">
        <v>0</v>
      </c>
      <c r="AA386" s="45">
        <v>0</v>
      </c>
      <c r="AB386" s="12">
        <v>1</v>
      </c>
      <c r="AC386" s="20">
        <v>0</v>
      </c>
      <c r="AD386" s="20">
        <v>0</v>
      </c>
      <c r="AE386" s="48">
        <v>0</v>
      </c>
      <c r="AF386" s="18">
        <v>0</v>
      </c>
      <c r="AG386" s="18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</row>
    <row r="387" spans="1:40">
      <c r="A387" t="s">
        <v>2000</v>
      </c>
      <c r="B387" t="s">
        <v>3504</v>
      </c>
      <c r="C387" t="s">
        <v>2092</v>
      </c>
      <c r="D387" t="s">
        <v>2003</v>
      </c>
      <c r="E387">
        <v>99.05</v>
      </c>
      <c r="F387">
        <v>100</v>
      </c>
      <c r="G387">
        <v>0</v>
      </c>
      <c r="H387">
        <v>421</v>
      </c>
      <c r="I387" t="s">
        <v>3505</v>
      </c>
      <c r="J387" s="4" t="s">
        <v>3506</v>
      </c>
      <c r="K387" t="s">
        <v>3507</v>
      </c>
      <c r="L387">
        <f t="shared" si="5"/>
        <v>0</v>
      </c>
      <c r="M387" s="44">
        <v>0</v>
      </c>
      <c r="N387" s="44">
        <v>0</v>
      </c>
      <c r="O387" s="44">
        <v>0</v>
      </c>
      <c r="P387" s="44">
        <v>0</v>
      </c>
      <c r="Q387" s="44">
        <v>0</v>
      </c>
      <c r="R387" s="44">
        <v>0</v>
      </c>
      <c r="S387" s="44">
        <v>0</v>
      </c>
      <c r="T387" s="44">
        <v>0</v>
      </c>
      <c r="U387" s="44">
        <v>0</v>
      </c>
      <c r="V387" s="44">
        <v>0</v>
      </c>
      <c r="W387" s="44">
        <v>0</v>
      </c>
      <c r="X387" s="44">
        <v>0</v>
      </c>
      <c r="Y387" s="44">
        <v>0</v>
      </c>
      <c r="Z387" s="44">
        <v>0</v>
      </c>
      <c r="AA387" s="45">
        <v>0</v>
      </c>
      <c r="AB387" s="12">
        <v>0</v>
      </c>
      <c r="AC387" s="20">
        <v>0</v>
      </c>
      <c r="AD387" s="20">
        <v>0</v>
      </c>
      <c r="AE387" s="48">
        <v>0</v>
      </c>
      <c r="AF387" s="18">
        <v>0</v>
      </c>
      <c r="AG387" s="18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</row>
    <row r="388" spans="1:40">
      <c r="A388" t="s">
        <v>2000</v>
      </c>
      <c r="B388" t="s">
        <v>3508</v>
      </c>
      <c r="C388" t="s">
        <v>3277</v>
      </c>
      <c r="D388" t="s">
        <v>2003</v>
      </c>
      <c r="E388">
        <v>100</v>
      </c>
      <c r="F388">
        <v>100</v>
      </c>
      <c r="G388">
        <v>0</v>
      </c>
      <c r="H388">
        <v>406</v>
      </c>
      <c r="I388" t="s">
        <v>3509</v>
      </c>
      <c r="J388" s="4" t="s">
        <v>3510</v>
      </c>
      <c r="K388" t="s">
        <v>3511</v>
      </c>
      <c r="L388">
        <f t="shared" ref="L388:L416" si="6">SUM(AC388:AN388)</f>
        <v>0</v>
      </c>
      <c r="M388" s="44">
        <v>0</v>
      </c>
      <c r="N388" s="44">
        <v>0</v>
      </c>
      <c r="O388" s="44">
        <v>0</v>
      </c>
      <c r="P388" s="44">
        <v>0</v>
      </c>
      <c r="Q388" s="44">
        <v>0</v>
      </c>
      <c r="R388" s="44">
        <v>0</v>
      </c>
      <c r="S388" s="44">
        <v>0</v>
      </c>
      <c r="T388" s="44">
        <v>0</v>
      </c>
      <c r="U388" s="44">
        <v>0</v>
      </c>
      <c r="V388" s="44">
        <v>0</v>
      </c>
      <c r="W388" s="44">
        <v>0</v>
      </c>
      <c r="X388" s="44">
        <v>0</v>
      </c>
      <c r="Y388" s="44">
        <v>0</v>
      </c>
      <c r="Z388" s="44">
        <v>0</v>
      </c>
      <c r="AA388" s="45">
        <v>0</v>
      </c>
      <c r="AB388" s="12">
        <v>0</v>
      </c>
      <c r="AC388" s="20">
        <v>0</v>
      </c>
      <c r="AD388" s="20">
        <v>0</v>
      </c>
      <c r="AE388" s="48">
        <v>0</v>
      </c>
      <c r="AF388" s="18">
        <v>0</v>
      </c>
      <c r="AG388" s="1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</row>
    <row r="389" spans="1:40">
      <c r="A389" t="s">
        <v>2000</v>
      </c>
      <c r="B389" t="s">
        <v>3512</v>
      </c>
      <c r="C389" t="s">
        <v>3171</v>
      </c>
      <c r="D389" t="s">
        <v>2003</v>
      </c>
      <c r="E389">
        <v>95.54</v>
      </c>
      <c r="F389">
        <v>100</v>
      </c>
      <c r="G389">
        <v>0</v>
      </c>
      <c r="H389">
        <v>426</v>
      </c>
      <c r="I389" t="s">
        <v>3513</v>
      </c>
      <c r="J389" s="4" t="s">
        <v>3514</v>
      </c>
      <c r="K389" t="s">
        <v>3515</v>
      </c>
      <c r="L389">
        <f t="shared" si="6"/>
        <v>12</v>
      </c>
      <c r="M389" s="44">
        <v>0</v>
      </c>
      <c r="N389" s="44">
        <v>0</v>
      </c>
      <c r="O389" s="44">
        <v>0</v>
      </c>
      <c r="P389" s="44">
        <v>0</v>
      </c>
      <c r="Q389" s="44">
        <v>0</v>
      </c>
      <c r="R389" s="44">
        <v>0</v>
      </c>
      <c r="S389" s="44">
        <v>0</v>
      </c>
      <c r="T389" s="44">
        <v>0</v>
      </c>
      <c r="U389" s="44">
        <v>0</v>
      </c>
      <c r="V389" s="44">
        <v>0</v>
      </c>
      <c r="W389" s="44">
        <v>0</v>
      </c>
      <c r="X389" s="44">
        <v>0</v>
      </c>
      <c r="Y389" s="44">
        <v>0</v>
      </c>
      <c r="Z389" s="44">
        <v>0</v>
      </c>
      <c r="AA389" s="45">
        <v>0</v>
      </c>
      <c r="AB389" s="12">
        <v>4</v>
      </c>
      <c r="AC389" s="20">
        <v>4</v>
      </c>
      <c r="AD389" s="20">
        <v>0</v>
      </c>
      <c r="AE389" s="48">
        <v>2</v>
      </c>
      <c r="AF389" s="18">
        <v>0</v>
      </c>
      <c r="AG389" s="18">
        <v>0</v>
      </c>
      <c r="AH389">
        <v>1</v>
      </c>
      <c r="AI389">
        <v>1</v>
      </c>
      <c r="AJ389">
        <v>3</v>
      </c>
      <c r="AK389">
        <v>0</v>
      </c>
      <c r="AL389">
        <v>0</v>
      </c>
      <c r="AM389">
        <v>0</v>
      </c>
      <c r="AN389">
        <v>1</v>
      </c>
    </row>
    <row r="390" spans="1:40">
      <c r="A390" t="s">
        <v>2000</v>
      </c>
      <c r="B390" t="s">
        <v>3516</v>
      </c>
      <c r="C390" t="s">
        <v>2007</v>
      </c>
      <c r="D390" t="s">
        <v>2003</v>
      </c>
      <c r="E390">
        <v>96.96</v>
      </c>
      <c r="F390">
        <v>100</v>
      </c>
      <c r="G390">
        <v>0</v>
      </c>
      <c r="H390" t="s">
        <v>2234</v>
      </c>
      <c r="I390" t="s">
        <v>3517</v>
      </c>
      <c r="J390" s="4" t="s">
        <v>3518</v>
      </c>
      <c r="K390" t="s">
        <v>3519</v>
      </c>
      <c r="L390">
        <f t="shared" si="6"/>
        <v>3</v>
      </c>
      <c r="M390" s="44">
        <v>0</v>
      </c>
      <c r="N390" s="44">
        <v>0</v>
      </c>
      <c r="O390" s="44">
        <v>0</v>
      </c>
      <c r="P390" s="44">
        <v>0</v>
      </c>
      <c r="Q390" s="44">
        <v>0</v>
      </c>
      <c r="R390" s="44">
        <v>0</v>
      </c>
      <c r="S390" s="44">
        <v>0</v>
      </c>
      <c r="T390" s="44">
        <v>0</v>
      </c>
      <c r="U390" s="44">
        <v>0</v>
      </c>
      <c r="V390" s="44">
        <v>0</v>
      </c>
      <c r="W390" s="44">
        <v>0</v>
      </c>
      <c r="X390" s="44">
        <v>0</v>
      </c>
      <c r="Y390" s="44">
        <v>0</v>
      </c>
      <c r="Z390" s="44">
        <v>0</v>
      </c>
      <c r="AA390" s="45">
        <v>0</v>
      </c>
      <c r="AB390" s="12">
        <v>0</v>
      </c>
      <c r="AC390" s="20">
        <v>0</v>
      </c>
      <c r="AD390" s="20">
        <v>2</v>
      </c>
      <c r="AE390" s="48">
        <v>1</v>
      </c>
      <c r="AF390" s="18">
        <v>0</v>
      </c>
      <c r="AG390" s="18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</row>
    <row r="391" spans="1:40">
      <c r="A391" t="s">
        <v>2000</v>
      </c>
      <c r="B391" t="s">
        <v>3520</v>
      </c>
      <c r="C391" t="s">
        <v>2007</v>
      </c>
      <c r="D391" t="s">
        <v>2003</v>
      </c>
      <c r="E391">
        <v>94.84</v>
      </c>
      <c r="F391">
        <v>100</v>
      </c>
      <c r="G391">
        <v>0</v>
      </c>
      <c r="H391">
        <v>426</v>
      </c>
      <c r="I391" t="s">
        <v>3521</v>
      </c>
      <c r="J391" s="4" t="s">
        <v>3522</v>
      </c>
      <c r="K391" t="s">
        <v>3523</v>
      </c>
      <c r="L391">
        <f t="shared" si="6"/>
        <v>33</v>
      </c>
      <c r="M391" s="44">
        <v>1</v>
      </c>
      <c r="N391" s="44">
        <v>2</v>
      </c>
      <c r="O391" s="44">
        <v>1</v>
      </c>
      <c r="P391" s="44">
        <v>0</v>
      </c>
      <c r="Q391" s="44">
        <v>2</v>
      </c>
      <c r="R391" s="44">
        <v>4</v>
      </c>
      <c r="S391" s="44">
        <v>4</v>
      </c>
      <c r="T391" s="44">
        <v>11</v>
      </c>
      <c r="U391" s="44">
        <v>15</v>
      </c>
      <c r="V391" s="44">
        <v>8</v>
      </c>
      <c r="W391" s="44">
        <v>13</v>
      </c>
      <c r="X391" s="44">
        <v>16</v>
      </c>
      <c r="Y391" s="44">
        <v>18</v>
      </c>
      <c r="Z391" s="44">
        <v>6</v>
      </c>
      <c r="AA391" s="45">
        <v>15</v>
      </c>
      <c r="AB391" s="12">
        <v>3</v>
      </c>
      <c r="AC391" s="20">
        <v>14</v>
      </c>
      <c r="AD391" s="20">
        <v>8</v>
      </c>
      <c r="AE391" s="48">
        <v>11</v>
      </c>
      <c r="AF391" s="18">
        <v>0</v>
      </c>
      <c r="AG391" s="18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</row>
    <row r="392" spans="1:40">
      <c r="A392" t="s">
        <v>2000</v>
      </c>
      <c r="B392" t="s">
        <v>3524</v>
      </c>
      <c r="C392" t="s">
        <v>2096</v>
      </c>
      <c r="D392" t="s">
        <v>2003</v>
      </c>
      <c r="E392">
        <v>96.51</v>
      </c>
      <c r="F392">
        <v>100</v>
      </c>
      <c r="G392">
        <v>0</v>
      </c>
      <c r="H392">
        <v>401</v>
      </c>
      <c r="I392" t="s">
        <v>3525</v>
      </c>
      <c r="J392" s="4" t="s">
        <v>3526</v>
      </c>
      <c r="K392" t="s">
        <v>3527</v>
      </c>
      <c r="L392">
        <f t="shared" si="6"/>
        <v>19</v>
      </c>
      <c r="M392" s="44">
        <v>0</v>
      </c>
      <c r="N392" s="44">
        <v>0</v>
      </c>
      <c r="O392" s="44">
        <v>0</v>
      </c>
      <c r="P392" s="44">
        <v>0</v>
      </c>
      <c r="Q392" s="44">
        <v>0</v>
      </c>
      <c r="R392" s="44">
        <v>0</v>
      </c>
      <c r="S392" s="44">
        <v>0</v>
      </c>
      <c r="T392" s="44">
        <v>0</v>
      </c>
      <c r="U392" s="44">
        <v>0</v>
      </c>
      <c r="V392" s="44">
        <v>1</v>
      </c>
      <c r="W392" s="44">
        <v>0</v>
      </c>
      <c r="X392" s="44">
        <v>1</v>
      </c>
      <c r="Y392" s="44">
        <v>0</v>
      </c>
      <c r="Z392" s="44">
        <v>1</v>
      </c>
      <c r="AA392" s="45">
        <v>0</v>
      </c>
      <c r="AB392" s="12">
        <v>0</v>
      </c>
      <c r="AC392" s="20">
        <v>8</v>
      </c>
      <c r="AD392" s="20">
        <v>6</v>
      </c>
      <c r="AE392" s="48">
        <v>5</v>
      </c>
      <c r="AF392" s="18">
        <v>0</v>
      </c>
      <c r="AG392" s="18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</row>
    <row r="393" spans="1:40">
      <c r="A393" t="s">
        <v>2000</v>
      </c>
      <c r="B393" t="s">
        <v>3528</v>
      </c>
      <c r="C393" t="s">
        <v>2387</v>
      </c>
      <c r="D393" t="s">
        <v>3529</v>
      </c>
      <c r="E393">
        <v>99</v>
      </c>
      <c r="F393">
        <v>100</v>
      </c>
      <c r="G393">
        <v>0</v>
      </c>
      <c r="H393">
        <v>401</v>
      </c>
      <c r="I393" t="s">
        <v>3530</v>
      </c>
      <c r="J393" s="4" t="s">
        <v>3531</v>
      </c>
      <c r="K393" t="s">
        <v>3532</v>
      </c>
      <c r="L393">
        <f t="shared" si="6"/>
        <v>2</v>
      </c>
      <c r="M393" s="44">
        <v>0</v>
      </c>
      <c r="N393" s="44">
        <v>0</v>
      </c>
      <c r="O393" s="44">
        <v>0</v>
      </c>
      <c r="P393" s="44">
        <v>0</v>
      </c>
      <c r="Q393" s="44">
        <v>0</v>
      </c>
      <c r="R393" s="44">
        <v>0</v>
      </c>
      <c r="S393" s="44">
        <v>0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5">
        <v>0</v>
      </c>
      <c r="AB393" s="12">
        <v>1</v>
      </c>
      <c r="AC393" s="20">
        <v>2</v>
      </c>
      <c r="AD393" s="20">
        <v>0</v>
      </c>
      <c r="AE393" s="48">
        <v>0</v>
      </c>
      <c r="AF393" s="18">
        <v>0</v>
      </c>
      <c r="AG393" s="18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</row>
    <row r="394" spans="1:40">
      <c r="A394" t="s">
        <v>2000</v>
      </c>
      <c r="B394" t="s">
        <v>3533</v>
      </c>
      <c r="C394" t="s">
        <v>3534</v>
      </c>
      <c r="D394" t="s">
        <v>2003</v>
      </c>
      <c r="E394">
        <v>100</v>
      </c>
      <c r="F394">
        <v>100</v>
      </c>
      <c r="G394">
        <v>0</v>
      </c>
      <c r="H394">
        <v>426</v>
      </c>
      <c r="I394" t="s">
        <v>3535</v>
      </c>
      <c r="J394" s="4" t="s">
        <v>3536</v>
      </c>
      <c r="K394" t="s">
        <v>3537</v>
      </c>
      <c r="L394">
        <f t="shared" si="6"/>
        <v>18</v>
      </c>
      <c r="M394" s="44">
        <v>0</v>
      </c>
      <c r="N394" s="44">
        <v>0</v>
      </c>
      <c r="O394" s="44">
        <v>0</v>
      </c>
      <c r="P394" s="44">
        <v>0</v>
      </c>
      <c r="Q394" s="44">
        <v>0</v>
      </c>
      <c r="R394" s="44">
        <v>0</v>
      </c>
      <c r="S394" s="44">
        <v>0</v>
      </c>
      <c r="T394" s="44">
        <v>0</v>
      </c>
      <c r="U394" s="44">
        <v>0</v>
      </c>
      <c r="V394" s="44">
        <v>0</v>
      </c>
      <c r="W394" s="44">
        <v>0</v>
      </c>
      <c r="X394" s="44">
        <v>0</v>
      </c>
      <c r="Y394" s="44">
        <v>0</v>
      </c>
      <c r="Z394" s="44">
        <v>0</v>
      </c>
      <c r="AA394" s="45">
        <v>0</v>
      </c>
      <c r="AB394" s="12">
        <v>6</v>
      </c>
      <c r="AC394" s="20">
        <v>5</v>
      </c>
      <c r="AD394" s="20">
        <v>7</v>
      </c>
      <c r="AE394" s="48">
        <v>6</v>
      </c>
      <c r="AF394" s="18">
        <v>0</v>
      </c>
      <c r="AG394" s="18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</row>
    <row r="395" spans="1:40">
      <c r="A395" t="s">
        <v>2000</v>
      </c>
      <c r="B395" t="s">
        <v>3538</v>
      </c>
      <c r="C395" t="s">
        <v>110</v>
      </c>
      <c r="D395" t="s">
        <v>2003</v>
      </c>
      <c r="E395">
        <v>97.18</v>
      </c>
      <c r="F395">
        <v>100</v>
      </c>
      <c r="G395">
        <v>0</v>
      </c>
      <c r="H395">
        <v>426</v>
      </c>
      <c r="I395" t="s">
        <v>3539</v>
      </c>
      <c r="J395" s="4" t="s">
        <v>3540</v>
      </c>
      <c r="K395" t="s">
        <v>3541</v>
      </c>
      <c r="L395">
        <f t="shared" si="6"/>
        <v>0</v>
      </c>
      <c r="M395" s="44">
        <v>0</v>
      </c>
      <c r="N395" s="44">
        <v>0</v>
      </c>
      <c r="O395" s="44">
        <v>0</v>
      </c>
      <c r="P395" s="44">
        <v>0</v>
      </c>
      <c r="Q395" s="44">
        <v>0</v>
      </c>
      <c r="R395" s="44">
        <v>0</v>
      </c>
      <c r="S395" s="44">
        <v>0</v>
      </c>
      <c r="T395" s="44">
        <v>0</v>
      </c>
      <c r="U395" s="44">
        <v>0</v>
      </c>
      <c r="V395" s="44">
        <v>0</v>
      </c>
      <c r="W395" s="44">
        <v>0</v>
      </c>
      <c r="X395" s="44">
        <v>0</v>
      </c>
      <c r="Y395" s="44">
        <v>0</v>
      </c>
      <c r="Z395" s="44">
        <v>0</v>
      </c>
      <c r="AA395" s="45">
        <v>0</v>
      </c>
      <c r="AB395" s="12">
        <v>0</v>
      </c>
      <c r="AC395" s="20">
        <v>0</v>
      </c>
      <c r="AD395" s="20">
        <v>0</v>
      </c>
      <c r="AE395" s="48">
        <v>0</v>
      </c>
      <c r="AF395" s="18">
        <v>0</v>
      </c>
      <c r="AG395" s="18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</row>
    <row r="396" spans="1:40">
      <c r="A396" t="s">
        <v>2000</v>
      </c>
      <c r="B396" t="s">
        <v>3542</v>
      </c>
      <c r="C396" t="s">
        <v>2066</v>
      </c>
      <c r="D396" t="s">
        <v>2003</v>
      </c>
      <c r="E396" t="s">
        <v>2233</v>
      </c>
      <c r="F396">
        <v>100</v>
      </c>
      <c r="G396">
        <v>0</v>
      </c>
      <c r="H396" t="s">
        <v>2234</v>
      </c>
      <c r="I396" t="s">
        <v>3543</v>
      </c>
      <c r="J396" s="4" t="s">
        <v>3544</v>
      </c>
      <c r="K396" t="s">
        <v>3545</v>
      </c>
      <c r="L396">
        <f t="shared" si="6"/>
        <v>6</v>
      </c>
      <c r="M396" s="44">
        <v>0</v>
      </c>
      <c r="N396" s="44">
        <v>0</v>
      </c>
      <c r="O396" s="44">
        <v>0</v>
      </c>
      <c r="P396" s="44">
        <v>0</v>
      </c>
      <c r="Q396" s="44">
        <v>0</v>
      </c>
      <c r="R396" s="44">
        <v>0</v>
      </c>
      <c r="S396" s="44">
        <v>0</v>
      </c>
      <c r="T396" s="44">
        <v>0</v>
      </c>
      <c r="U396" s="44">
        <v>0</v>
      </c>
      <c r="V396" s="44">
        <v>0</v>
      </c>
      <c r="W396" s="44">
        <v>1</v>
      </c>
      <c r="X396" s="44">
        <v>0</v>
      </c>
      <c r="Y396" s="44">
        <v>1</v>
      </c>
      <c r="Z396" s="44">
        <v>0</v>
      </c>
      <c r="AA396" s="45">
        <v>0</v>
      </c>
      <c r="AB396" s="12">
        <v>0</v>
      </c>
      <c r="AC396" s="20">
        <v>2</v>
      </c>
      <c r="AD396" s="20">
        <v>1</v>
      </c>
      <c r="AE396" s="48">
        <v>0</v>
      </c>
      <c r="AF396" s="18">
        <v>0</v>
      </c>
      <c r="AG396" s="18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3</v>
      </c>
    </row>
    <row r="397" spans="1:40">
      <c r="A397" t="s">
        <v>2000</v>
      </c>
      <c r="B397" t="s">
        <v>3546</v>
      </c>
      <c r="C397" t="s">
        <v>199</v>
      </c>
      <c r="D397" t="s">
        <v>2003</v>
      </c>
      <c r="E397">
        <v>94.41</v>
      </c>
      <c r="F397">
        <v>100</v>
      </c>
      <c r="G397">
        <v>0</v>
      </c>
      <c r="H397">
        <v>429</v>
      </c>
      <c r="I397" t="s">
        <v>3547</v>
      </c>
      <c r="J397" s="4" t="s">
        <v>3548</v>
      </c>
      <c r="K397" t="s">
        <v>3549</v>
      </c>
      <c r="L397">
        <f t="shared" si="6"/>
        <v>0</v>
      </c>
      <c r="M397" s="44">
        <v>0</v>
      </c>
      <c r="N397" s="44">
        <v>0</v>
      </c>
      <c r="O397" s="44">
        <v>0</v>
      </c>
      <c r="P397" s="44">
        <v>0</v>
      </c>
      <c r="Q397" s="44">
        <v>0</v>
      </c>
      <c r="R397" s="44">
        <v>0</v>
      </c>
      <c r="S397" s="44">
        <v>0</v>
      </c>
      <c r="T397" s="44">
        <v>0</v>
      </c>
      <c r="U397" s="44">
        <v>0</v>
      </c>
      <c r="V397" s="44">
        <v>0</v>
      </c>
      <c r="W397" s="44">
        <v>0</v>
      </c>
      <c r="X397" s="44">
        <v>0</v>
      </c>
      <c r="Y397" s="44">
        <v>0</v>
      </c>
      <c r="Z397" s="44">
        <v>0</v>
      </c>
      <c r="AA397" s="45">
        <v>0</v>
      </c>
      <c r="AB397" s="12">
        <v>0</v>
      </c>
      <c r="AC397" s="20">
        <v>0</v>
      </c>
      <c r="AD397" s="20">
        <v>0</v>
      </c>
      <c r="AE397" s="48">
        <v>0</v>
      </c>
      <c r="AF397" s="18">
        <v>0</v>
      </c>
      <c r="AG397" s="18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</row>
    <row r="398" spans="1:40">
      <c r="A398" t="s">
        <v>2000</v>
      </c>
      <c r="B398" t="s">
        <v>3550</v>
      </c>
      <c r="C398" t="s">
        <v>2194</v>
      </c>
      <c r="D398" t="s">
        <v>2003</v>
      </c>
      <c r="E398">
        <v>97.86</v>
      </c>
      <c r="F398">
        <v>100</v>
      </c>
      <c r="G398">
        <v>0</v>
      </c>
      <c r="H398">
        <v>421</v>
      </c>
      <c r="I398" t="s">
        <v>3551</v>
      </c>
      <c r="J398" s="4" t="s">
        <v>3552</v>
      </c>
      <c r="K398" t="s">
        <v>3553</v>
      </c>
      <c r="L398">
        <f t="shared" si="6"/>
        <v>0</v>
      </c>
      <c r="M398" s="44">
        <v>0</v>
      </c>
      <c r="N398" s="44">
        <v>0</v>
      </c>
      <c r="O398" s="44">
        <v>0</v>
      </c>
      <c r="P398" s="44">
        <v>0</v>
      </c>
      <c r="Q398" s="44">
        <v>0</v>
      </c>
      <c r="R398" s="44">
        <v>0</v>
      </c>
      <c r="S398" s="44">
        <v>0</v>
      </c>
      <c r="T398" s="44">
        <v>0</v>
      </c>
      <c r="U398" s="44">
        <v>0</v>
      </c>
      <c r="V398" s="44">
        <v>0</v>
      </c>
      <c r="W398" s="44">
        <v>0</v>
      </c>
      <c r="X398" s="44">
        <v>0</v>
      </c>
      <c r="Y398" s="44">
        <v>0</v>
      </c>
      <c r="Z398" s="44">
        <v>0</v>
      </c>
      <c r="AA398" s="45">
        <v>0</v>
      </c>
      <c r="AB398" s="12">
        <v>0</v>
      </c>
      <c r="AC398" s="20">
        <v>0</v>
      </c>
      <c r="AD398" s="20">
        <v>0</v>
      </c>
      <c r="AE398" s="48">
        <v>0</v>
      </c>
      <c r="AF398" s="18">
        <v>0</v>
      </c>
      <c r="AG398" s="1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</row>
    <row r="399" spans="1:40">
      <c r="A399" t="s">
        <v>2000</v>
      </c>
      <c r="B399" t="s">
        <v>3554</v>
      </c>
      <c r="C399" t="s">
        <v>2316</v>
      </c>
      <c r="D399" t="s">
        <v>3492</v>
      </c>
      <c r="E399">
        <v>98.12</v>
      </c>
      <c r="F399">
        <v>100</v>
      </c>
      <c r="G399">
        <v>0</v>
      </c>
      <c r="H399">
        <v>426</v>
      </c>
      <c r="I399" t="s">
        <v>3555</v>
      </c>
      <c r="J399" s="4" t="s">
        <v>3556</v>
      </c>
      <c r="K399" t="s">
        <v>3557</v>
      </c>
      <c r="L399">
        <f t="shared" si="6"/>
        <v>0</v>
      </c>
      <c r="M399" s="44">
        <v>7</v>
      </c>
      <c r="N399" s="44">
        <v>14</v>
      </c>
      <c r="O399" s="44">
        <v>11</v>
      </c>
      <c r="P399" s="44">
        <v>6</v>
      </c>
      <c r="Q399" s="44">
        <v>10</v>
      </c>
      <c r="R399" s="44">
        <v>11</v>
      </c>
      <c r="S399" s="44">
        <v>2</v>
      </c>
      <c r="T399" s="44">
        <v>4</v>
      </c>
      <c r="U399" s="44">
        <v>2</v>
      </c>
      <c r="V399" s="44">
        <v>0</v>
      </c>
      <c r="W399" s="44">
        <v>0</v>
      </c>
      <c r="X399" s="44">
        <v>1</v>
      </c>
      <c r="Y399" s="44">
        <v>0</v>
      </c>
      <c r="Z399" s="44">
        <v>0</v>
      </c>
      <c r="AA399" s="45">
        <v>0</v>
      </c>
      <c r="AB399" s="12">
        <v>0</v>
      </c>
      <c r="AC399" s="20">
        <v>0</v>
      </c>
      <c r="AD399" s="20">
        <v>0</v>
      </c>
      <c r="AE399" s="48">
        <v>0</v>
      </c>
      <c r="AF399" s="18">
        <v>0</v>
      </c>
      <c r="AG399" s="18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</row>
    <row r="400" spans="1:40">
      <c r="A400" t="s">
        <v>2000</v>
      </c>
      <c r="B400" t="s">
        <v>3558</v>
      </c>
      <c r="C400" t="s">
        <v>2011</v>
      </c>
      <c r="D400" t="s">
        <v>2003</v>
      </c>
      <c r="E400">
        <v>99</v>
      </c>
      <c r="F400">
        <v>100</v>
      </c>
      <c r="G400">
        <v>0</v>
      </c>
      <c r="H400">
        <v>401</v>
      </c>
      <c r="I400" t="s">
        <v>3559</v>
      </c>
      <c r="J400" s="4" t="s">
        <v>3560</v>
      </c>
      <c r="K400" t="s">
        <v>3561</v>
      </c>
      <c r="L400">
        <f t="shared" si="6"/>
        <v>66</v>
      </c>
      <c r="M400" s="44">
        <v>0</v>
      </c>
      <c r="N400" s="44">
        <v>0</v>
      </c>
      <c r="O400" s="44">
        <v>0</v>
      </c>
      <c r="P400" s="44">
        <v>0</v>
      </c>
      <c r="Q400" s="44">
        <v>0</v>
      </c>
      <c r="R400" s="44">
        <v>0</v>
      </c>
      <c r="S400" s="44">
        <v>0</v>
      </c>
      <c r="T400" s="44">
        <v>1</v>
      </c>
      <c r="U400" s="44">
        <v>0</v>
      </c>
      <c r="V400" s="44">
        <v>0</v>
      </c>
      <c r="W400" s="44">
        <v>0</v>
      </c>
      <c r="X400" s="44">
        <v>0</v>
      </c>
      <c r="Y400" s="44">
        <v>0</v>
      </c>
      <c r="Z400" s="44">
        <v>0</v>
      </c>
      <c r="AA400" s="45">
        <v>0</v>
      </c>
      <c r="AB400" s="12">
        <v>0</v>
      </c>
      <c r="AC400" s="20">
        <v>0</v>
      </c>
      <c r="AD400" s="20">
        <v>0</v>
      </c>
      <c r="AE400" s="48">
        <v>0</v>
      </c>
      <c r="AF400" s="18">
        <v>12</v>
      </c>
      <c r="AG400" s="18">
        <v>2</v>
      </c>
      <c r="AH400">
        <v>8</v>
      </c>
      <c r="AI400">
        <v>5</v>
      </c>
      <c r="AJ400">
        <v>6</v>
      </c>
      <c r="AK400">
        <v>10</v>
      </c>
      <c r="AL400">
        <v>8</v>
      </c>
      <c r="AM400">
        <v>5</v>
      </c>
      <c r="AN400">
        <v>10</v>
      </c>
    </row>
    <row r="401" spans="1:40">
      <c r="A401" t="s">
        <v>2000</v>
      </c>
      <c r="B401" t="s">
        <v>3562</v>
      </c>
      <c r="C401" t="s">
        <v>2515</v>
      </c>
      <c r="D401" t="s">
        <v>2003</v>
      </c>
      <c r="E401">
        <v>99.51</v>
      </c>
      <c r="F401">
        <v>100</v>
      </c>
      <c r="G401">
        <v>0</v>
      </c>
      <c r="H401">
        <v>406</v>
      </c>
      <c r="I401" t="s">
        <v>3563</v>
      </c>
      <c r="J401" s="4" t="s">
        <v>3564</v>
      </c>
      <c r="K401" t="s">
        <v>3565</v>
      </c>
      <c r="L401">
        <f t="shared" si="6"/>
        <v>0</v>
      </c>
      <c r="M401" s="44">
        <v>0</v>
      </c>
      <c r="N401" s="44">
        <v>0</v>
      </c>
      <c r="O401" s="44">
        <v>0</v>
      </c>
      <c r="P401" s="44">
        <v>0</v>
      </c>
      <c r="Q401" s="44">
        <v>0</v>
      </c>
      <c r="R401" s="44">
        <v>0</v>
      </c>
      <c r="S401" s="44">
        <v>0</v>
      </c>
      <c r="T401" s="44">
        <v>0</v>
      </c>
      <c r="U401" s="44">
        <v>0</v>
      </c>
      <c r="V401" s="44">
        <v>0</v>
      </c>
      <c r="W401" s="44">
        <v>0</v>
      </c>
      <c r="X401" s="44">
        <v>0</v>
      </c>
      <c r="Y401" s="44">
        <v>0</v>
      </c>
      <c r="Z401" s="44">
        <v>0</v>
      </c>
      <c r="AA401" s="45">
        <v>0</v>
      </c>
      <c r="AB401" s="12">
        <v>0</v>
      </c>
      <c r="AC401" s="20">
        <v>0</v>
      </c>
      <c r="AD401" s="20">
        <v>0</v>
      </c>
      <c r="AE401" s="48">
        <v>0</v>
      </c>
      <c r="AF401" s="18">
        <v>0</v>
      </c>
      <c r="AG401" s="18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</row>
    <row r="402" spans="1:40">
      <c r="A402" t="s">
        <v>2000</v>
      </c>
      <c r="B402" t="s">
        <v>3566</v>
      </c>
      <c r="C402" t="s">
        <v>2011</v>
      </c>
      <c r="D402" t="s">
        <v>2003</v>
      </c>
      <c r="E402" t="s">
        <v>2233</v>
      </c>
      <c r="F402">
        <v>100</v>
      </c>
      <c r="G402">
        <v>0</v>
      </c>
      <c r="H402" t="s">
        <v>2234</v>
      </c>
      <c r="I402" t="s">
        <v>3567</v>
      </c>
      <c r="J402" s="4" t="s">
        <v>3568</v>
      </c>
      <c r="K402" t="s">
        <v>3569</v>
      </c>
      <c r="L402">
        <f t="shared" si="6"/>
        <v>0</v>
      </c>
      <c r="M402" s="44">
        <v>0</v>
      </c>
      <c r="N402" s="44">
        <v>0</v>
      </c>
      <c r="O402" s="44">
        <v>0</v>
      </c>
      <c r="P402" s="44">
        <v>0</v>
      </c>
      <c r="Q402" s="44">
        <v>0</v>
      </c>
      <c r="R402" s="44">
        <v>0</v>
      </c>
      <c r="S402" s="44">
        <v>0</v>
      </c>
      <c r="T402" s="44">
        <v>0</v>
      </c>
      <c r="U402" s="44">
        <v>1</v>
      </c>
      <c r="V402" s="44">
        <v>0</v>
      </c>
      <c r="W402" s="44">
        <v>0</v>
      </c>
      <c r="X402" s="44">
        <v>0</v>
      </c>
      <c r="Y402" s="44">
        <v>0</v>
      </c>
      <c r="Z402" s="44">
        <v>0</v>
      </c>
      <c r="AA402" s="45">
        <v>0</v>
      </c>
      <c r="AB402" s="12">
        <v>0</v>
      </c>
      <c r="AC402" s="20">
        <v>0</v>
      </c>
      <c r="AD402" s="20">
        <v>0</v>
      </c>
      <c r="AE402" s="48">
        <v>0</v>
      </c>
      <c r="AF402" s="18">
        <v>0</v>
      </c>
      <c r="AG402" s="18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</row>
    <row r="403" spans="1:40">
      <c r="A403" t="s">
        <v>2000</v>
      </c>
      <c r="B403" t="s">
        <v>3570</v>
      </c>
      <c r="C403" t="s">
        <v>3571</v>
      </c>
      <c r="D403" t="s">
        <v>3572</v>
      </c>
      <c r="E403">
        <v>96.24</v>
      </c>
      <c r="F403">
        <v>100</v>
      </c>
      <c r="G403">
        <v>0</v>
      </c>
      <c r="H403">
        <v>426</v>
      </c>
      <c r="I403" t="s">
        <v>3573</v>
      </c>
      <c r="J403" s="4" t="s">
        <v>3574</v>
      </c>
      <c r="K403" t="s">
        <v>3575</v>
      </c>
      <c r="L403">
        <f t="shared" si="6"/>
        <v>17</v>
      </c>
      <c r="M403" s="44">
        <v>0</v>
      </c>
      <c r="N403" s="44">
        <v>0</v>
      </c>
      <c r="O403" s="44">
        <v>1</v>
      </c>
      <c r="P403" s="44">
        <v>0</v>
      </c>
      <c r="Q403" s="44">
        <v>0</v>
      </c>
      <c r="R403" s="44">
        <v>0</v>
      </c>
      <c r="S403" s="44">
        <v>1</v>
      </c>
      <c r="T403" s="44">
        <v>0</v>
      </c>
      <c r="U403" s="44">
        <v>0</v>
      </c>
      <c r="V403" s="44">
        <v>0</v>
      </c>
      <c r="W403" s="44">
        <v>0</v>
      </c>
      <c r="X403" s="44">
        <v>0</v>
      </c>
      <c r="Y403" s="44">
        <v>0</v>
      </c>
      <c r="Z403" s="44">
        <v>0</v>
      </c>
      <c r="AA403" s="45">
        <v>0</v>
      </c>
      <c r="AB403" s="12">
        <v>1</v>
      </c>
      <c r="AC403" s="20">
        <v>1</v>
      </c>
      <c r="AD403" s="20">
        <v>0</v>
      </c>
      <c r="AE403" s="48">
        <v>0</v>
      </c>
      <c r="AF403" s="18">
        <v>0</v>
      </c>
      <c r="AG403" s="18">
        <v>2</v>
      </c>
      <c r="AH403">
        <v>1</v>
      </c>
      <c r="AI403">
        <v>0</v>
      </c>
      <c r="AJ403">
        <v>2</v>
      </c>
      <c r="AK403">
        <v>0</v>
      </c>
      <c r="AL403">
        <v>0</v>
      </c>
      <c r="AM403">
        <v>5</v>
      </c>
      <c r="AN403">
        <v>6</v>
      </c>
    </row>
    <row r="404" spans="1:40">
      <c r="A404" t="s">
        <v>2000</v>
      </c>
      <c r="B404" t="s">
        <v>3576</v>
      </c>
      <c r="C404" t="s">
        <v>504</v>
      </c>
      <c r="D404" t="s">
        <v>2003</v>
      </c>
      <c r="E404">
        <v>97.42</v>
      </c>
      <c r="F404">
        <v>100</v>
      </c>
      <c r="G404">
        <v>0</v>
      </c>
      <c r="H404" t="s">
        <v>2234</v>
      </c>
      <c r="I404" t="s">
        <v>3577</v>
      </c>
      <c r="J404" s="4" t="s">
        <v>3578</v>
      </c>
      <c r="K404" t="s">
        <v>3579</v>
      </c>
      <c r="L404">
        <f t="shared" si="6"/>
        <v>0</v>
      </c>
      <c r="M404" s="44">
        <v>0</v>
      </c>
      <c r="N404" s="44">
        <v>0</v>
      </c>
      <c r="O404" s="44">
        <v>0</v>
      </c>
      <c r="P404" s="44">
        <v>0</v>
      </c>
      <c r="Q404" s="44">
        <v>0</v>
      </c>
      <c r="R404" s="44">
        <v>0</v>
      </c>
      <c r="S404" s="44">
        <v>0</v>
      </c>
      <c r="T404" s="44">
        <v>0</v>
      </c>
      <c r="U404" s="44">
        <v>0</v>
      </c>
      <c r="V404" s="44">
        <v>0</v>
      </c>
      <c r="W404" s="44">
        <v>0</v>
      </c>
      <c r="X404" s="44">
        <v>0</v>
      </c>
      <c r="Y404" s="44">
        <v>0</v>
      </c>
      <c r="Z404" s="44">
        <v>0</v>
      </c>
      <c r="AA404" s="45">
        <v>0</v>
      </c>
      <c r="AB404" s="12">
        <v>0</v>
      </c>
      <c r="AC404" s="20">
        <v>0</v>
      </c>
      <c r="AD404" s="20">
        <v>0</v>
      </c>
      <c r="AE404" s="48">
        <v>0</v>
      </c>
      <c r="AF404" s="18">
        <v>0</v>
      </c>
      <c r="AG404" s="18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</row>
    <row r="405" spans="1:40">
      <c r="A405" t="s">
        <v>2000</v>
      </c>
      <c r="B405" t="s">
        <v>3580</v>
      </c>
      <c r="C405" t="s">
        <v>2048</v>
      </c>
      <c r="D405" t="s">
        <v>2003</v>
      </c>
      <c r="E405">
        <v>99.06</v>
      </c>
      <c r="F405">
        <v>100</v>
      </c>
      <c r="G405">
        <v>0</v>
      </c>
      <c r="H405">
        <v>426</v>
      </c>
      <c r="I405" t="s">
        <v>3581</v>
      </c>
      <c r="J405" s="4" t="s">
        <v>3582</v>
      </c>
      <c r="K405" t="s">
        <v>3583</v>
      </c>
      <c r="L405">
        <f t="shared" si="6"/>
        <v>0</v>
      </c>
      <c r="M405" s="44">
        <v>0</v>
      </c>
      <c r="N405" s="44">
        <v>4</v>
      </c>
      <c r="O405" s="44">
        <v>2</v>
      </c>
      <c r="P405" s="44">
        <v>3</v>
      </c>
      <c r="Q405" s="44">
        <v>3</v>
      </c>
      <c r="R405" s="44">
        <v>2</v>
      </c>
      <c r="S405" s="44">
        <v>1</v>
      </c>
      <c r="T405" s="44">
        <v>3</v>
      </c>
      <c r="U405" s="44">
        <v>3</v>
      </c>
      <c r="V405" s="44">
        <v>0</v>
      </c>
      <c r="W405" s="44">
        <v>0</v>
      </c>
      <c r="X405" s="44">
        <v>1</v>
      </c>
      <c r="Y405" s="44">
        <v>0</v>
      </c>
      <c r="Z405" s="44">
        <v>0</v>
      </c>
      <c r="AA405" s="45">
        <v>0</v>
      </c>
      <c r="AB405" s="12">
        <v>0</v>
      </c>
      <c r="AC405" s="20">
        <v>0</v>
      </c>
      <c r="AD405" s="20">
        <v>0</v>
      </c>
      <c r="AE405" s="48">
        <v>0</v>
      </c>
      <c r="AF405" s="18">
        <v>0</v>
      </c>
      <c r="AG405" s="18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</row>
    <row r="406" spans="1:40">
      <c r="A406" t="s">
        <v>2000</v>
      </c>
      <c r="B406" t="s">
        <v>3584</v>
      </c>
      <c r="C406" t="s">
        <v>3585</v>
      </c>
      <c r="D406" t="s">
        <v>3586</v>
      </c>
      <c r="E406">
        <v>99.06</v>
      </c>
      <c r="F406">
        <v>100</v>
      </c>
      <c r="G406">
        <v>0</v>
      </c>
      <c r="H406">
        <v>426</v>
      </c>
      <c r="I406" t="s">
        <v>3587</v>
      </c>
      <c r="J406" s="4" t="s">
        <v>3588</v>
      </c>
      <c r="K406" t="s">
        <v>3589</v>
      </c>
      <c r="L406">
        <f t="shared" si="6"/>
        <v>0</v>
      </c>
      <c r="M406" s="44">
        <v>0</v>
      </c>
      <c r="N406" s="44">
        <v>0</v>
      </c>
      <c r="O406" s="44">
        <v>0</v>
      </c>
      <c r="P406" s="44">
        <v>0</v>
      </c>
      <c r="Q406" s="44">
        <v>0</v>
      </c>
      <c r="R406" s="44">
        <v>0</v>
      </c>
      <c r="S406" s="44">
        <v>0</v>
      </c>
      <c r="T406" s="44">
        <v>0</v>
      </c>
      <c r="U406" s="44">
        <v>0</v>
      </c>
      <c r="V406" s="44">
        <v>0</v>
      </c>
      <c r="W406" s="44">
        <v>0</v>
      </c>
      <c r="X406" s="44">
        <v>0</v>
      </c>
      <c r="Y406" s="44">
        <v>0</v>
      </c>
      <c r="Z406" s="44">
        <v>0</v>
      </c>
      <c r="AA406" s="45">
        <v>0</v>
      </c>
      <c r="AB406" s="12">
        <v>0</v>
      </c>
      <c r="AC406" s="20">
        <v>0</v>
      </c>
      <c r="AD406" s="20">
        <v>0</v>
      </c>
      <c r="AE406" s="48">
        <v>0</v>
      </c>
      <c r="AF406" s="18">
        <v>0</v>
      </c>
      <c r="AG406" s="18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</row>
    <row r="407" spans="1:40">
      <c r="A407" t="s">
        <v>2000</v>
      </c>
      <c r="B407" t="s">
        <v>3590</v>
      </c>
      <c r="C407" t="s">
        <v>2018</v>
      </c>
      <c r="D407" t="s">
        <v>2003</v>
      </c>
      <c r="E407">
        <v>90.61</v>
      </c>
      <c r="F407">
        <v>100</v>
      </c>
      <c r="G407" s="19">
        <v>2.0000000000000001E-152</v>
      </c>
      <c r="H407">
        <v>426</v>
      </c>
      <c r="I407" t="s">
        <v>3591</v>
      </c>
      <c r="J407" s="4" t="s">
        <v>3592</v>
      </c>
      <c r="K407" t="s">
        <v>3593</v>
      </c>
      <c r="L407">
        <f t="shared" si="6"/>
        <v>0</v>
      </c>
      <c r="M407" s="44">
        <v>0</v>
      </c>
      <c r="N407" s="44">
        <v>0</v>
      </c>
      <c r="O407" s="44">
        <v>0</v>
      </c>
      <c r="P407" s="44">
        <v>0</v>
      </c>
      <c r="Q407" s="44">
        <v>0</v>
      </c>
      <c r="R407" s="44">
        <v>0</v>
      </c>
      <c r="S407" s="44">
        <v>0</v>
      </c>
      <c r="T407" s="44">
        <v>0</v>
      </c>
      <c r="U407" s="44">
        <v>0</v>
      </c>
      <c r="V407" s="44">
        <v>0</v>
      </c>
      <c r="W407" s="44">
        <v>0</v>
      </c>
      <c r="X407" s="44">
        <v>0</v>
      </c>
      <c r="Y407" s="44">
        <v>0</v>
      </c>
      <c r="Z407" s="44">
        <v>0</v>
      </c>
      <c r="AA407" s="45">
        <v>0</v>
      </c>
      <c r="AB407" s="12">
        <v>1</v>
      </c>
      <c r="AC407" s="20">
        <v>0</v>
      </c>
      <c r="AD407" s="20">
        <v>0</v>
      </c>
      <c r="AE407" s="48">
        <v>0</v>
      </c>
      <c r="AF407" s="18">
        <v>0</v>
      </c>
      <c r="AG407" s="18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</row>
    <row r="408" spans="1:40">
      <c r="A408" t="s">
        <v>2000</v>
      </c>
      <c r="B408" t="s">
        <v>3594</v>
      </c>
      <c r="C408" t="s">
        <v>2337</v>
      </c>
      <c r="D408" t="s">
        <v>3595</v>
      </c>
      <c r="E408">
        <v>91.98</v>
      </c>
      <c r="F408">
        <v>100</v>
      </c>
      <c r="G408" s="19">
        <v>5.0000000000000001E-162</v>
      </c>
      <c r="H408">
        <v>424</v>
      </c>
      <c r="I408" t="s">
        <v>3596</v>
      </c>
      <c r="J408" s="4" t="s">
        <v>3597</v>
      </c>
      <c r="K408" t="s">
        <v>3598</v>
      </c>
      <c r="L408">
        <f t="shared" si="6"/>
        <v>167</v>
      </c>
      <c r="M408" s="44">
        <v>0</v>
      </c>
      <c r="N408" s="44">
        <v>0</v>
      </c>
      <c r="O408" s="44">
        <v>0</v>
      </c>
      <c r="P408" s="44">
        <v>0</v>
      </c>
      <c r="Q408" s="44">
        <v>0</v>
      </c>
      <c r="R408" s="44">
        <v>0</v>
      </c>
      <c r="S408" s="44">
        <v>0</v>
      </c>
      <c r="T408" s="44">
        <v>0</v>
      </c>
      <c r="U408" s="44">
        <v>0</v>
      </c>
      <c r="V408" s="44">
        <v>0</v>
      </c>
      <c r="W408" s="44">
        <v>0</v>
      </c>
      <c r="X408" s="44">
        <v>0</v>
      </c>
      <c r="Y408" s="44">
        <v>0</v>
      </c>
      <c r="Z408" s="44">
        <v>0</v>
      </c>
      <c r="AA408" s="45">
        <v>0</v>
      </c>
      <c r="AB408" s="12">
        <v>39</v>
      </c>
      <c r="AC408" s="20">
        <v>64</v>
      </c>
      <c r="AD408" s="20">
        <v>49</v>
      </c>
      <c r="AE408" s="48">
        <v>54</v>
      </c>
      <c r="AF408" s="18">
        <v>0</v>
      </c>
      <c r="AG408" s="1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</row>
    <row r="409" spans="1:40">
      <c r="A409" t="s">
        <v>2000</v>
      </c>
      <c r="B409" t="s">
        <v>3599</v>
      </c>
      <c r="C409" t="s">
        <v>2007</v>
      </c>
      <c r="D409" t="s">
        <v>2003</v>
      </c>
      <c r="E409">
        <v>98.12</v>
      </c>
      <c r="F409">
        <v>100</v>
      </c>
      <c r="G409">
        <v>0</v>
      </c>
      <c r="H409">
        <v>426</v>
      </c>
      <c r="I409" t="s">
        <v>3600</v>
      </c>
      <c r="J409" s="4" t="s">
        <v>3601</v>
      </c>
      <c r="K409" t="s">
        <v>3602</v>
      </c>
      <c r="L409">
        <f t="shared" si="6"/>
        <v>0</v>
      </c>
      <c r="M409" s="44">
        <v>0</v>
      </c>
      <c r="N409" s="44">
        <v>0</v>
      </c>
      <c r="O409" s="44">
        <v>0</v>
      </c>
      <c r="P409" s="44">
        <v>0</v>
      </c>
      <c r="Q409" s="44">
        <v>0</v>
      </c>
      <c r="R409" s="44">
        <v>0</v>
      </c>
      <c r="S409" s="44">
        <v>0</v>
      </c>
      <c r="T409" s="44">
        <v>0</v>
      </c>
      <c r="U409" s="44">
        <v>0</v>
      </c>
      <c r="V409" s="44">
        <v>0</v>
      </c>
      <c r="W409" s="44">
        <v>0</v>
      </c>
      <c r="X409" s="44">
        <v>0</v>
      </c>
      <c r="Y409" s="44">
        <v>0</v>
      </c>
      <c r="Z409" s="44">
        <v>0</v>
      </c>
      <c r="AA409" s="45">
        <v>0</v>
      </c>
      <c r="AB409" s="12">
        <v>0</v>
      </c>
      <c r="AC409" s="20">
        <v>0</v>
      </c>
      <c r="AD409" s="20">
        <v>0</v>
      </c>
      <c r="AE409" s="48">
        <v>0</v>
      </c>
      <c r="AF409" s="18">
        <v>0</v>
      </c>
      <c r="AG409" s="18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</row>
    <row r="410" spans="1:40">
      <c r="A410" t="s">
        <v>2000</v>
      </c>
      <c r="B410" t="s">
        <v>3603</v>
      </c>
      <c r="C410" t="s">
        <v>3604</v>
      </c>
      <c r="D410" t="s">
        <v>3605</v>
      </c>
      <c r="E410">
        <v>92.25</v>
      </c>
      <c r="F410">
        <v>99.750623441399995</v>
      </c>
      <c r="G410" s="19">
        <v>2E-160</v>
      </c>
      <c r="H410">
        <v>400</v>
      </c>
      <c r="I410" t="s">
        <v>3606</v>
      </c>
      <c r="J410" s="4" t="s">
        <v>3607</v>
      </c>
      <c r="K410" t="s">
        <v>3608</v>
      </c>
      <c r="L410">
        <f t="shared" si="6"/>
        <v>101</v>
      </c>
      <c r="M410" s="44">
        <v>0</v>
      </c>
      <c r="N410" s="44">
        <v>1</v>
      </c>
      <c r="O410" s="44">
        <v>6</v>
      </c>
      <c r="P410" s="44">
        <v>0</v>
      </c>
      <c r="Q410" s="44">
        <v>0</v>
      </c>
      <c r="R410" s="44">
        <v>0</v>
      </c>
      <c r="S410" s="44">
        <v>8</v>
      </c>
      <c r="T410" s="44">
        <v>7</v>
      </c>
      <c r="U410" s="44">
        <v>3</v>
      </c>
      <c r="V410" s="44">
        <v>2</v>
      </c>
      <c r="W410" s="44">
        <v>6</v>
      </c>
      <c r="X410" s="44">
        <v>9</v>
      </c>
      <c r="Y410" s="44">
        <v>10</v>
      </c>
      <c r="Z410" s="44">
        <v>8</v>
      </c>
      <c r="AA410" s="45">
        <v>5</v>
      </c>
      <c r="AB410" s="12">
        <v>23</v>
      </c>
      <c r="AC410" s="20">
        <v>32</v>
      </c>
      <c r="AD410" s="20">
        <v>29</v>
      </c>
      <c r="AE410" s="48">
        <v>40</v>
      </c>
      <c r="AF410" s="18">
        <v>0</v>
      </c>
      <c r="AG410" s="18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</row>
    <row r="411" spans="1:40">
      <c r="A411" t="s">
        <v>2000</v>
      </c>
      <c r="B411" t="s">
        <v>3609</v>
      </c>
      <c r="C411" t="s">
        <v>2007</v>
      </c>
      <c r="D411" t="s">
        <v>2003</v>
      </c>
      <c r="E411">
        <v>97.89</v>
      </c>
      <c r="F411">
        <v>100</v>
      </c>
      <c r="G411">
        <v>0</v>
      </c>
      <c r="H411">
        <v>426</v>
      </c>
      <c r="I411" t="s">
        <v>3610</v>
      </c>
      <c r="J411" s="4" t="s">
        <v>3611</v>
      </c>
      <c r="K411" t="s">
        <v>3612</v>
      </c>
      <c r="L411">
        <f t="shared" si="6"/>
        <v>7</v>
      </c>
      <c r="M411" s="44">
        <v>0</v>
      </c>
      <c r="N411" s="44">
        <v>2</v>
      </c>
      <c r="O411" s="44">
        <v>0</v>
      </c>
      <c r="P411" s="44">
        <v>0</v>
      </c>
      <c r="Q411" s="44">
        <v>0</v>
      </c>
      <c r="R411" s="44">
        <v>0</v>
      </c>
      <c r="S411" s="44">
        <v>2</v>
      </c>
      <c r="T411" s="44">
        <v>2</v>
      </c>
      <c r="U411" s="44">
        <v>1</v>
      </c>
      <c r="V411" s="44">
        <v>3</v>
      </c>
      <c r="W411" s="44">
        <v>9</v>
      </c>
      <c r="X411" s="44">
        <v>2</v>
      </c>
      <c r="Y411" s="44">
        <v>4</v>
      </c>
      <c r="Z411" s="44">
        <v>5</v>
      </c>
      <c r="AA411" s="45">
        <v>1</v>
      </c>
      <c r="AB411" s="12">
        <v>2</v>
      </c>
      <c r="AC411" s="20">
        <v>3</v>
      </c>
      <c r="AD411" s="20">
        <v>0</v>
      </c>
      <c r="AE411" s="48">
        <v>4</v>
      </c>
      <c r="AF411" s="18">
        <v>0</v>
      </c>
      <c r="AG411" s="18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</row>
    <row r="412" spans="1:40">
      <c r="A412" t="s">
        <v>2000</v>
      </c>
      <c r="B412" t="s">
        <v>3613</v>
      </c>
      <c r="C412" t="s">
        <v>2456</v>
      </c>
      <c r="D412" t="s">
        <v>2003</v>
      </c>
      <c r="E412">
        <v>98.83</v>
      </c>
      <c r="F412">
        <v>100</v>
      </c>
      <c r="G412">
        <v>0</v>
      </c>
      <c r="H412">
        <v>426</v>
      </c>
      <c r="I412" t="s">
        <v>3614</v>
      </c>
      <c r="J412" s="4" t="s">
        <v>3615</v>
      </c>
      <c r="K412" t="s">
        <v>3616</v>
      </c>
      <c r="L412">
        <f t="shared" si="6"/>
        <v>0</v>
      </c>
      <c r="M412" s="44">
        <v>0</v>
      </c>
      <c r="N412" s="44">
        <v>2</v>
      </c>
      <c r="O412" s="44">
        <v>3</v>
      </c>
      <c r="P412" s="44">
        <v>1</v>
      </c>
      <c r="Q412" s="44">
        <v>0</v>
      </c>
      <c r="R412" s="44">
        <v>1</v>
      </c>
      <c r="S412" s="44">
        <v>6</v>
      </c>
      <c r="T412" s="44">
        <v>8</v>
      </c>
      <c r="U412" s="44">
        <v>16</v>
      </c>
      <c r="V412" s="44">
        <v>7</v>
      </c>
      <c r="W412" s="44">
        <v>3</v>
      </c>
      <c r="X412" s="44">
        <v>10</v>
      </c>
      <c r="Y412" s="44">
        <v>7</v>
      </c>
      <c r="Z412" s="44">
        <v>8</v>
      </c>
      <c r="AA412" s="45">
        <v>8</v>
      </c>
      <c r="AB412" s="12">
        <v>0</v>
      </c>
      <c r="AC412" s="20">
        <v>0</v>
      </c>
      <c r="AD412" s="20">
        <v>0</v>
      </c>
      <c r="AE412" s="48">
        <v>0</v>
      </c>
      <c r="AF412" s="18">
        <v>0</v>
      </c>
      <c r="AG412" s="18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</row>
    <row r="413" spans="1:40">
      <c r="A413" t="s">
        <v>2000</v>
      </c>
      <c r="B413" t="s">
        <v>3617</v>
      </c>
      <c r="C413" t="s">
        <v>3618</v>
      </c>
      <c r="D413" t="s">
        <v>2003</v>
      </c>
      <c r="E413">
        <v>98.25</v>
      </c>
      <c r="F413">
        <v>100</v>
      </c>
      <c r="G413">
        <v>0</v>
      </c>
      <c r="H413">
        <v>401</v>
      </c>
      <c r="I413" t="s">
        <v>3619</v>
      </c>
      <c r="J413" s="4" t="s">
        <v>3620</v>
      </c>
      <c r="K413" t="s">
        <v>3621</v>
      </c>
      <c r="L413">
        <f t="shared" si="6"/>
        <v>2</v>
      </c>
      <c r="M413" s="44">
        <v>0</v>
      </c>
      <c r="N413" s="44">
        <v>0</v>
      </c>
      <c r="O413" s="44">
        <v>0</v>
      </c>
      <c r="P413" s="44">
        <v>0</v>
      </c>
      <c r="Q413" s="44">
        <v>0</v>
      </c>
      <c r="R413" s="44">
        <v>0</v>
      </c>
      <c r="S413" s="44">
        <v>0</v>
      </c>
      <c r="T413" s="44">
        <v>0</v>
      </c>
      <c r="U413" s="44">
        <v>0</v>
      </c>
      <c r="V413" s="44">
        <v>0</v>
      </c>
      <c r="W413" s="44">
        <v>0</v>
      </c>
      <c r="X413" s="44">
        <v>0</v>
      </c>
      <c r="Y413" s="44">
        <v>0</v>
      </c>
      <c r="Z413" s="44">
        <v>0</v>
      </c>
      <c r="AA413" s="45">
        <v>0</v>
      </c>
      <c r="AB413" s="12">
        <v>0</v>
      </c>
      <c r="AC413" s="20">
        <v>1</v>
      </c>
      <c r="AD413" s="20">
        <v>1</v>
      </c>
      <c r="AE413" s="48">
        <v>0</v>
      </c>
      <c r="AF413" s="18">
        <v>0</v>
      </c>
      <c r="AG413" s="18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</row>
    <row r="414" spans="1:40">
      <c r="A414" t="s">
        <v>2000</v>
      </c>
      <c r="B414" t="s">
        <v>3622</v>
      </c>
      <c r="C414" t="s">
        <v>110</v>
      </c>
      <c r="D414" t="s">
        <v>2003</v>
      </c>
      <c r="E414">
        <v>97.9</v>
      </c>
      <c r="F414">
        <v>100</v>
      </c>
      <c r="G414">
        <v>0</v>
      </c>
      <c r="H414">
        <v>428</v>
      </c>
      <c r="I414" t="s">
        <v>3623</v>
      </c>
      <c r="J414" s="4" t="s">
        <v>3624</v>
      </c>
      <c r="K414" t="s">
        <v>3625</v>
      </c>
      <c r="L414">
        <f t="shared" si="6"/>
        <v>0</v>
      </c>
      <c r="M414" s="44">
        <v>0</v>
      </c>
      <c r="N414" s="44">
        <v>0</v>
      </c>
      <c r="O414" s="44">
        <v>0</v>
      </c>
      <c r="P414" s="44">
        <v>0</v>
      </c>
      <c r="Q414" s="44">
        <v>0</v>
      </c>
      <c r="R414" s="44">
        <v>0</v>
      </c>
      <c r="S414" s="44">
        <v>0</v>
      </c>
      <c r="T414" s="44">
        <v>0</v>
      </c>
      <c r="U414" s="44">
        <v>0</v>
      </c>
      <c r="V414" s="44">
        <v>0</v>
      </c>
      <c r="W414" s="44">
        <v>0</v>
      </c>
      <c r="X414" s="44">
        <v>0</v>
      </c>
      <c r="Y414" s="44">
        <v>0</v>
      </c>
      <c r="Z414" s="44">
        <v>0</v>
      </c>
      <c r="AA414" s="45">
        <v>0</v>
      </c>
      <c r="AB414" s="12">
        <v>0</v>
      </c>
      <c r="AC414" s="20">
        <v>0</v>
      </c>
      <c r="AD414" s="20">
        <v>0</v>
      </c>
      <c r="AE414" s="48">
        <v>0</v>
      </c>
      <c r="AF414" s="18">
        <v>0</v>
      </c>
      <c r="AG414" s="18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</row>
    <row r="415" spans="1:40">
      <c r="A415" t="s">
        <v>2000</v>
      </c>
      <c r="B415" t="s">
        <v>3626</v>
      </c>
      <c r="C415" t="s">
        <v>2591</v>
      </c>
      <c r="D415" t="s">
        <v>3627</v>
      </c>
      <c r="E415">
        <v>96.72</v>
      </c>
      <c r="F415">
        <v>100</v>
      </c>
      <c r="G415">
        <v>0</v>
      </c>
      <c r="H415">
        <v>427</v>
      </c>
      <c r="I415" t="s">
        <v>3628</v>
      </c>
      <c r="J415" s="4" t="s">
        <v>3629</v>
      </c>
      <c r="K415" t="s">
        <v>3630</v>
      </c>
      <c r="L415">
        <f t="shared" si="6"/>
        <v>1</v>
      </c>
      <c r="M415" s="44">
        <v>0</v>
      </c>
      <c r="N415" s="44">
        <v>0</v>
      </c>
      <c r="O415" s="44">
        <v>0</v>
      </c>
      <c r="P415" s="44">
        <v>0</v>
      </c>
      <c r="Q415" s="44">
        <v>0</v>
      </c>
      <c r="R415" s="44">
        <v>0</v>
      </c>
      <c r="S415" s="44">
        <v>0</v>
      </c>
      <c r="T415" s="44">
        <v>0</v>
      </c>
      <c r="U415" s="44">
        <v>1</v>
      </c>
      <c r="V415" s="44">
        <v>0</v>
      </c>
      <c r="W415" s="44">
        <v>0</v>
      </c>
      <c r="X415" s="44">
        <v>0</v>
      </c>
      <c r="Y415" s="44">
        <v>0</v>
      </c>
      <c r="Z415" s="44">
        <v>2</v>
      </c>
      <c r="AA415" s="45">
        <v>0</v>
      </c>
      <c r="AB415" s="12">
        <v>0</v>
      </c>
      <c r="AC415" s="20">
        <v>0</v>
      </c>
      <c r="AD415" s="20">
        <v>0</v>
      </c>
      <c r="AE415" s="48">
        <v>0</v>
      </c>
      <c r="AF415" s="18">
        <v>0</v>
      </c>
      <c r="AG415" s="18">
        <v>0</v>
      </c>
      <c r="AH415">
        <v>0</v>
      </c>
      <c r="AI415">
        <v>0</v>
      </c>
      <c r="AJ415">
        <v>1</v>
      </c>
      <c r="AK415">
        <v>0</v>
      </c>
      <c r="AL415">
        <v>0</v>
      </c>
      <c r="AM415">
        <v>0</v>
      </c>
      <c r="AN415">
        <v>0</v>
      </c>
    </row>
    <row r="416" spans="1:40">
      <c r="A416" t="s">
        <v>2000</v>
      </c>
      <c r="B416" t="s">
        <v>3631</v>
      </c>
      <c r="C416" t="s">
        <v>627</v>
      </c>
      <c r="D416" t="s">
        <v>2003</v>
      </c>
      <c r="E416">
        <v>96.51</v>
      </c>
      <c r="F416">
        <v>100</v>
      </c>
      <c r="G416">
        <v>0</v>
      </c>
      <c r="H416">
        <v>401</v>
      </c>
      <c r="I416" t="s">
        <v>3632</v>
      </c>
      <c r="J416" s="4" t="s">
        <v>3633</v>
      </c>
      <c r="K416" t="s">
        <v>3634</v>
      </c>
      <c r="L416">
        <f t="shared" si="6"/>
        <v>6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v>0</v>
      </c>
      <c r="AA416" s="45">
        <v>0</v>
      </c>
      <c r="AB416" s="12">
        <v>0</v>
      </c>
      <c r="AC416" s="20">
        <v>1</v>
      </c>
      <c r="AD416" s="20">
        <v>0</v>
      </c>
      <c r="AE416" s="48">
        <v>5</v>
      </c>
      <c r="AF416" s="18">
        <v>0</v>
      </c>
      <c r="AG416" s="18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</row>
    <row r="417" spans="12:40">
      <c r="L417">
        <f>SUM(L4:L416)</f>
        <v>214244</v>
      </c>
      <c r="M417" s="44">
        <f>SUM(M4:M416)</f>
        <v>24848</v>
      </c>
      <c r="N417" s="44">
        <f t="shared" ref="N417:AN417" si="7">SUM(N4:N416)</f>
        <v>18810</v>
      </c>
      <c r="O417" s="44">
        <f t="shared" si="7"/>
        <v>18746</v>
      </c>
      <c r="P417" s="44">
        <f t="shared" si="7"/>
        <v>23813</v>
      </c>
      <c r="Q417" s="44">
        <f t="shared" si="7"/>
        <v>16684</v>
      </c>
      <c r="R417" s="44">
        <f t="shared" si="7"/>
        <v>23638</v>
      </c>
      <c r="S417" s="44">
        <f t="shared" si="7"/>
        <v>12349</v>
      </c>
      <c r="T417" s="44">
        <f t="shared" si="7"/>
        <v>13641</v>
      </c>
      <c r="U417" s="44">
        <f t="shared" si="7"/>
        <v>19167</v>
      </c>
      <c r="V417" s="44">
        <f t="shared" si="7"/>
        <v>14912</v>
      </c>
      <c r="W417" s="44">
        <f t="shared" si="7"/>
        <v>16097</v>
      </c>
      <c r="X417" s="44">
        <f t="shared" si="7"/>
        <v>17395</v>
      </c>
      <c r="Y417" s="44">
        <f t="shared" si="7"/>
        <v>16607</v>
      </c>
      <c r="Z417" s="44">
        <f t="shared" si="7"/>
        <v>17645</v>
      </c>
      <c r="AA417" s="45">
        <f t="shared" si="7"/>
        <v>14015</v>
      </c>
      <c r="AB417" s="17">
        <f>SUM(AB4:AB416)</f>
        <v>10970</v>
      </c>
      <c r="AC417" s="39">
        <f t="shared" ref="AC417:AE417" si="8">SUM(AC4:AC416)</f>
        <v>13296</v>
      </c>
      <c r="AD417" s="39">
        <f t="shared" si="8"/>
        <v>11430</v>
      </c>
      <c r="AE417" s="49">
        <f t="shared" si="8"/>
        <v>12145</v>
      </c>
      <c r="AF417" s="18">
        <f t="shared" si="7"/>
        <v>23117</v>
      </c>
      <c r="AG417" s="18">
        <f t="shared" si="7"/>
        <v>14443</v>
      </c>
      <c r="AH417" s="7">
        <f t="shared" si="7"/>
        <v>22996</v>
      </c>
      <c r="AI417" s="7">
        <f t="shared" si="7"/>
        <v>21837</v>
      </c>
      <c r="AJ417" s="7">
        <f t="shared" si="7"/>
        <v>17523</v>
      </c>
      <c r="AK417" s="7">
        <f t="shared" si="7"/>
        <v>16781</v>
      </c>
      <c r="AL417" s="7">
        <f t="shared" si="7"/>
        <v>15837</v>
      </c>
      <c r="AM417" s="7">
        <f t="shared" si="7"/>
        <v>21026</v>
      </c>
      <c r="AN417" s="7">
        <f t="shared" si="7"/>
        <v>23813</v>
      </c>
    </row>
    <row r="418" spans="12:40">
      <c r="L418" t="s">
        <v>1962</v>
      </c>
      <c r="M418" s="46">
        <f>COUNTIF(M4:M416,"&gt;2.4")</f>
        <v>0</v>
      </c>
      <c r="N418" s="46">
        <f>COUNTIF(N4:N416,"&gt;1.8")</f>
        <v>0</v>
      </c>
      <c r="O418" s="46">
        <f>COUNTIF(O4:O416,"&gt;1.8")</f>
        <v>0</v>
      </c>
      <c r="P418" s="46">
        <f>COUNTIF(P4:P416,"&gt;2.4")</f>
        <v>0</v>
      </c>
      <c r="Q418" s="46">
        <f>COUNTIF(Q4:Q416,"&gt;1.6")</f>
        <v>0</v>
      </c>
      <c r="R418" s="46">
        <f>COUNTIF(R4:R416,"&gt;2.3")</f>
        <v>0</v>
      </c>
      <c r="S418" s="46">
        <f>COUNTIF(S4:S416,"&gt;1.2")</f>
        <v>0</v>
      </c>
      <c r="T418" s="46">
        <f t="shared" ref="T418:AN418" si="9">COUNTIF(T4:T416,"&gt;1.3")</f>
        <v>0</v>
      </c>
      <c r="U418" s="46">
        <f>COUNTIF(U4:U416,"&gt;1.9")</f>
        <v>0</v>
      </c>
      <c r="V418" s="46">
        <f>COUNTIF(V4:V416,"&gt;1.4")</f>
        <v>0</v>
      </c>
      <c r="W418" s="46">
        <f>COUNTIF(W4:W416,"&gt;1.6")</f>
        <v>0</v>
      </c>
      <c r="X418" s="46">
        <f>COUNTIF(X4:X416,"&gt;1.7")</f>
        <v>0</v>
      </c>
      <c r="Y418" s="46">
        <f>COUNTIF(Y4:Y416,"&gt;1.7")</f>
        <v>0</v>
      </c>
      <c r="Z418" s="46">
        <f>COUNTIF(Z4:Z416,"&gt;1.7")</f>
        <v>0</v>
      </c>
      <c r="AA418" s="47">
        <f>COUNTIF(AA4:AA416,"&gt;1.4")</f>
        <v>0</v>
      </c>
      <c r="AB418" s="17">
        <f>COUNTIF(AB4:AB416,"&gt;1.1")</f>
        <v>0</v>
      </c>
      <c r="AC418" s="39">
        <f>COUNTIF(AC4:AC416,"&gt;1.3")</f>
        <v>0</v>
      </c>
      <c r="AD418" s="39">
        <f>COUNTIF(AD4:AD416,"&gt;1.1")</f>
        <v>0</v>
      </c>
      <c r="AE418" s="49">
        <f>COUNTIF(AE4:AE416,"&gt;1.2")</f>
        <v>0</v>
      </c>
      <c r="AF418" s="20">
        <f t="shared" si="9"/>
        <v>0</v>
      </c>
      <c r="AG418" s="20">
        <f t="shared" si="9"/>
        <v>0</v>
      </c>
      <c r="AH418" s="11">
        <f t="shared" si="9"/>
        <v>0</v>
      </c>
      <c r="AI418" s="11">
        <f t="shared" si="9"/>
        <v>0</v>
      </c>
      <c r="AJ418" s="11">
        <f t="shared" si="9"/>
        <v>0</v>
      </c>
      <c r="AK418" s="11">
        <f t="shared" si="9"/>
        <v>0</v>
      </c>
      <c r="AL418" s="11">
        <f t="shared" si="9"/>
        <v>0</v>
      </c>
      <c r="AM418" s="11">
        <f t="shared" si="9"/>
        <v>0</v>
      </c>
      <c r="AN418" s="11">
        <f t="shared" si="9"/>
        <v>0</v>
      </c>
    </row>
    <row r="419" spans="12:40">
      <c r="L419" t="s">
        <v>1963</v>
      </c>
      <c r="M419" s="46">
        <f>COUNTIF(M4:M416,"&gt;24")</f>
        <v>31</v>
      </c>
      <c r="N419" s="46">
        <f>COUNTIF(N4:N416,"&gt;18")</f>
        <v>43</v>
      </c>
      <c r="O419" s="46">
        <f>COUNTIF(O4:O416,"&gt;18")</f>
        <v>39</v>
      </c>
      <c r="P419" s="46">
        <f>COUNTIF(P4:P416,"&gt;23")</f>
        <v>32</v>
      </c>
      <c r="Q419" s="46">
        <f>COUNTIF(Q4:Q416,"&gt;16")</f>
        <v>31</v>
      </c>
      <c r="R419" s="46">
        <f>COUNTIF(R4:R416,"&gt;23")</f>
        <v>33</v>
      </c>
      <c r="S419" s="46">
        <f>COUNTIF(S4:S416,"&gt;11")</f>
        <v>49</v>
      </c>
      <c r="T419" s="46">
        <f>COUNTIF(T4:T416,"&gt;13")</f>
        <v>48</v>
      </c>
      <c r="U419" s="46">
        <f>COUNTIF(U4:U416,"&gt;18")</f>
        <v>44</v>
      </c>
      <c r="V419" s="46">
        <f>COUNTIF(V4:V416,"&gt;14")</f>
        <v>37</v>
      </c>
      <c r="W419" s="46">
        <f>COUNTIF(W4:W416,"&gt;15")</f>
        <v>39</v>
      </c>
      <c r="X419" s="46">
        <f>COUNTIF(X4:X416,"&gt;16")</f>
        <v>40</v>
      </c>
      <c r="Y419" s="46">
        <f>COUNTIF(Y4:Y416,"&gt;16")</f>
        <v>38</v>
      </c>
      <c r="Z419" s="46">
        <f>COUNTIF(Z4:Z416,"&gt;17")</f>
        <v>34</v>
      </c>
      <c r="AA419" s="47">
        <f>COUNTIF(AA4:AA416,"&gt;13")</f>
        <v>36</v>
      </c>
      <c r="AB419" s="17">
        <f>COUNTIF(AB4:AB416,"&gt;10")</f>
        <v>53</v>
      </c>
      <c r="AC419" s="39">
        <f>COUNTIF(AC4:AC416,"&gt;12")</f>
        <v>58</v>
      </c>
      <c r="AD419" s="39">
        <f>COUNTIF(AD4:AD416,"&gt;10")</f>
        <v>50</v>
      </c>
      <c r="AE419" s="49">
        <f>COUNTIF(AE4:AE416,"&gt;11")</f>
        <v>55</v>
      </c>
      <c r="AF419" s="20">
        <f t="shared" ref="AF419:AN419" si="10">COUNTIF(AF4:AF416,"&gt;12")</f>
        <v>15</v>
      </c>
      <c r="AG419" s="20">
        <f t="shared" si="10"/>
        <v>14</v>
      </c>
      <c r="AH419" s="11">
        <f t="shared" si="10"/>
        <v>19</v>
      </c>
      <c r="AI419" s="11">
        <f t="shared" si="10"/>
        <v>14</v>
      </c>
      <c r="AJ419" s="11">
        <f t="shared" si="10"/>
        <v>17</v>
      </c>
      <c r="AK419" s="11">
        <f t="shared" si="10"/>
        <v>13</v>
      </c>
      <c r="AL419" s="11">
        <f t="shared" si="10"/>
        <v>21</v>
      </c>
      <c r="AM419" s="11">
        <f t="shared" si="10"/>
        <v>24</v>
      </c>
      <c r="AN419" s="11">
        <f t="shared" si="10"/>
        <v>21</v>
      </c>
    </row>
    <row r="420" spans="12:40">
      <c r="L420" t="s">
        <v>1964</v>
      </c>
      <c r="M420" s="46">
        <f>COUNTIF(M4:M416,"&gt;248")</f>
        <v>9</v>
      </c>
      <c r="N420" s="46">
        <f>COUNTIF(N4:N416,"&gt;187")</f>
        <v>15</v>
      </c>
      <c r="O420" s="46">
        <f>COUNTIF(O4:O416,"&gt;186")</f>
        <v>16</v>
      </c>
      <c r="P420" s="46">
        <f>COUNTIF(P4:P416,"&gt;237")</f>
        <v>8</v>
      </c>
      <c r="Q420" s="46">
        <f>COUNTIF(Q4:Q416,"&gt;166")</f>
        <v>8</v>
      </c>
      <c r="R420" s="46">
        <f>COUNTIF(R4:R416,"&gt;235")</f>
        <v>8</v>
      </c>
      <c r="S420" s="46">
        <f>COUNTIF(S4:S416,"&gt;122")</f>
        <v>18</v>
      </c>
      <c r="T420" s="46">
        <f>COUNTIF(T4:T416,"&gt;135")</f>
        <v>18</v>
      </c>
      <c r="U420" s="46">
        <f>COUNTIF(U4:U416,"&gt;191")</f>
        <v>18</v>
      </c>
      <c r="V420" s="46">
        <f>COUNTIF(V4:V416,"&gt;148")</f>
        <v>15</v>
      </c>
      <c r="W420" s="46">
        <f>COUNTIF(W4:W416,"&gt;160")</f>
        <v>15</v>
      </c>
      <c r="X420" s="46">
        <f>COUNTIF(X4:X416,"&gt;173")</f>
        <v>16</v>
      </c>
      <c r="Y420" s="46">
        <f>COUNTIF(Y4:Y416,"&gt;165")</f>
        <v>15</v>
      </c>
      <c r="Z420" s="46">
        <f>COUNTIF(Z4:Z416,"&gt;175")</f>
        <v>15</v>
      </c>
      <c r="AA420" s="47">
        <f>COUNTIF(AA4:AA416,"&gt;139")</f>
        <v>16</v>
      </c>
      <c r="AB420" s="17">
        <f>COUNTIF(AB4:AB416,"&gt;109")</f>
        <v>18</v>
      </c>
      <c r="AC420" s="39">
        <f>COUNTIF(AC4:AC416,"&gt;132")</f>
        <v>17</v>
      </c>
      <c r="AD420" s="39">
        <f>COUNTIF(AD4:AD416,"&gt;113")</f>
        <v>16</v>
      </c>
      <c r="AE420" s="49">
        <f>COUNTIF(AE4:AE416,"&gt;120")</f>
        <v>15</v>
      </c>
      <c r="AF420" s="20">
        <f t="shared" ref="AF420:AN420" si="11">COUNTIF(AF4:AF416,"&gt;132")</f>
        <v>8</v>
      </c>
      <c r="AG420" s="20">
        <f t="shared" si="11"/>
        <v>5</v>
      </c>
      <c r="AH420" s="11">
        <f t="shared" si="11"/>
        <v>9</v>
      </c>
      <c r="AI420" s="11">
        <f t="shared" si="11"/>
        <v>7</v>
      </c>
      <c r="AJ420" s="11">
        <f t="shared" si="11"/>
        <v>6</v>
      </c>
      <c r="AK420" s="11">
        <f t="shared" si="11"/>
        <v>5</v>
      </c>
      <c r="AL420" s="11">
        <f t="shared" si="11"/>
        <v>7</v>
      </c>
      <c r="AM420" s="11">
        <f t="shared" si="11"/>
        <v>10</v>
      </c>
      <c r="AN420" s="11">
        <f t="shared" si="11"/>
        <v>9</v>
      </c>
    </row>
  </sheetData>
  <conditionalFormatting sqref="M418:AE420">
    <cfRule type="cellIs" dxfId="1" priority="3" operator="greaterThan">
      <formula>0.1</formula>
    </cfRule>
    <cfRule type="cellIs" dxfId="0" priority="4" operator="greaterThan">
      <formula>9</formula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063"/>
  <sheetViews>
    <sheetView tabSelected="1" workbookViewId="0">
      <selection activeCell="E15" sqref="E15"/>
    </sheetView>
  </sheetViews>
  <sheetFormatPr baseColWidth="10" defaultRowHeight="14" x14ac:dyDescent="0"/>
  <cols>
    <col min="1" max="10" width="10.83203125" style="7"/>
    <col min="11" max="25" width="10.83203125" style="8"/>
    <col min="26" max="26" width="10.83203125" style="12"/>
    <col min="27" max="28" width="10.83203125" style="20"/>
    <col min="29" max="29" width="11.5" style="48" customWidth="1"/>
    <col min="30" max="30" width="10.83203125" style="9"/>
    <col min="31" max="67" width="10.83203125" style="7"/>
  </cols>
  <sheetData>
    <row r="1" spans="1:67">
      <c r="A1" s="24" t="s">
        <v>6308</v>
      </c>
    </row>
    <row r="3" spans="1:67" s="33" customFormat="1">
      <c r="A3" s="31"/>
      <c r="B3" s="31" t="s">
        <v>3635</v>
      </c>
      <c r="C3" s="31" t="s">
        <v>1492</v>
      </c>
      <c r="D3" s="31" t="s">
        <v>1493</v>
      </c>
      <c r="E3" s="31" t="s">
        <v>1494</v>
      </c>
      <c r="F3" s="31" t="s">
        <v>1495</v>
      </c>
      <c r="G3" s="31" t="s">
        <v>1496</v>
      </c>
      <c r="H3" s="31" t="s">
        <v>1497</v>
      </c>
      <c r="I3" s="31" t="s">
        <v>1498</v>
      </c>
      <c r="J3" s="31"/>
      <c r="K3" s="3" t="s">
        <v>3636</v>
      </c>
      <c r="L3" s="3" t="s">
        <v>3637</v>
      </c>
      <c r="M3" s="3" t="s">
        <v>3638</v>
      </c>
      <c r="N3" s="3" t="s">
        <v>3639</v>
      </c>
      <c r="O3" s="3" t="s">
        <v>3640</v>
      </c>
      <c r="P3" s="3" t="s">
        <v>3641</v>
      </c>
      <c r="Q3" s="3" t="s">
        <v>3642</v>
      </c>
      <c r="R3" s="3" t="s">
        <v>3643</v>
      </c>
      <c r="S3" s="3" t="s">
        <v>3644</v>
      </c>
      <c r="T3" s="3" t="s">
        <v>3645</v>
      </c>
      <c r="U3" s="3" t="s">
        <v>3646</v>
      </c>
      <c r="V3" s="3" t="s">
        <v>3647</v>
      </c>
      <c r="W3" s="3" t="s">
        <v>3648</v>
      </c>
      <c r="X3" s="3" t="s">
        <v>3649</v>
      </c>
      <c r="Y3" s="3" t="s">
        <v>3650</v>
      </c>
      <c r="Z3" s="35" t="s">
        <v>3651</v>
      </c>
      <c r="AA3" s="36" t="s">
        <v>3652</v>
      </c>
      <c r="AB3" s="36" t="s">
        <v>3653</v>
      </c>
      <c r="AC3" s="52" t="s">
        <v>3654</v>
      </c>
      <c r="AD3" s="32" t="s">
        <v>3655</v>
      </c>
      <c r="AE3" s="31" t="s">
        <v>3656</v>
      </c>
      <c r="AF3" s="31" t="s">
        <v>3657</v>
      </c>
      <c r="AG3" s="31" t="s">
        <v>3658</v>
      </c>
      <c r="AH3" s="31" t="s">
        <v>3659</v>
      </c>
      <c r="AI3" s="31" t="s">
        <v>3660</v>
      </c>
      <c r="AJ3" s="31" t="s">
        <v>3661</v>
      </c>
      <c r="AK3" s="31" t="s">
        <v>3662</v>
      </c>
      <c r="AL3" s="31" t="s">
        <v>3663</v>
      </c>
      <c r="AM3" s="31" t="s">
        <v>3664</v>
      </c>
      <c r="AN3" s="31" t="s">
        <v>3665</v>
      </c>
      <c r="AO3" s="31" t="s">
        <v>3666</v>
      </c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</row>
    <row r="4" spans="1:67" s="10" customFormat="1">
      <c r="A4" s="7" t="s">
        <v>2009</v>
      </c>
      <c r="B4" s="7" t="s">
        <v>3667</v>
      </c>
      <c r="C4" s="7" t="s">
        <v>1506</v>
      </c>
      <c r="D4" s="7" t="s">
        <v>1507</v>
      </c>
      <c r="E4" s="7" t="s">
        <v>1508</v>
      </c>
      <c r="F4" s="7" t="s">
        <v>1509</v>
      </c>
      <c r="G4" s="7" t="s">
        <v>1510</v>
      </c>
      <c r="H4" s="7" t="s">
        <v>1511</v>
      </c>
      <c r="I4" s="7" t="s">
        <v>3668</v>
      </c>
      <c r="J4" s="7">
        <f t="shared" ref="J4:J67" si="0">SUM(K4:AO4)</f>
        <v>10444</v>
      </c>
      <c r="K4" s="8">
        <v>118</v>
      </c>
      <c r="L4" s="8">
        <v>392</v>
      </c>
      <c r="M4" s="8">
        <v>332</v>
      </c>
      <c r="N4" s="8">
        <v>124</v>
      </c>
      <c r="O4" s="8">
        <v>90</v>
      </c>
      <c r="P4" s="8">
        <v>153</v>
      </c>
      <c r="Q4" s="8">
        <v>602</v>
      </c>
      <c r="R4" s="8">
        <v>636</v>
      </c>
      <c r="S4" s="8">
        <v>838</v>
      </c>
      <c r="T4" s="8">
        <v>801</v>
      </c>
      <c r="U4" s="8">
        <v>839</v>
      </c>
      <c r="V4" s="8">
        <v>891</v>
      </c>
      <c r="W4" s="8">
        <v>843</v>
      </c>
      <c r="X4" s="8">
        <v>900</v>
      </c>
      <c r="Y4" s="8">
        <v>745</v>
      </c>
      <c r="Z4" s="12">
        <v>388</v>
      </c>
      <c r="AA4" s="20">
        <v>615</v>
      </c>
      <c r="AB4" s="20">
        <v>577</v>
      </c>
      <c r="AC4" s="48">
        <v>522</v>
      </c>
      <c r="AD4" s="9">
        <v>13</v>
      </c>
      <c r="AE4" s="7">
        <v>0</v>
      </c>
      <c r="AF4" s="7">
        <v>0</v>
      </c>
      <c r="AG4" s="7">
        <v>0</v>
      </c>
      <c r="AH4" s="7">
        <v>6</v>
      </c>
      <c r="AI4" s="7">
        <v>0</v>
      </c>
      <c r="AJ4" s="7">
        <v>0</v>
      </c>
      <c r="AK4" s="7">
        <v>0</v>
      </c>
      <c r="AL4" s="7">
        <v>0</v>
      </c>
      <c r="AM4" s="7">
        <v>19</v>
      </c>
      <c r="AN4" s="7">
        <v>0</v>
      </c>
      <c r="AO4" s="7">
        <v>0</v>
      </c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</row>
    <row r="5" spans="1:67" s="10" customFormat="1">
      <c r="A5" s="7" t="s">
        <v>2013</v>
      </c>
      <c r="B5" s="7" t="s">
        <v>3669</v>
      </c>
      <c r="C5" s="7" t="s">
        <v>1506</v>
      </c>
      <c r="D5" s="7" t="s">
        <v>1507</v>
      </c>
      <c r="E5" s="7" t="s">
        <v>1521</v>
      </c>
      <c r="F5" s="7" t="s">
        <v>1546</v>
      </c>
      <c r="G5" s="7" t="s">
        <v>1537</v>
      </c>
      <c r="H5" s="7" t="s">
        <v>1537</v>
      </c>
      <c r="I5" s="7" t="s">
        <v>1537</v>
      </c>
      <c r="J5" s="7">
        <f t="shared" si="0"/>
        <v>159746</v>
      </c>
      <c r="K5" s="8">
        <v>0</v>
      </c>
      <c r="L5" s="8">
        <v>0</v>
      </c>
      <c r="M5" s="8">
        <v>14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18</v>
      </c>
      <c r="T5" s="8">
        <v>19</v>
      </c>
      <c r="U5" s="8">
        <v>18</v>
      </c>
      <c r="V5" s="8">
        <v>0</v>
      </c>
      <c r="W5" s="8">
        <v>0</v>
      </c>
      <c r="X5" s="8">
        <v>0</v>
      </c>
      <c r="Y5" s="8">
        <v>73</v>
      </c>
      <c r="Z5" s="12">
        <v>0</v>
      </c>
      <c r="AA5" s="20">
        <v>0</v>
      </c>
      <c r="AB5" s="20">
        <v>0</v>
      </c>
      <c r="AC5" s="48">
        <v>0</v>
      </c>
      <c r="AD5" s="9">
        <v>13005</v>
      </c>
      <c r="AE5" s="7">
        <v>13442</v>
      </c>
      <c r="AF5" s="7">
        <v>14404</v>
      </c>
      <c r="AG5" s="7">
        <v>15676</v>
      </c>
      <c r="AH5" s="7">
        <v>9239</v>
      </c>
      <c r="AI5" s="7">
        <v>16209</v>
      </c>
      <c r="AJ5" s="7">
        <v>15019</v>
      </c>
      <c r="AK5" s="7">
        <v>10999</v>
      </c>
      <c r="AL5" s="7">
        <v>12230</v>
      </c>
      <c r="AM5" s="7">
        <v>9804</v>
      </c>
      <c r="AN5" s="7">
        <v>13679</v>
      </c>
      <c r="AO5" s="7">
        <v>15898</v>
      </c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</row>
    <row r="6" spans="1:67" s="10" customFormat="1">
      <c r="A6" s="7" t="s">
        <v>2016</v>
      </c>
      <c r="B6" s="7" t="s">
        <v>3670</v>
      </c>
      <c r="C6" s="7" t="s">
        <v>1506</v>
      </c>
      <c r="D6" s="7" t="s">
        <v>1507</v>
      </c>
      <c r="E6" s="7" t="s">
        <v>1521</v>
      </c>
      <c r="F6" s="7" t="s">
        <v>1522</v>
      </c>
      <c r="G6" s="7" t="s">
        <v>1523</v>
      </c>
      <c r="H6" s="7" t="s">
        <v>1537</v>
      </c>
      <c r="I6" s="7" t="s">
        <v>1537</v>
      </c>
      <c r="J6" s="7">
        <f t="shared" si="0"/>
        <v>8836</v>
      </c>
      <c r="K6" s="8">
        <v>183</v>
      </c>
      <c r="L6" s="8">
        <v>385</v>
      </c>
      <c r="M6" s="8">
        <v>396</v>
      </c>
      <c r="N6" s="8">
        <v>167</v>
      </c>
      <c r="O6" s="8">
        <v>98</v>
      </c>
      <c r="P6" s="8">
        <v>231</v>
      </c>
      <c r="Q6" s="8">
        <v>542</v>
      </c>
      <c r="R6" s="8">
        <v>638</v>
      </c>
      <c r="S6" s="8">
        <v>855</v>
      </c>
      <c r="T6" s="8">
        <v>763</v>
      </c>
      <c r="U6" s="8">
        <v>807</v>
      </c>
      <c r="V6" s="8">
        <v>854</v>
      </c>
      <c r="W6" s="8">
        <v>742</v>
      </c>
      <c r="X6" s="8">
        <v>965</v>
      </c>
      <c r="Y6" s="8">
        <v>654</v>
      </c>
      <c r="Z6" s="12">
        <v>108</v>
      </c>
      <c r="AA6" s="20">
        <v>69</v>
      </c>
      <c r="AB6" s="20">
        <v>83</v>
      </c>
      <c r="AC6" s="48">
        <v>260</v>
      </c>
      <c r="AD6" s="9">
        <v>12</v>
      </c>
      <c r="AE6" s="7">
        <v>0</v>
      </c>
      <c r="AF6" s="7">
        <v>0</v>
      </c>
      <c r="AG6" s="7">
        <v>0</v>
      </c>
      <c r="AH6" s="7">
        <v>0</v>
      </c>
      <c r="AI6" s="7">
        <v>24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s="10" customFormat="1">
      <c r="A7" s="7" t="s">
        <v>2020</v>
      </c>
      <c r="B7" s="7" t="s">
        <v>3671</v>
      </c>
      <c r="C7" s="7" t="s">
        <v>1506</v>
      </c>
      <c r="D7" s="7" t="s">
        <v>1507</v>
      </c>
      <c r="E7" s="7" t="s">
        <v>1515</v>
      </c>
      <c r="F7" s="7" t="s">
        <v>3672</v>
      </c>
      <c r="G7" s="7" t="s">
        <v>1789</v>
      </c>
      <c r="H7" s="7" t="s">
        <v>1518</v>
      </c>
      <c r="I7" s="7" t="s">
        <v>3673</v>
      </c>
      <c r="J7" s="7">
        <f t="shared" si="0"/>
        <v>20504</v>
      </c>
      <c r="K7" s="8">
        <v>4675</v>
      </c>
      <c r="L7" s="8">
        <v>1602</v>
      </c>
      <c r="M7" s="8">
        <v>1597</v>
      </c>
      <c r="N7" s="8">
        <v>4458</v>
      </c>
      <c r="O7" s="8">
        <v>3168</v>
      </c>
      <c r="P7" s="8">
        <v>4284</v>
      </c>
      <c r="Q7" s="8">
        <v>136</v>
      </c>
      <c r="R7" s="8">
        <v>147</v>
      </c>
      <c r="S7" s="8">
        <v>228</v>
      </c>
      <c r="T7" s="8">
        <v>39</v>
      </c>
      <c r="U7" s="8">
        <v>46</v>
      </c>
      <c r="V7" s="8">
        <v>16</v>
      </c>
      <c r="W7" s="8">
        <v>0</v>
      </c>
      <c r="X7" s="8">
        <v>0</v>
      </c>
      <c r="Y7" s="8">
        <v>0</v>
      </c>
      <c r="Z7" s="12">
        <v>0</v>
      </c>
      <c r="AA7" s="20">
        <v>0</v>
      </c>
      <c r="AB7" s="20">
        <v>0</v>
      </c>
      <c r="AC7" s="48">
        <v>0</v>
      </c>
      <c r="AD7" s="9">
        <v>0</v>
      </c>
      <c r="AE7" s="7">
        <v>0</v>
      </c>
      <c r="AF7" s="7">
        <v>0</v>
      </c>
      <c r="AG7" s="7">
        <v>0</v>
      </c>
      <c r="AH7" s="7">
        <v>0</v>
      </c>
      <c r="AI7" s="7">
        <v>58</v>
      </c>
      <c r="AJ7" s="7">
        <v>0</v>
      </c>
      <c r="AK7" s="7">
        <v>0</v>
      </c>
      <c r="AL7" s="7">
        <v>0</v>
      </c>
      <c r="AM7" s="7">
        <v>8</v>
      </c>
      <c r="AN7" s="7">
        <v>0</v>
      </c>
      <c r="AO7" s="7">
        <v>42</v>
      </c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</row>
    <row r="8" spans="1:67">
      <c r="A8" s="7" t="s">
        <v>2034</v>
      </c>
      <c r="B8" s="7" t="s">
        <v>3674</v>
      </c>
      <c r="C8" s="7" t="s">
        <v>1506</v>
      </c>
      <c r="D8" s="7" t="s">
        <v>1507</v>
      </c>
      <c r="E8" s="7" t="s">
        <v>1515</v>
      </c>
      <c r="F8" s="7" t="s">
        <v>1539</v>
      </c>
      <c r="G8" s="7" t="s">
        <v>1540</v>
      </c>
      <c r="H8" s="7" t="s">
        <v>1541</v>
      </c>
      <c r="I8" s="7" t="s">
        <v>1537</v>
      </c>
      <c r="J8" s="7">
        <f t="shared" si="0"/>
        <v>2490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12">
        <v>707</v>
      </c>
      <c r="AA8" s="20">
        <v>663</v>
      </c>
      <c r="AB8" s="20">
        <v>534</v>
      </c>
      <c r="AC8" s="48">
        <v>586</v>
      </c>
      <c r="AD8" s="9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</row>
    <row r="9" spans="1:67">
      <c r="A9" s="7" t="s">
        <v>2031</v>
      </c>
      <c r="B9" s="7" t="s">
        <v>3675</v>
      </c>
      <c r="C9" s="7" t="s">
        <v>1506</v>
      </c>
      <c r="D9" s="7" t="s">
        <v>1507</v>
      </c>
      <c r="E9" s="7" t="s">
        <v>1515</v>
      </c>
      <c r="F9" s="7" t="s">
        <v>1581</v>
      </c>
      <c r="G9" s="7" t="s">
        <v>1582</v>
      </c>
      <c r="H9" s="7" t="s">
        <v>1583</v>
      </c>
      <c r="I9" s="7" t="s">
        <v>3676</v>
      </c>
      <c r="J9" s="7">
        <f t="shared" si="0"/>
        <v>35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12">
        <v>0</v>
      </c>
      <c r="AA9" s="20">
        <v>0</v>
      </c>
      <c r="AB9" s="20">
        <v>0</v>
      </c>
      <c r="AC9" s="48">
        <v>0</v>
      </c>
      <c r="AD9" s="9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13</v>
      </c>
      <c r="AN9" s="7">
        <v>22</v>
      </c>
      <c r="AO9" s="7">
        <v>0</v>
      </c>
    </row>
    <row r="10" spans="1:67">
      <c r="A10" s="7" t="s">
        <v>3677</v>
      </c>
      <c r="B10" s="7" t="s">
        <v>3671</v>
      </c>
      <c r="C10" s="7" t="s">
        <v>1506</v>
      </c>
      <c r="D10" s="7" t="s">
        <v>1507</v>
      </c>
      <c r="E10" s="7" t="s">
        <v>1515</v>
      </c>
      <c r="F10" s="7" t="s">
        <v>3672</v>
      </c>
      <c r="G10" s="7" t="s">
        <v>1789</v>
      </c>
      <c r="H10" s="7" t="s">
        <v>1518</v>
      </c>
      <c r="I10" s="7" t="s">
        <v>3673</v>
      </c>
      <c r="J10" s="7">
        <f t="shared" si="0"/>
        <v>14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14</v>
      </c>
      <c r="Y10" s="8">
        <v>0</v>
      </c>
      <c r="Z10" s="12">
        <v>0</v>
      </c>
      <c r="AA10" s="20">
        <v>0</v>
      </c>
      <c r="AB10" s="20">
        <v>0</v>
      </c>
      <c r="AC10" s="48">
        <v>0</v>
      </c>
      <c r="AD10" s="9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</row>
    <row r="11" spans="1:67">
      <c r="A11" s="7" t="s">
        <v>2025</v>
      </c>
      <c r="B11" s="7" t="s">
        <v>3678</v>
      </c>
      <c r="C11" s="7" t="s">
        <v>1506</v>
      </c>
      <c r="D11" s="7" t="s">
        <v>1507</v>
      </c>
      <c r="E11" s="7" t="s">
        <v>1508</v>
      </c>
      <c r="F11" s="7" t="s">
        <v>1509</v>
      </c>
      <c r="G11" s="7" t="s">
        <v>1645</v>
      </c>
      <c r="H11" s="7" t="s">
        <v>3679</v>
      </c>
      <c r="I11" s="7" t="s">
        <v>3680</v>
      </c>
      <c r="J11" s="7">
        <f t="shared" si="0"/>
        <v>31294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4</v>
      </c>
      <c r="U11" s="8">
        <v>3</v>
      </c>
      <c r="V11" s="8">
        <v>0</v>
      </c>
      <c r="W11" s="8">
        <v>0</v>
      </c>
      <c r="X11" s="8">
        <v>0</v>
      </c>
      <c r="Y11" s="8">
        <v>0</v>
      </c>
      <c r="Z11" s="12">
        <v>22</v>
      </c>
      <c r="AA11" s="20">
        <v>19</v>
      </c>
      <c r="AB11" s="20">
        <v>0</v>
      </c>
      <c r="AC11" s="48">
        <v>0</v>
      </c>
      <c r="AD11" s="9">
        <v>2101</v>
      </c>
      <c r="AE11" s="7">
        <v>2353</v>
      </c>
      <c r="AF11" s="7">
        <v>3103</v>
      </c>
      <c r="AG11" s="7">
        <v>2776</v>
      </c>
      <c r="AH11" s="7">
        <v>2375</v>
      </c>
      <c r="AI11" s="7">
        <v>2660</v>
      </c>
      <c r="AJ11" s="7">
        <v>2741</v>
      </c>
      <c r="AK11" s="7">
        <v>2585</v>
      </c>
      <c r="AL11" s="7">
        <v>1874</v>
      </c>
      <c r="AM11" s="7">
        <v>2529</v>
      </c>
      <c r="AN11" s="7">
        <v>2713</v>
      </c>
      <c r="AO11" s="7">
        <v>3436</v>
      </c>
    </row>
    <row r="12" spans="1:67" s="10" customFormat="1">
      <c r="A12" s="7" t="s">
        <v>2050</v>
      </c>
      <c r="B12" s="7" t="s">
        <v>3681</v>
      </c>
      <c r="C12" s="7" t="s">
        <v>1506</v>
      </c>
      <c r="D12" s="7" t="s">
        <v>1507</v>
      </c>
      <c r="E12" s="7" t="s">
        <v>1515</v>
      </c>
      <c r="F12" s="7" t="s">
        <v>3672</v>
      </c>
      <c r="G12" s="7" t="s">
        <v>1789</v>
      </c>
      <c r="H12" s="7" t="s">
        <v>1551</v>
      </c>
      <c r="I12" s="7" t="s">
        <v>3682</v>
      </c>
      <c r="J12" s="7">
        <f t="shared" si="0"/>
        <v>4330</v>
      </c>
      <c r="K12" s="8">
        <v>261</v>
      </c>
      <c r="L12" s="8">
        <v>1140</v>
      </c>
      <c r="M12" s="8">
        <v>1012</v>
      </c>
      <c r="N12" s="8">
        <v>206</v>
      </c>
      <c r="O12" s="8">
        <v>177</v>
      </c>
      <c r="P12" s="8">
        <v>375</v>
      </c>
      <c r="Q12" s="8">
        <v>265</v>
      </c>
      <c r="R12" s="8">
        <v>303</v>
      </c>
      <c r="S12" s="8">
        <v>421</v>
      </c>
      <c r="T12" s="8">
        <v>26</v>
      </c>
      <c r="U12" s="8">
        <v>38</v>
      </c>
      <c r="V12" s="8">
        <v>41</v>
      </c>
      <c r="W12" s="8">
        <v>11</v>
      </c>
      <c r="X12" s="8">
        <v>5</v>
      </c>
      <c r="Y12" s="8">
        <v>0</v>
      </c>
      <c r="Z12" s="12">
        <v>0</v>
      </c>
      <c r="AA12" s="20">
        <v>0</v>
      </c>
      <c r="AB12" s="20">
        <v>0</v>
      </c>
      <c r="AC12" s="48">
        <v>0</v>
      </c>
      <c r="AD12" s="9">
        <v>0</v>
      </c>
      <c r="AE12" s="7">
        <v>0</v>
      </c>
      <c r="AF12" s="7">
        <v>0</v>
      </c>
      <c r="AG12" s="7">
        <v>0</v>
      </c>
      <c r="AH12" s="7">
        <v>0</v>
      </c>
      <c r="AI12" s="7">
        <v>17</v>
      </c>
      <c r="AJ12" s="7">
        <v>0</v>
      </c>
      <c r="AK12" s="7">
        <v>0</v>
      </c>
      <c r="AL12" s="7">
        <v>9</v>
      </c>
      <c r="AM12" s="7">
        <v>0</v>
      </c>
      <c r="AN12" s="7">
        <v>0</v>
      </c>
      <c r="AO12" s="7">
        <v>23</v>
      </c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>
      <c r="A13" s="7" t="s">
        <v>2054</v>
      </c>
      <c r="B13" s="7" t="s">
        <v>3683</v>
      </c>
      <c r="C13" s="7" t="s">
        <v>1506</v>
      </c>
      <c r="D13" s="7" t="s">
        <v>1507</v>
      </c>
      <c r="E13" s="7" t="s">
        <v>1508</v>
      </c>
      <c r="F13" s="7" t="s">
        <v>1509</v>
      </c>
      <c r="G13" s="7" t="s">
        <v>3684</v>
      </c>
      <c r="H13" s="7" t="s">
        <v>3685</v>
      </c>
      <c r="I13" s="7" t="s">
        <v>1537</v>
      </c>
      <c r="J13" s="7">
        <f t="shared" si="0"/>
        <v>23879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12">
        <v>68</v>
      </c>
      <c r="AA13" s="20">
        <v>52</v>
      </c>
      <c r="AB13" s="20">
        <v>3</v>
      </c>
      <c r="AC13" s="48">
        <v>8</v>
      </c>
      <c r="AD13" s="9">
        <v>1566</v>
      </c>
      <c r="AE13" s="7">
        <v>1745</v>
      </c>
      <c r="AF13" s="7">
        <v>2290</v>
      </c>
      <c r="AG13" s="7">
        <v>2198</v>
      </c>
      <c r="AH13" s="7">
        <v>1831</v>
      </c>
      <c r="AI13" s="7">
        <v>1993</v>
      </c>
      <c r="AJ13" s="7">
        <v>2267</v>
      </c>
      <c r="AK13" s="7">
        <v>1799</v>
      </c>
      <c r="AL13" s="7">
        <v>1421</v>
      </c>
      <c r="AM13" s="7">
        <v>1884</v>
      </c>
      <c r="AN13" s="7">
        <v>2176</v>
      </c>
      <c r="AO13" s="7">
        <v>2578</v>
      </c>
    </row>
    <row r="14" spans="1:67" s="10" customFormat="1">
      <c r="A14" s="7" t="s">
        <v>3686</v>
      </c>
      <c r="B14" s="7" t="s">
        <v>3671</v>
      </c>
      <c r="C14" s="7" t="s">
        <v>1506</v>
      </c>
      <c r="D14" s="7" t="s">
        <v>1507</v>
      </c>
      <c r="E14" s="7" t="s">
        <v>1515</v>
      </c>
      <c r="F14" s="7" t="s">
        <v>3672</v>
      </c>
      <c r="G14" s="7" t="s">
        <v>1789</v>
      </c>
      <c r="H14" s="7" t="s">
        <v>1518</v>
      </c>
      <c r="I14" s="7" t="s">
        <v>3673</v>
      </c>
      <c r="J14" s="7">
        <f t="shared" si="0"/>
        <v>24829</v>
      </c>
      <c r="K14" s="8">
        <v>5723</v>
      </c>
      <c r="L14" s="8">
        <v>1806</v>
      </c>
      <c r="M14" s="8">
        <v>1875</v>
      </c>
      <c r="N14" s="8">
        <v>5415</v>
      </c>
      <c r="O14" s="8">
        <v>3879</v>
      </c>
      <c r="P14" s="8">
        <v>5065</v>
      </c>
      <c r="Q14" s="8">
        <v>175</v>
      </c>
      <c r="R14" s="8">
        <v>221</v>
      </c>
      <c r="S14" s="8">
        <v>340</v>
      </c>
      <c r="T14" s="8">
        <v>26</v>
      </c>
      <c r="U14" s="8">
        <v>48</v>
      </c>
      <c r="V14" s="8">
        <v>38</v>
      </c>
      <c r="W14" s="8">
        <v>0</v>
      </c>
      <c r="X14" s="8">
        <v>0</v>
      </c>
      <c r="Y14" s="8">
        <v>0</v>
      </c>
      <c r="Z14" s="12">
        <v>0</v>
      </c>
      <c r="AA14" s="20">
        <v>0</v>
      </c>
      <c r="AB14" s="20">
        <v>0</v>
      </c>
      <c r="AC14" s="48">
        <v>0</v>
      </c>
      <c r="AD14" s="9">
        <v>41</v>
      </c>
      <c r="AE14" s="7">
        <v>0</v>
      </c>
      <c r="AF14" s="7">
        <v>0</v>
      </c>
      <c r="AG14" s="7">
        <v>0</v>
      </c>
      <c r="AH14" s="7">
        <v>0</v>
      </c>
      <c r="AI14" s="7">
        <v>121</v>
      </c>
      <c r="AJ14" s="7">
        <v>0</v>
      </c>
      <c r="AK14" s="7">
        <v>0</v>
      </c>
      <c r="AL14" s="7">
        <v>0</v>
      </c>
      <c r="AM14" s="7">
        <v>0</v>
      </c>
      <c r="AN14" s="7">
        <v>56</v>
      </c>
      <c r="AO14" s="7">
        <v>0</v>
      </c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s="10" customFormat="1">
      <c r="A15" s="7" t="s">
        <v>3687</v>
      </c>
      <c r="B15" s="7" t="s">
        <v>3681</v>
      </c>
      <c r="C15" s="7" t="s">
        <v>1506</v>
      </c>
      <c r="D15" s="7" t="s">
        <v>1507</v>
      </c>
      <c r="E15" s="7" t="s">
        <v>1515</v>
      </c>
      <c r="F15" s="7" t="s">
        <v>3672</v>
      </c>
      <c r="G15" s="7" t="s">
        <v>1789</v>
      </c>
      <c r="H15" s="7" t="s">
        <v>1551</v>
      </c>
      <c r="I15" s="7" t="s">
        <v>3682</v>
      </c>
      <c r="J15" s="7">
        <f t="shared" si="0"/>
        <v>3234</v>
      </c>
      <c r="K15" s="8">
        <v>225</v>
      </c>
      <c r="L15" s="8">
        <v>793</v>
      </c>
      <c r="M15" s="8">
        <v>754</v>
      </c>
      <c r="N15" s="8">
        <v>161</v>
      </c>
      <c r="O15" s="8">
        <v>152</v>
      </c>
      <c r="P15" s="8">
        <v>249</v>
      </c>
      <c r="Q15" s="8">
        <v>246</v>
      </c>
      <c r="R15" s="8">
        <v>211</v>
      </c>
      <c r="S15" s="8">
        <v>348</v>
      </c>
      <c r="T15" s="8">
        <v>30</v>
      </c>
      <c r="U15" s="8">
        <v>28</v>
      </c>
      <c r="V15" s="8">
        <v>22</v>
      </c>
      <c r="W15" s="8">
        <v>0</v>
      </c>
      <c r="X15" s="8">
        <v>0</v>
      </c>
      <c r="Y15" s="8">
        <v>0</v>
      </c>
      <c r="Z15" s="12">
        <v>0</v>
      </c>
      <c r="AA15" s="20">
        <v>0</v>
      </c>
      <c r="AB15" s="20">
        <v>0</v>
      </c>
      <c r="AC15" s="48">
        <v>15</v>
      </c>
      <c r="AD15" s="9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s="10" customFormat="1">
      <c r="A16" s="7" t="s">
        <v>2061</v>
      </c>
      <c r="B16" s="7" t="s">
        <v>3688</v>
      </c>
      <c r="C16" s="7" t="s">
        <v>1506</v>
      </c>
      <c r="D16" s="7" t="s">
        <v>1507</v>
      </c>
      <c r="E16" s="7" t="s">
        <v>1508</v>
      </c>
      <c r="F16" s="7" t="s">
        <v>1509</v>
      </c>
      <c r="G16" s="7" t="s">
        <v>1594</v>
      </c>
      <c r="H16" s="7" t="s">
        <v>1595</v>
      </c>
      <c r="I16" s="7" t="s">
        <v>1537</v>
      </c>
      <c r="J16" s="7">
        <f t="shared" si="0"/>
        <v>7592</v>
      </c>
      <c r="K16" s="8">
        <v>148</v>
      </c>
      <c r="L16" s="8">
        <v>350</v>
      </c>
      <c r="M16" s="8">
        <v>346</v>
      </c>
      <c r="N16" s="8">
        <v>149</v>
      </c>
      <c r="O16" s="8">
        <v>98</v>
      </c>
      <c r="P16" s="8">
        <v>168</v>
      </c>
      <c r="Q16" s="8">
        <v>470</v>
      </c>
      <c r="R16" s="8">
        <v>473</v>
      </c>
      <c r="S16" s="8">
        <v>705</v>
      </c>
      <c r="T16" s="8">
        <v>631</v>
      </c>
      <c r="U16" s="8">
        <v>663</v>
      </c>
      <c r="V16" s="8">
        <v>741</v>
      </c>
      <c r="W16" s="8">
        <v>666</v>
      </c>
      <c r="X16" s="8">
        <v>797</v>
      </c>
      <c r="Y16" s="8">
        <v>522</v>
      </c>
      <c r="Z16" s="12">
        <v>128</v>
      </c>
      <c r="AA16" s="20">
        <v>162</v>
      </c>
      <c r="AB16" s="20">
        <v>218</v>
      </c>
      <c r="AC16" s="48">
        <v>157</v>
      </c>
      <c r="AD16" s="9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s="10" customFormat="1">
      <c r="A17" s="7" t="s">
        <v>2005</v>
      </c>
      <c r="B17" s="7" t="s">
        <v>3689</v>
      </c>
      <c r="C17" s="7" t="s">
        <v>1506</v>
      </c>
      <c r="D17" s="7" t="s">
        <v>1532</v>
      </c>
      <c r="E17" s="7" t="s">
        <v>1533</v>
      </c>
      <c r="F17" s="7" t="s">
        <v>1601</v>
      </c>
      <c r="G17" s="7" t="s">
        <v>1602</v>
      </c>
      <c r="H17" s="7" t="s">
        <v>1603</v>
      </c>
      <c r="I17" s="7" t="s">
        <v>1537</v>
      </c>
      <c r="J17" s="7">
        <f t="shared" si="0"/>
        <v>712</v>
      </c>
      <c r="K17" s="8">
        <v>20</v>
      </c>
      <c r="L17" s="8">
        <v>38</v>
      </c>
      <c r="M17" s="8">
        <v>25</v>
      </c>
      <c r="N17" s="8">
        <v>18</v>
      </c>
      <c r="O17" s="8">
        <v>12</v>
      </c>
      <c r="P17" s="8">
        <v>13</v>
      </c>
      <c r="Q17" s="8">
        <v>56</v>
      </c>
      <c r="R17" s="8">
        <v>49</v>
      </c>
      <c r="S17" s="8">
        <v>60</v>
      </c>
      <c r="T17" s="8">
        <v>48</v>
      </c>
      <c r="U17" s="8">
        <v>66</v>
      </c>
      <c r="V17" s="8">
        <v>62</v>
      </c>
      <c r="W17" s="8">
        <v>63</v>
      </c>
      <c r="X17" s="8">
        <v>71</v>
      </c>
      <c r="Y17" s="8">
        <v>60</v>
      </c>
      <c r="Z17" s="12">
        <v>9</v>
      </c>
      <c r="AA17" s="20">
        <v>8</v>
      </c>
      <c r="AB17" s="20">
        <v>14</v>
      </c>
      <c r="AC17" s="48">
        <v>20</v>
      </c>
      <c r="AD17" s="9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>
      <c r="A18" s="7" t="s">
        <v>2068</v>
      </c>
      <c r="B18" s="7" t="s">
        <v>3690</v>
      </c>
      <c r="C18" s="7" t="s">
        <v>1506</v>
      </c>
      <c r="D18" s="7" t="s">
        <v>1507</v>
      </c>
      <c r="E18" s="7" t="s">
        <v>1508</v>
      </c>
      <c r="F18" s="7" t="s">
        <v>1509</v>
      </c>
      <c r="G18" s="7" t="s">
        <v>1594</v>
      </c>
      <c r="H18" s="7" t="s">
        <v>1606</v>
      </c>
      <c r="I18" s="7" t="s">
        <v>3691</v>
      </c>
      <c r="J18" s="7">
        <f t="shared" si="0"/>
        <v>684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12">
        <v>145</v>
      </c>
      <c r="AA18" s="20">
        <v>207</v>
      </c>
      <c r="AB18" s="20">
        <v>133</v>
      </c>
      <c r="AC18" s="48">
        <v>199</v>
      </c>
      <c r="AD18" s="9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</row>
    <row r="19" spans="1:67">
      <c r="A19" s="7" t="s">
        <v>2072</v>
      </c>
      <c r="B19" s="7" t="s">
        <v>3674</v>
      </c>
      <c r="C19" s="7" t="s">
        <v>1506</v>
      </c>
      <c r="D19" s="7" t="s">
        <v>1507</v>
      </c>
      <c r="E19" s="7" t="s">
        <v>1515</v>
      </c>
      <c r="F19" s="7" t="s">
        <v>1539</v>
      </c>
      <c r="G19" s="7" t="s">
        <v>1540</v>
      </c>
      <c r="H19" s="7" t="s">
        <v>1541</v>
      </c>
      <c r="I19" s="7" t="s">
        <v>1537</v>
      </c>
      <c r="J19" s="7">
        <f t="shared" si="0"/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12">
        <v>0</v>
      </c>
      <c r="AA19" s="20">
        <v>0</v>
      </c>
      <c r="AB19" s="20">
        <v>0</v>
      </c>
      <c r="AC19" s="48">
        <v>0</v>
      </c>
      <c r="AD19" s="9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</row>
    <row r="20" spans="1:67">
      <c r="A20" s="7" t="s">
        <v>2057</v>
      </c>
      <c r="B20" s="7" t="s">
        <v>3692</v>
      </c>
      <c r="C20" s="7" t="s">
        <v>1506</v>
      </c>
      <c r="D20" s="7" t="s">
        <v>1507</v>
      </c>
      <c r="E20" s="7" t="s">
        <v>1515</v>
      </c>
      <c r="F20" s="7" t="s">
        <v>3672</v>
      </c>
      <c r="G20" s="7" t="s">
        <v>1789</v>
      </c>
      <c r="H20" s="7" t="s">
        <v>1518</v>
      </c>
      <c r="I20" s="7" t="s">
        <v>3693</v>
      </c>
      <c r="J20" s="7">
        <f t="shared" si="0"/>
        <v>114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12">
        <v>100</v>
      </c>
      <c r="AA20" s="20">
        <v>14</v>
      </c>
      <c r="AB20" s="20">
        <v>0</v>
      </c>
      <c r="AC20" s="48">
        <v>0</v>
      </c>
      <c r="AD20" s="9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</row>
    <row r="21" spans="1:67">
      <c r="A21" s="7" t="s">
        <v>2075</v>
      </c>
      <c r="B21" s="7" t="s">
        <v>3694</v>
      </c>
      <c r="C21" s="7" t="s">
        <v>1506</v>
      </c>
      <c r="D21" s="7" t="s">
        <v>1507</v>
      </c>
      <c r="E21" s="7" t="s">
        <v>1515</v>
      </c>
      <c r="F21" s="7" t="s">
        <v>1581</v>
      </c>
      <c r="G21" s="7" t="s">
        <v>1582</v>
      </c>
      <c r="H21" s="7" t="s">
        <v>1583</v>
      </c>
      <c r="I21" s="7" t="s">
        <v>1537</v>
      </c>
      <c r="J21" s="7">
        <f t="shared" si="0"/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12">
        <v>0</v>
      </c>
      <c r="AA21" s="20">
        <v>0</v>
      </c>
      <c r="AB21" s="20">
        <v>0</v>
      </c>
      <c r="AC21" s="48">
        <v>0</v>
      </c>
      <c r="AD21" s="9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</row>
    <row r="22" spans="1:67" s="10" customFormat="1">
      <c r="A22" s="7" t="s">
        <v>2090</v>
      </c>
      <c r="B22" s="7" t="s">
        <v>3695</v>
      </c>
      <c r="C22" s="7" t="s">
        <v>1506</v>
      </c>
      <c r="D22" s="7" t="s">
        <v>1507</v>
      </c>
      <c r="E22" s="7" t="s">
        <v>1515</v>
      </c>
      <c r="F22" s="7" t="s">
        <v>3672</v>
      </c>
      <c r="G22" s="7" t="s">
        <v>1789</v>
      </c>
      <c r="H22" s="7" t="s">
        <v>1537</v>
      </c>
      <c r="I22" s="7" t="s">
        <v>1537</v>
      </c>
      <c r="J22" s="7">
        <f t="shared" si="0"/>
        <v>4179</v>
      </c>
      <c r="K22" s="8">
        <v>34</v>
      </c>
      <c r="L22" s="8">
        <v>121</v>
      </c>
      <c r="M22" s="8">
        <v>125</v>
      </c>
      <c r="N22" s="8">
        <v>59</v>
      </c>
      <c r="O22" s="8">
        <v>37</v>
      </c>
      <c r="P22" s="8">
        <v>56</v>
      </c>
      <c r="Q22" s="8">
        <v>225</v>
      </c>
      <c r="R22" s="8">
        <v>304</v>
      </c>
      <c r="S22" s="8">
        <v>472</v>
      </c>
      <c r="T22" s="8">
        <v>446</v>
      </c>
      <c r="U22" s="8">
        <v>464</v>
      </c>
      <c r="V22" s="8">
        <v>424</v>
      </c>
      <c r="W22" s="8">
        <v>435</v>
      </c>
      <c r="X22" s="8">
        <v>507</v>
      </c>
      <c r="Y22" s="8">
        <v>394</v>
      </c>
      <c r="Z22" s="12">
        <v>7</v>
      </c>
      <c r="AA22" s="20">
        <v>0</v>
      </c>
      <c r="AB22" s="20">
        <v>0</v>
      </c>
      <c r="AC22" s="48">
        <v>0</v>
      </c>
      <c r="AD22" s="9">
        <v>8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58</v>
      </c>
      <c r="AL22" s="7">
        <v>0</v>
      </c>
      <c r="AM22" s="7">
        <v>0</v>
      </c>
      <c r="AN22" s="7">
        <v>3</v>
      </c>
      <c r="AO22" s="7">
        <v>0</v>
      </c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</row>
    <row r="23" spans="1:67">
      <c r="A23" s="7" t="s">
        <v>2086</v>
      </c>
      <c r="B23" s="7" t="s">
        <v>3696</v>
      </c>
      <c r="C23" s="7" t="s">
        <v>1506</v>
      </c>
      <c r="D23" s="7" t="s">
        <v>1507</v>
      </c>
      <c r="E23" s="7" t="s">
        <v>1521</v>
      </c>
      <c r="F23" s="7" t="s">
        <v>1522</v>
      </c>
      <c r="G23" s="7" t="s">
        <v>1523</v>
      </c>
      <c r="H23" s="7" t="s">
        <v>1566</v>
      </c>
      <c r="I23" s="7" t="s">
        <v>3697</v>
      </c>
      <c r="J23" s="7">
        <f t="shared" si="0"/>
        <v>71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12">
        <v>22</v>
      </c>
      <c r="AA23" s="20">
        <v>21</v>
      </c>
      <c r="AB23" s="20">
        <v>0</v>
      </c>
      <c r="AC23" s="48">
        <v>28</v>
      </c>
      <c r="AD23" s="9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</row>
    <row r="24" spans="1:67">
      <c r="A24" s="7" t="s">
        <v>3698</v>
      </c>
      <c r="B24" s="7" t="s">
        <v>3675</v>
      </c>
      <c r="C24" s="7" t="s">
        <v>1506</v>
      </c>
      <c r="D24" s="7" t="s">
        <v>1507</v>
      </c>
      <c r="E24" s="7" t="s">
        <v>1515</v>
      </c>
      <c r="F24" s="7" t="s">
        <v>1581</v>
      </c>
      <c r="G24" s="7" t="s">
        <v>1582</v>
      </c>
      <c r="H24" s="7" t="s">
        <v>1583</v>
      </c>
      <c r="I24" s="7" t="s">
        <v>3676</v>
      </c>
      <c r="J24" s="7">
        <f t="shared" si="0"/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12">
        <v>0</v>
      </c>
      <c r="AA24" s="20">
        <v>0</v>
      </c>
      <c r="AB24" s="20">
        <v>0</v>
      </c>
      <c r="AC24" s="48">
        <v>0</v>
      </c>
      <c r="AD24" s="9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</row>
    <row r="25" spans="1:67">
      <c r="A25" s="7" t="s">
        <v>2102</v>
      </c>
      <c r="B25" s="7" t="s">
        <v>3699</v>
      </c>
      <c r="C25" s="7" t="s">
        <v>1506</v>
      </c>
      <c r="D25" s="7" t="s">
        <v>1558</v>
      </c>
      <c r="E25" s="7" t="s">
        <v>1559</v>
      </c>
      <c r="F25" s="7" t="s">
        <v>1560</v>
      </c>
      <c r="G25" s="7" t="s">
        <v>1561</v>
      </c>
      <c r="H25" s="7" t="s">
        <v>1562</v>
      </c>
      <c r="I25" s="7" t="s">
        <v>1537</v>
      </c>
      <c r="J25" s="7">
        <f t="shared" si="0"/>
        <v>10274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12">
        <v>2308</v>
      </c>
      <c r="AA25" s="20">
        <v>2851</v>
      </c>
      <c r="AB25" s="20">
        <v>2665</v>
      </c>
      <c r="AC25" s="48">
        <v>2450</v>
      </c>
      <c r="AD25" s="9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</row>
    <row r="26" spans="1:67">
      <c r="A26" s="7" t="s">
        <v>2094</v>
      </c>
      <c r="B26" s="7" t="s">
        <v>3699</v>
      </c>
      <c r="C26" s="7" t="s">
        <v>1506</v>
      </c>
      <c r="D26" s="7" t="s">
        <v>1558</v>
      </c>
      <c r="E26" s="7" t="s">
        <v>1559</v>
      </c>
      <c r="F26" s="7" t="s">
        <v>1560</v>
      </c>
      <c r="G26" s="7" t="s">
        <v>1561</v>
      </c>
      <c r="H26" s="7" t="s">
        <v>1562</v>
      </c>
      <c r="I26" s="7" t="s">
        <v>1537</v>
      </c>
      <c r="J26" s="7">
        <f t="shared" si="0"/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12">
        <v>0</v>
      </c>
      <c r="AA26" s="20">
        <v>0</v>
      </c>
      <c r="AB26" s="20">
        <v>0</v>
      </c>
      <c r="AC26" s="48">
        <v>0</v>
      </c>
      <c r="AD26" s="9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</row>
    <row r="27" spans="1:67">
      <c r="A27" s="7" t="s">
        <v>3700</v>
      </c>
      <c r="B27" s="7" t="s">
        <v>3692</v>
      </c>
      <c r="C27" s="7" t="s">
        <v>1506</v>
      </c>
      <c r="D27" s="7" t="s">
        <v>1507</v>
      </c>
      <c r="E27" s="7" t="s">
        <v>1515</v>
      </c>
      <c r="F27" s="7" t="s">
        <v>3672</v>
      </c>
      <c r="G27" s="7" t="s">
        <v>1789</v>
      </c>
      <c r="H27" s="7" t="s">
        <v>1518</v>
      </c>
      <c r="I27" s="7" t="s">
        <v>3693</v>
      </c>
      <c r="J27" s="7">
        <f t="shared" si="0"/>
        <v>54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12">
        <v>54</v>
      </c>
      <c r="AA27" s="20">
        <v>0</v>
      </c>
      <c r="AB27" s="20">
        <v>0</v>
      </c>
      <c r="AC27" s="48">
        <v>0</v>
      </c>
      <c r="AD27" s="9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</row>
    <row r="28" spans="1:67">
      <c r="A28" s="7" t="s">
        <v>2098</v>
      </c>
      <c r="B28" s="7" t="s">
        <v>3701</v>
      </c>
      <c r="C28" s="7" t="s">
        <v>1506</v>
      </c>
      <c r="D28" s="7" t="s">
        <v>1507</v>
      </c>
      <c r="E28" s="7" t="s">
        <v>1521</v>
      </c>
      <c r="F28" s="7" t="s">
        <v>1527</v>
      </c>
      <c r="G28" s="7" t="s">
        <v>1528</v>
      </c>
      <c r="H28" s="7" t="s">
        <v>1529</v>
      </c>
      <c r="I28" s="7" t="s">
        <v>1537</v>
      </c>
      <c r="J28" s="7">
        <f t="shared" si="0"/>
        <v>859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12">
        <v>180</v>
      </c>
      <c r="AA28" s="20">
        <v>295</v>
      </c>
      <c r="AB28" s="20">
        <v>218</v>
      </c>
      <c r="AC28" s="48">
        <v>166</v>
      </c>
      <c r="AD28" s="9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</row>
    <row r="29" spans="1:67" s="10" customFormat="1">
      <c r="A29" s="7" t="s">
        <v>2118</v>
      </c>
      <c r="B29" s="7" t="s">
        <v>3674</v>
      </c>
      <c r="C29" s="7" t="s">
        <v>1506</v>
      </c>
      <c r="D29" s="7" t="s">
        <v>1507</v>
      </c>
      <c r="E29" s="7" t="s">
        <v>1515</v>
      </c>
      <c r="F29" s="7" t="s">
        <v>1539</v>
      </c>
      <c r="G29" s="7" t="s">
        <v>1540</v>
      </c>
      <c r="H29" s="7" t="s">
        <v>1541</v>
      </c>
      <c r="I29" s="7" t="s">
        <v>1537</v>
      </c>
      <c r="J29" s="7">
        <f t="shared" si="0"/>
        <v>7430</v>
      </c>
      <c r="K29" s="8">
        <v>91</v>
      </c>
      <c r="L29" s="8">
        <v>225</v>
      </c>
      <c r="M29" s="8">
        <v>198</v>
      </c>
      <c r="N29" s="8">
        <v>125</v>
      </c>
      <c r="O29" s="8">
        <v>51</v>
      </c>
      <c r="P29" s="8">
        <v>107</v>
      </c>
      <c r="Q29" s="8">
        <v>333</v>
      </c>
      <c r="R29" s="8">
        <v>329</v>
      </c>
      <c r="S29" s="8">
        <v>526</v>
      </c>
      <c r="T29" s="8">
        <v>469</v>
      </c>
      <c r="U29" s="8">
        <v>456</v>
      </c>
      <c r="V29" s="8">
        <v>423</v>
      </c>
      <c r="W29" s="8">
        <v>453</v>
      </c>
      <c r="X29" s="8">
        <v>500</v>
      </c>
      <c r="Y29" s="8">
        <v>375</v>
      </c>
      <c r="Z29" s="12">
        <v>636</v>
      </c>
      <c r="AA29" s="20">
        <v>721</v>
      </c>
      <c r="AB29" s="20">
        <v>759</v>
      </c>
      <c r="AC29" s="48">
        <v>628</v>
      </c>
      <c r="AD29" s="9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6</v>
      </c>
      <c r="AK29" s="7">
        <v>0</v>
      </c>
      <c r="AL29" s="7">
        <v>0</v>
      </c>
      <c r="AM29" s="7">
        <v>0</v>
      </c>
      <c r="AN29" s="7">
        <v>19</v>
      </c>
      <c r="AO29" s="7">
        <v>0</v>
      </c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s="10" customFormat="1">
      <c r="A30" s="7" t="s">
        <v>2111</v>
      </c>
      <c r="B30" s="7" t="s">
        <v>3702</v>
      </c>
      <c r="C30" s="7" t="s">
        <v>1506</v>
      </c>
      <c r="D30" s="7" t="s">
        <v>1558</v>
      </c>
      <c r="E30" s="7" t="s">
        <v>1588</v>
      </c>
      <c r="F30" s="7" t="s">
        <v>1589</v>
      </c>
      <c r="G30" s="7" t="s">
        <v>1590</v>
      </c>
      <c r="H30" s="7" t="s">
        <v>1591</v>
      </c>
      <c r="I30" s="7" t="s">
        <v>1537</v>
      </c>
      <c r="J30" s="7">
        <f t="shared" si="0"/>
        <v>21449</v>
      </c>
      <c r="K30" s="8">
        <v>492</v>
      </c>
      <c r="L30" s="8">
        <v>1073</v>
      </c>
      <c r="M30" s="8">
        <v>1174</v>
      </c>
      <c r="N30" s="8">
        <v>572</v>
      </c>
      <c r="O30" s="8">
        <v>291</v>
      </c>
      <c r="P30" s="8">
        <v>628</v>
      </c>
      <c r="Q30" s="8">
        <v>1411</v>
      </c>
      <c r="R30" s="8">
        <v>1557</v>
      </c>
      <c r="S30" s="8">
        <v>2200</v>
      </c>
      <c r="T30" s="8">
        <v>1912</v>
      </c>
      <c r="U30" s="8">
        <v>2005</v>
      </c>
      <c r="V30" s="8">
        <v>1989</v>
      </c>
      <c r="W30" s="8">
        <v>2165</v>
      </c>
      <c r="X30" s="8">
        <v>2155</v>
      </c>
      <c r="Y30" s="8">
        <v>1802</v>
      </c>
      <c r="Z30" s="12">
        <v>0</v>
      </c>
      <c r="AA30" s="20">
        <v>0</v>
      </c>
      <c r="AB30" s="20">
        <v>0</v>
      </c>
      <c r="AC30" s="48">
        <v>0</v>
      </c>
      <c r="AD30" s="9">
        <v>0</v>
      </c>
      <c r="AE30" s="7">
        <v>0</v>
      </c>
      <c r="AF30" s="7">
        <v>0</v>
      </c>
      <c r="AG30" s="7">
        <v>0</v>
      </c>
      <c r="AH30" s="7">
        <v>0</v>
      </c>
      <c r="AI30" s="7">
        <v>10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13</v>
      </c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</row>
    <row r="31" spans="1:67" s="10" customFormat="1">
      <c r="A31" s="7" t="s">
        <v>2115</v>
      </c>
      <c r="B31" s="7" t="s">
        <v>3703</v>
      </c>
      <c r="C31" s="7" t="s">
        <v>1506</v>
      </c>
      <c r="D31" s="7" t="s">
        <v>1532</v>
      </c>
      <c r="E31" s="7" t="s">
        <v>1533</v>
      </c>
      <c r="F31" s="7" t="s">
        <v>1534</v>
      </c>
      <c r="G31" s="7" t="s">
        <v>1535</v>
      </c>
      <c r="H31" s="7" t="s">
        <v>1536</v>
      </c>
      <c r="I31" s="7" t="s">
        <v>3704</v>
      </c>
      <c r="J31" s="7">
        <f t="shared" si="0"/>
        <v>19856</v>
      </c>
      <c r="K31" s="8">
        <v>478</v>
      </c>
      <c r="L31" s="8">
        <v>985</v>
      </c>
      <c r="M31" s="8">
        <v>957</v>
      </c>
      <c r="N31" s="8">
        <v>512</v>
      </c>
      <c r="O31" s="8">
        <v>344</v>
      </c>
      <c r="P31" s="8">
        <v>632</v>
      </c>
      <c r="Q31" s="8">
        <v>1296</v>
      </c>
      <c r="R31" s="8">
        <v>1587</v>
      </c>
      <c r="S31" s="8">
        <v>2059</v>
      </c>
      <c r="T31" s="8">
        <v>1676</v>
      </c>
      <c r="U31" s="8">
        <v>1673</v>
      </c>
      <c r="V31" s="8">
        <v>1895</v>
      </c>
      <c r="W31" s="8">
        <v>2031</v>
      </c>
      <c r="X31" s="8">
        <v>2062</v>
      </c>
      <c r="Y31" s="8">
        <v>1642</v>
      </c>
      <c r="Z31" s="12">
        <v>0</v>
      </c>
      <c r="AA31" s="20">
        <v>0</v>
      </c>
      <c r="AB31" s="20">
        <v>0</v>
      </c>
      <c r="AC31" s="48">
        <v>0</v>
      </c>
      <c r="AD31" s="9">
        <v>4</v>
      </c>
      <c r="AE31" s="7">
        <v>0</v>
      </c>
      <c r="AF31" s="7">
        <v>0</v>
      </c>
      <c r="AG31" s="7">
        <v>0</v>
      </c>
      <c r="AH31" s="7">
        <v>0</v>
      </c>
      <c r="AI31" s="7">
        <v>13</v>
      </c>
      <c r="AJ31" s="7">
        <v>0</v>
      </c>
      <c r="AK31" s="7">
        <v>0</v>
      </c>
      <c r="AL31" s="7">
        <v>0</v>
      </c>
      <c r="AM31" s="7">
        <v>0</v>
      </c>
      <c r="AN31" s="7">
        <v>2</v>
      </c>
      <c r="AO31" s="7">
        <v>8</v>
      </c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</row>
    <row r="32" spans="1:67">
      <c r="A32" s="7" t="s">
        <v>3705</v>
      </c>
      <c r="B32" s="7" t="s">
        <v>3706</v>
      </c>
      <c r="C32" s="7" t="s">
        <v>1506</v>
      </c>
      <c r="D32" s="7" t="s">
        <v>1507</v>
      </c>
      <c r="E32" s="7" t="s">
        <v>1521</v>
      </c>
      <c r="F32" s="7" t="s">
        <v>1522</v>
      </c>
      <c r="G32" s="7" t="s">
        <v>1523</v>
      </c>
      <c r="H32" s="7" t="s">
        <v>1566</v>
      </c>
      <c r="I32" s="7" t="s">
        <v>1537</v>
      </c>
      <c r="J32" s="7">
        <f t="shared" si="0"/>
        <v>3907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12">
        <v>1012</v>
      </c>
      <c r="AA32" s="20">
        <v>906</v>
      </c>
      <c r="AB32" s="20">
        <v>776</v>
      </c>
      <c r="AC32" s="48">
        <v>1213</v>
      </c>
      <c r="AD32" s="9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</row>
    <row r="33" spans="1:67">
      <c r="A33" s="7" t="s">
        <v>3707</v>
      </c>
      <c r="B33" s="7" t="s">
        <v>3675</v>
      </c>
      <c r="C33" s="7" t="s">
        <v>1506</v>
      </c>
      <c r="D33" s="7" t="s">
        <v>1507</v>
      </c>
      <c r="E33" s="7" t="s">
        <v>1515</v>
      </c>
      <c r="F33" s="7" t="s">
        <v>1581</v>
      </c>
      <c r="G33" s="7" t="s">
        <v>1582</v>
      </c>
      <c r="H33" s="7" t="s">
        <v>1583</v>
      </c>
      <c r="I33" s="7" t="s">
        <v>3676</v>
      </c>
      <c r="J33" s="7">
        <f t="shared" si="0"/>
        <v>1894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12">
        <v>342</v>
      </c>
      <c r="AA33" s="20">
        <v>578</v>
      </c>
      <c r="AB33" s="20">
        <v>485</v>
      </c>
      <c r="AC33" s="48">
        <v>489</v>
      </c>
      <c r="AD33" s="9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</row>
    <row r="34" spans="1:67">
      <c r="A34" s="7" t="s">
        <v>3708</v>
      </c>
      <c r="B34" s="7" t="s">
        <v>3670</v>
      </c>
      <c r="C34" s="7" t="s">
        <v>1506</v>
      </c>
      <c r="D34" s="7" t="s">
        <v>1507</v>
      </c>
      <c r="E34" s="7" t="s">
        <v>1521</v>
      </c>
      <c r="F34" s="7" t="s">
        <v>1522</v>
      </c>
      <c r="G34" s="7" t="s">
        <v>1523</v>
      </c>
      <c r="H34" s="7" t="s">
        <v>1537</v>
      </c>
      <c r="I34" s="7" t="s">
        <v>1537</v>
      </c>
      <c r="J34" s="7">
        <f t="shared" si="0"/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12">
        <v>0</v>
      </c>
      <c r="AA34" s="20">
        <v>0</v>
      </c>
      <c r="AB34" s="20">
        <v>0</v>
      </c>
      <c r="AC34" s="48">
        <v>0</v>
      </c>
      <c r="AD34" s="9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</row>
    <row r="35" spans="1:67" s="10" customFormat="1">
      <c r="A35" s="7" t="s">
        <v>2138</v>
      </c>
      <c r="B35" s="7" t="s">
        <v>3709</v>
      </c>
      <c r="C35" s="7" t="s">
        <v>1506</v>
      </c>
      <c r="D35" s="7" t="s">
        <v>1507</v>
      </c>
      <c r="E35" s="7" t="s">
        <v>1515</v>
      </c>
      <c r="F35" s="7" t="s">
        <v>3672</v>
      </c>
      <c r="G35" s="7" t="s">
        <v>1789</v>
      </c>
      <c r="H35" s="7" t="s">
        <v>1570</v>
      </c>
      <c r="I35" s="7" t="s">
        <v>1537</v>
      </c>
      <c r="J35" s="7">
        <f t="shared" si="0"/>
        <v>1534</v>
      </c>
      <c r="K35" s="8">
        <v>8</v>
      </c>
      <c r="L35" s="8">
        <v>47</v>
      </c>
      <c r="M35" s="8">
        <v>54</v>
      </c>
      <c r="N35" s="8">
        <v>17</v>
      </c>
      <c r="O35" s="8">
        <v>8</v>
      </c>
      <c r="P35" s="8">
        <v>16</v>
      </c>
      <c r="Q35" s="8">
        <v>102</v>
      </c>
      <c r="R35" s="8">
        <v>127</v>
      </c>
      <c r="S35" s="8">
        <v>194</v>
      </c>
      <c r="T35" s="8">
        <v>129</v>
      </c>
      <c r="U35" s="8">
        <v>165</v>
      </c>
      <c r="V35" s="8">
        <v>155</v>
      </c>
      <c r="W35" s="8">
        <v>173</v>
      </c>
      <c r="X35" s="8">
        <v>186</v>
      </c>
      <c r="Y35" s="8">
        <v>135</v>
      </c>
      <c r="Z35" s="12">
        <v>18</v>
      </c>
      <c r="AA35" s="20">
        <v>0</v>
      </c>
      <c r="AB35" s="20">
        <v>0</v>
      </c>
      <c r="AC35" s="48">
        <v>0</v>
      </c>
      <c r="AD35" s="9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</row>
    <row r="36" spans="1:67">
      <c r="A36" s="7" t="s">
        <v>3710</v>
      </c>
      <c r="B36" s="7" t="s">
        <v>3689</v>
      </c>
      <c r="C36" s="7" t="s">
        <v>1506</v>
      </c>
      <c r="D36" s="7" t="s">
        <v>1532</v>
      </c>
      <c r="E36" s="7" t="s">
        <v>1533</v>
      </c>
      <c r="F36" s="7" t="s">
        <v>1601</v>
      </c>
      <c r="G36" s="7" t="s">
        <v>1602</v>
      </c>
      <c r="H36" s="7" t="s">
        <v>1603</v>
      </c>
      <c r="I36" s="7" t="s">
        <v>1537</v>
      </c>
      <c r="J36" s="7">
        <f t="shared" si="0"/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12">
        <v>0</v>
      </c>
      <c r="AA36" s="20">
        <v>0</v>
      </c>
      <c r="AB36" s="20">
        <v>0</v>
      </c>
      <c r="AC36" s="48">
        <v>0</v>
      </c>
      <c r="AD36" s="9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</row>
    <row r="37" spans="1:67" s="10" customFormat="1">
      <c r="A37" s="7" t="s">
        <v>2083</v>
      </c>
      <c r="B37" s="7" t="s">
        <v>3711</v>
      </c>
      <c r="C37" s="7" t="s">
        <v>1506</v>
      </c>
      <c r="D37" s="7" t="s">
        <v>1507</v>
      </c>
      <c r="E37" s="7" t="s">
        <v>1515</v>
      </c>
      <c r="F37" s="7" t="s">
        <v>3672</v>
      </c>
      <c r="G37" s="7" t="s">
        <v>1789</v>
      </c>
      <c r="H37" s="7" t="s">
        <v>1518</v>
      </c>
      <c r="I37" s="7" t="s">
        <v>1537</v>
      </c>
      <c r="J37" s="7">
        <f t="shared" si="0"/>
        <v>7601</v>
      </c>
      <c r="K37" s="8">
        <v>1849</v>
      </c>
      <c r="L37" s="8">
        <v>625</v>
      </c>
      <c r="M37" s="8">
        <v>576</v>
      </c>
      <c r="N37" s="8">
        <v>1619</v>
      </c>
      <c r="O37" s="8">
        <v>1136</v>
      </c>
      <c r="P37" s="8">
        <v>1526</v>
      </c>
      <c r="Q37" s="8">
        <v>48</v>
      </c>
      <c r="R37" s="8">
        <v>74</v>
      </c>
      <c r="S37" s="8">
        <v>112</v>
      </c>
      <c r="T37" s="8">
        <v>0</v>
      </c>
      <c r="U37" s="8">
        <v>0</v>
      </c>
      <c r="V37" s="8">
        <v>19</v>
      </c>
      <c r="W37" s="8">
        <v>0</v>
      </c>
      <c r="X37" s="8">
        <v>0</v>
      </c>
      <c r="Y37" s="8">
        <v>0</v>
      </c>
      <c r="Z37" s="12">
        <v>0</v>
      </c>
      <c r="AA37" s="20">
        <v>0</v>
      </c>
      <c r="AB37" s="20">
        <v>0</v>
      </c>
      <c r="AC37" s="48">
        <v>0</v>
      </c>
      <c r="AD37" s="9">
        <v>0</v>
      </c>
      <c r="AE37" s="7">
        <v>0</v>
      </c>
      <c r="AF37" s="7">
        <v>0</v>
      </c>
      <c r="AG37" s="7">
        <v>0</v>
      </c>
      <c r="AH37" s="7">
        <v>0</v>
      </c>
      <c r="AI37" s="7">
        <v>17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</row>
    <row r="38" spans="1:67">
      <c r="A38" s="7" t="s">
        <v>2152</v>
      </c>
      <c r="B38" s="7" t="s">
        <v>3712</v>
      </c>
      <c r="C38" s="7" t="s">
        <v>1506</v>
      </c>
      <c r="D38" s="7" t="s">
        <v>1749</v>
      </c>
      <c r="E38" s="7" t="s">
        <v>1749</v>
      </c>
      <c r="F38" s="7" t="s">
        <v>3713</v>
      </c>
      <c r="G38" s="7" t="s">
        <v>3714</v>
      </c>
      <c r="H38" s="7" t="s">
        <v>3715</v>
      </c>
      <c r="I38" s="7" t="s">
        <v>1537</v>
      </c>
      <c r="J38" s="7">
        <f t="shared" si="0"/>
        <v>161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12">
        <v>31</v>
      </c>
      <c r="AA38" s="20">
        <v>48</v>
      </c>
      <c r="AB38" s="20">
        <v>21</v>
      </c>
      <c r="AC38" s="48">
        <v>61</v>
      </c>
      <c r="AD38" s="9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</row>
    <row r="39" spans="1:67">
      <c r="A39" s="7" t="s">
        <v>3716</v>
      </c>
      <c r="B39" s="7" t="s">
        <v>3717</v>
      </c>
      <c r="C39" s="7" t="s">
        <v>1506</v>
      </c>
      <c r="D39" s="7" t="s">
        <v>1507</v>
      </c>
      <c r="E39" s="7" t="s">
        <v>1508</v>
      </c>
      <c r="F39" s="7" t="s">
        <v>1509</v>
      </c>
      <c r="G39" s="7" t="s">
        <v>1510</v>
      </c>
      <c r="H39" s="7" t="s">
        <v>1511</v>
      </c>
      <c r="I39" s="7" t="s">
        <v>1537</v>
      </c>
      <c r="J39" s="7">
        <f t="shared" si="0"/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12">
        <v>0</v>
      </c>
      <c r="AA39" s="20">
        <v>0</v>
      </c>
      <c r="AB39" s="20">
        <v>0</v>
      </c>
      <c r="AC39" s="48">
        <v>0</v>
      </c>
      <c r="AD39" s="9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</row>
    <row r="40" spans="1:67">
      <c r="A40" s="7" t="s">
        <v>2135</v>
      </c>
      <c r="B40" s="7" t="s">
        <v>3701</v>
      </c>
      <c r="C40" s="7" t="s">
        <v>1506</v>
      </c>
      <c r="D40" s="7" t="s">
        <v>1507</v>
      </c>
      <c r="E40" s="7" t="s">
        <v>1521</v>
      </c>
      <c r="F40" s="7" t="s">
        <v>1527</v>
      </c>
      <c r="G40" s="7" t="s">
        <v>1528</v>
      </c>
      <c r="H40" s="7" t="s">
        <v>1529</v>
      </c>
      <c r="I40" s="7" t="s">
        <v>1537</v>
      </c>
      <c r="J40" s="7">
        <f t="shared" si="0"/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12">
        <v>0</v>
      </c>
      <c r="AA40" s="20">
        <v>0</v>
      </c>
      <c r="AB40" s="20">
        <v>0</v>
      </c>
      <c r="AC40" s="48">
        <v>0</v>
      </c>
      <c r="AD40" s="9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</row>
    <row r="41" spans="1:67">
      <c r="A41" s="7" t="s">
        <v>3718</v>
      </c>
      <c r="B41" s="7" t="s">
        <v>3719</v>
      </c>
      <c r="C41" s="7" t="s">
        <v>1506</v>
      </c>
      <c r="D41" s="7" t="s">
        <v>1507</v>
      </c>
      <c r="E41" s="7" t="s">
        <v>1521</v>
      </c>
      <c r="F41" s="7" t="s">
        <v>1522</v>
      </c>
      <c r="G41" s="7" t="s">
        <v>1523</v>
      </c>
      <c r="H41" s="7" t="s">
        <v>3720</v>
      </c>
      <c r="I41" s="7" t="s">
        <v>1537</v>
      </c>
      <c r="J41" s="7">
        <f t="shared" si="0"/>
        <v>52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52</v>
      </c>
      <c r="X41" s="8">
        <v>0</v>
      </c>
      <c r="Y41" s="8">
        <v>0</v>
      </c>
      <c r="Z41" s="12">
        <v>0</v>
      </c>
      <c r="AA41" s="20">
        <v>0</v>
      </c>
      <c r="AB41" s="20">
        <v>0</v>
      </c>
      <c r="AC41" s="48">
        <v>0</v>
      </c>
      <c r="AD41" s="9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</row>
    <row r="42" spans="1:67">
      <c r="A42" s="7" t="s">
        <v>2173</v>
      </c>
      <c r="B42" s="7" t="s">
        <v>3721</v>
      </c>
      <c r="C42" s="7" t="s">
        <v>1506</v>
      </c>
      <c r="D42" s="7" t="s">
        <v>1507</v>
      </c>
      <c r="E42" s="7" t="s">
        <v>1521</v>
      </c>
      <c r="F42" s="7" t="s">
        <v>1522</v>
      </c>
      <c r="G42" s="7" t="s">
        <v>1635</v>
      </c>
      <c r="H42" s="7" t="s">
        <v>1743</v>
      </c>
      <c r="I42" s="7" t="s">
        <v>1537</v>
      </c>
      <c r="J42" s="7">
        <f t="shared" si="0"/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12">
        <v>0</v>
      </c>
      <c r="AA42" s="20">
        <v>0</v>
      </c>
      <c r="AB42" s="20">
        <v>0</v>
      </c>
      <c r="AC42" s="48">
        <v>0</v>
      </c>
      <c r="AD42" s="9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</row>
    <row r="43" spans="1:67">
      <c r="A43" s="7" t="s">
        <v>2159</v>
      </c>
      <c r="B43" s="7" t="s">
        <v>3709</v>
      </c>
      <c r="C43" s="7" t="s">
        <v>1506</v>
      </c>
      <c r="D43" s="7" t="s">
        <v>1507</v>
      </c>
      <c r="E43" s="7" t="s">
        <v>1515</v>
      </c>
      <c r="F43" s="7" t="s">
        <v>3672</v>
      </c>
      <c r="G43" s="7" t="s">
        <v>1789</v>
      </c>
      <c r="H43" s="7" t="s">
        <v>1570</v>
      </c>
      <c r="I43" s="7" t="s">
        <v>1537</v>
      </c>
      <c r="J43" s="7">
        <f t="shared" si="0"/>
        <v>3678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12">
        <v>784</v>
      </c>
      <c r="AA43" s="20">
        <v>1174</v>
      </c>
      <c r="AB43" s="20">
        <v>917</v>
      </c>
      <c r="AC43" s="48">
        <v>803</v>
      </c>
      <c r="AD43" s="9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</row>
    <row r="44" spans="1:67" s="10" customFormat="1">
      <c r="A44" s="7" t="s">
        <v>3722</v>
      </c>
      <c r="B44" s="7" t="s">
        <v>3702</v>
      </c>
      <c r="C44" s="7" t="s">
        <v>1506</v>
      </c>
      <c r="D44" s="7" t="s">
        <v>1558</v>
      </c>
      <c r="E44" s="7" t="s">
        <v>1588</v>
      </c>
      <c r="F44" s="7" t="s">
        <v>1589</v>
      </c>
      <c r="G44" s="7" t="s">
        <v>1590</v>
      </c>
      <c r="H44" s="7" t="s">
        <v>1591</v>
      </c>
      <c r="I44" s="7" t="s">
        <v>1537</v>
      </c>
      <c r="J44" s="7">
        <f t="shared" si="0"/>
        <v>10255</v>
      </c>
      <c r="K44" s="8">
        <v>267</v>
      </c>
      <c r="L44" s="8">
        <v>556</v>
      </c>
      <c r="M44" s="8">
        <v>546</v>
      </c>
      <c r="N44" s="8">
        <v>270</v>
      </c>
      <c r="O44" s="8">
        <v>185</v>
      </c>
      <c r="P44" s="8">
        <v>265</v>
      </c>
      <c r="Q44" s="8">
        <v>745</v>
      </c>
      <c r="R44" s="8">
        <v>757</v>
      </c>
      <c r="S44" s="8">
        <v>1048</v>
      </c>
      <c r="T44" s="8">
        <v>885</v>
      </c>
      <c r="U44" s="8">
        <v>928</v>
      </c>
      <c r="V44" s="8">
        <v>1014</v>
      </c>
      <c r="W44" s="8">
        <v>946</v>
      </c>
      <c r="X44" s="8">
        <v>966</v>
      </c>
      <c r="Y44" s="8">
        <v>877</v>
      </c>
      <c r="Z44" s="12">
        <v>0</v>
      </c>
      <c r="AA44" s="20">
        <v>0</v>
      </c>
      <c r="AB44" s="20">
        <v>0</v>
      </c>
      <c r="AC44" s="48">
        <v>0</v>
      </c>
      <c r="AD44" s="9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>
      <c r="A45" s="7" t="s">
        <v>3723</v>
      </c>
      <c r="B45" s="7" t="s">
        <v>3724</v>
      </c>
      <c r="C45" s="7" t="s">
        <v>1506</v>
      </c>
      <c r="D45" s="7" t="s">
        <v>1507</v>
      </c>
      <c r="E45" s="7" t="s">
        <v>1508</v>
      </c>
      <c r="F45" s="7" t="s">
        <v>1509</v>
      </c>
      <c r="G45" s="7" t="s">
        <v>1645</v>
      </c>
      <c r="H45" s="7" t="s">
        <v>3679</v>
      </c>
      <c r="I45" s="7" t="s">
        <v>1537</v>
      </c>
      <c r="J45" s="7">
        <f t="shared" si="0"/>
        <v>4888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12">
        <v>0</v>
      </c>
      <c r="AA45" s="20">
        <v>0</v>
      </c>
      <c r="AB45" s="20">
        <v>0</v>
      </c>
      <c r="AC45" s="48">
        <v>0</v>
      </c>
      <c r="AD45" s="9">
        <v>365</v>
      </c>
      <c r="AE45" s="7">
        <v>256</v>
      </c>
      <c r="AF45" s="7">
        <v>532</v>
      </c>
      <c r="AG45" s="7">
        <v>471</v>
      </c>
      <c r="AH45" s="7">
        <v>294</v>
      </c>
      <c r="AI45" s="7">
        <v>641</v>
      </c>
      <c r="AJ45" s="7">
        <v>494</v>
      </c>
      <c r="AK45" s="7">
        <v>340</v>
      </c>
      <c r="AL45" s="7">
        <v>245</v>
      </c>
      <c r="AM45" s="7">
        <v>308</v>
      </c>
      <c r="AN45" s="7">
        <v>477</v>
      </c>
      <c r="AO45" s="7">
        <v>465</v>
      </c>
    </row>
    <row r="46" spans="1:67">
      <c r="A46" s="7" t="s">
        <v>3725</v>
      </c>
      <c r="B46" s="7" t="s">
        <v>3671</v>
      </c>
      <c r="C46" s="7" t="s">
        <v>1506</v>
      </c>
      <c r="D46" s="7" t="s">
        <v>1507</v>
      </c>
      <c r="E46" s="7" t="s">
        <v>1515</v>
      </c>
      <c r="F46" s="7" t="s">
        <v>3672</v>
      </c>
      <c r="G46" s="7" t="s">
        <v>1789</v>
      </c>
      <c r="H46" s="7" t="s">
        <v>1518</v>
      </c>
      <c r="I46" s="7" t="s">
        <v>3673</v>
      </c>
      <c r="J46" s="7">
        <f t="shared" si="0"/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12">
        <v>0</v>
      </c>
      <c r="AA46" s="20">
        <v>0</v>
      </c>
      <c r="AB46" s="20">
        <v>0</v>
      </c>
      <c r="AC46" s="48">
        <v>0</v>
      </c>
      <c r="AD46" s="9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</row>
    <row r="47" spans="1:67">
      <c r="A47" s="7" t="s">
        <v>2180</v>
      </c>
      <c r="B47" s="7" t="s">
        <v>3674</v>
      </c>
      <c r="C47" s="7" t="s">
        <v>1506</v>
      </c>
      <c r="D47" s="7" t="s">
        <v>1507</v>
      </c>
      <c r="E47" s="7" t="s">
        <v>1515</v>
      </c>
      <c r="F47" s="7" t="s">
        <v>1539</v>
      </c>
      <c r="G47" s="7" t="s">
        <v>1540</v>
      </c>
      <c r="H47" s="7" t="s">
        <v>1541</v>
      </c>
      <c r="I47" s="7" t="s">
        <v>1537</v>
      </c>
      <c r="J47" s="7">
        <f t="shared" si="0"/>
        <v>37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12">
        <v>0</v>
      </c>
      <c r="AA47" s="20">
        <v>0</v>
      </c>
      <c r="AB47" s="20">
        <v>37</v>
      </c>
      <c r="AC47" s="48">
        <v>0</v>
      </c>
      <c r="AD47" s="9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</row>
    <row r="48" spans="1:67" s="10" customFormat="1">
      <c r="A48" s="7" t="s">
        <v>2177</v>
      </c>
      <c r="B48" s="7" t="s">
        <v>3726</v>
      </c>
      <c r="C48" s="7" t="s">
        <v>1506</v>
      </c>
      <c r="D48" s="7" t="s">
        <v>1507</v>
      </c>
      <c r="E48" s="7" t="s">
        <v>1508</v>
      </c>
      <c r="F48" s="7" t="s">
        <v>1509</v>
      </c>
      <c r="G48" s="7" t="s">
        <v>1594</v>
      </c>
      <c r="H48" s="7" t="s">
        <v>1606</v>
      </c>
      <c r="I48" s="7" t="s">
        <v>1537</v>
      </c>
      <c r="J48" s="7">
        <f t="shared" si="0"/>
        <v>3290</v>
      </c>
      <c r="K48" s="8">
        <v>60</v>
      </c>
      <c r="L48" s="8">
        <v>164</v>
      </c>
      <c r="M48" s="8">
        <v>182</v>
      </c>
      <c r="N48" s="8">
        <v>55</v>
      </c>
      <c r="O48" s="8">
        <v>46</v>
      </c>
      <c r="P48" s="8">
        <v>75</v>
      </c>
      <c r="Q48" s="8">
        <v>210</v>
      </c>
      <c r="R48" s="8">
        <v>191</v>
      </c>
      <c r="S48" s="8">
        <v>325</v>
      </c>
      <c r="T48" s="8">
        <v>337</v>
      </c>
      <c r="U48" s="8">
        <v>365</v>
      </c>
      <c r="V48" s="8">
        <v>332</v>
      </c>
      <c r="W48" s="8">
        <v>318</v>
      </c>
      <c r="X48" s="8">
        <v>328</v>
      </c>
      <c r="Y48" s="8">
        <v>302</v>
      </c>
      <c r="Z48" s="12">
        <v>0</v>
      </c>
      <c r="AA48" s="20">
        <v>0</v>
      </c>
      <c r="AB48" s="20">
        <v>0</v>
      </c>
      <c r="AC48" s="48">
        <v>0</v>
      </c>
      <c r="AD48" s="9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s="10" customFormat="1">
      <c r="A49" s="7" t="s">
        <v>2183</v>
      </c>
      <c r="B49" s="7" t="s">
        <v>3701</v>
      </c>
      <c r="C49" s="7" t="s">
        <v>1506</v>
      </c>
      <c r="D49" s="7" t="s">
        <v>1507</v>
      </c>
      <c r="E49" s="7" t="s">
        <v>1521</v>
      </c>
      <c r="F49" s="7" t="s">
        <v>1527</v>
      </c>
      <c r="G49" s="7" t="s">
        <v>1528</v>
      </c>
      <c r="H49" s="7" t="s">
        <v>1529</v>
      </c>
      <c r="I49" s="7" t="s">
        <v>1537</v>
      </c>
      <c r="J49" s="7">
        <f t="shared" si="0"/>
        <v>4311</v>
      </c>
      <c r="K49" s="8">
        <v>91</v>
      </c>
      <c r="L49" s="8">
        <v>200</v>
      </c>
      <c r="M49" s="8">
        <v>243</v>
      </c>
      <c r="N49" s="8">
        <v>73</v>
      </c>
      <c r="O49" s="8">
        <v>68</v>
      </c>
      <c r="P49" s="8">
        <v>111</v>
      </c>
      <c r="Q49" s="8">
        <v>302</v>
      </c>
      <c r="R49" s="8">
        <v>356</v>
      </c>
      <c r="S49" s="8">
        <v>455</v>
      </c>
      <c r="T49" s="8">
        <v>364</v>
      </c>
      <c r="U49" s="8">
        <v>390</v>
      </c>
      <c r="V49" s="8">
        <v>438</v>
      </c>
      <c r="W49" s="8">
        <v>403</v>
      </c>
      <c r="X49" s="8">
        <v>455</v>
      </c>
      <c r="Y49" s="8">
        <v>362</v>
      </c>
      <c r="Z49" s="12">
        <v>0</v>
      </c>
      <c r="AA49" s="20">
        <v>0</v>
      </c>
      <c r="AB49" s="20">
        <v>0</v>
      </c>
      <c r="AC49" s="48">
        <v>0</v>
      </c>
      <c r="AD49" s="9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</row>
    <row r="50" spans="1:67">
      <c r="A50" s="7" t="s">
        <v>2166</v>
      </c>
      <c r="B50" s="7" t="s">
        <v>3727</v>
      </c>
      <c r="C50" s="7" t="s">
        <v>1506</v>
      </c>
      <c r="D50" s="7" t="s">
        <v>1507</v>
      </c>
      <c r="E50" s="7" t="s">
        <v>1508</v>
      </c>
      <c r="F50" s="7" t="s">
        <v>1509</v>
      </c>
      <c r="G50" s="7" t="s">
        <v>1594</v>
      </c>
      <c r="H50" s="7" t="s">
        <v>3728</v>
      </c>
      <c r="I50" s="7" t="s">
        <v>1537</v>
      </c>
      <c r="J50" s="7">
        <f t="shared" si="0"/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12">
        <v>0</v>
      </c>
      <c r="AA50" s="20">
        <v>0</v>
      </c>
      <c r="AB50" s="20">
        <v>0</v>
      </c>
      <c r="AC50" s="48">
        <v>0</v>
      </c>
      <c r="AD50" s="9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</row>
    <row r="51" spans="1:67">
      <c r="A51" s="7" t="s">
        <v>3729</v>
      </c>
      <c r="B51" s="7" t="s">
        <v>3711</v>
      </c>
      <c r="C51" s="7" t="s">
        <v>1506</v>
      </c>
      <c r="D51" s="7" t="s">
        <v>1507</v>
      </c>
      <c r="E51" s="7" t="s">
        <v>1515</v>
      </c>
      <c r="F51" s="7" t="s">
        <v>3672</v>
      </c>
      <c r="G51" s="7" t="s">
        <v>1789</v>
      </c>
      <c r="H51" s="7" t="s">
        <v>1518</v>
      </c>
      <c r="I51" s="7" t="s">
        <v>1537</v>
      </c>
      <c r="J51" s="7">
        <f t="shared" si="0"/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12">
        <v>0</v>
      </c>
      <c r="AA51" s="20">
        <v>0</v>
      </c>
      <c r="AB51" s="20">
        <v>0</v>
      </c>
      <c r="AC51" s="48">
        <v>0</v>
      </c>
      <c r="AD51" s="9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</row>
    <row r="52" spans="1:67" s="10" customFormat="1">
      <c r="A52" s="7" t="s">
        <v>3730</v>
      </c>
      <c r="B52" s="7" t="s">
        <v>3711</v>
      </c>
      <c r="C52" s="7" t="s">
        <v>1506</v>
      </c>
      <c r="D52" s="7" t="s">
        <v>1507</v>
      </c>
      <c r="E52" s="7" t="s">
        <v>1515</v>
      </c>
      <c r="F52" s="7" t="s">
        <v>3672</v>
      </c>
      <c r="G52" s="7" t="s">
        <v>1789</v>
      </c>
      <c r="H52" s="7" t="s">
        <v>1518</v>
      </c>
      <c r="I52" s="7" t="s">
        <v>1537</v>
      </c>
      <c r="J52" s="7">
        <f t="shared" si="0"/>
        <v>4327</v>
      </c>
      <c r="K52" s="8">
        <v>943</v>
      </c>
      <c r="L52" s="8">
        <v>428</v>
      </c>
      <c r="M52" s="8">
        <v>391</v>
      </c>
      <c r="N52" s="8">
        <v>960</v>
      </c>
      <c r="O52" s="8">
        <v>653</v>
      </c>
      <c r="P52" s="8">
        <v>795</v>
      </c>
      <c r="Q52" s="8">
        <v>53</v>
      </c>
      <c r="R52" s="8">
        <v>40</v>
      </c>
      <c r="S52" s="8">
        <v>64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12">
        <v>0</v>
      </c>
      <c r="AA52" s="20">
        <v>0</v>
      </c>
      <c r="AB52" s="20">
        <v>0</v>
      </c>
      <c r="AC52" s="48">
        <v>0</v>
      </c>
      <c r="AD52" s="9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>
      <c r="A53" s="7" t="s">
        <v>3731</v>
      </c>
      <c r="B53" s="7" t="s">
        <v>3701</v>
      </c>
      <c r="C53" s="7" t="s">
        <v>1506</v>
      </c>
      <c r="D53" s="7" t="s">
        <v>1507</v>
      </c>
      <c r="E53" s="7" t="s">
        <v>1521</v>
      </c>
      <c r="F53" s="7" t="s">
        <v>1527</v>
      </c>
      <c r="G53" s="7" t="s">
        <v>1528</v>
      </c>
      <c r="H53" s="7" t="s">
        <v>1529</v>
      </c>
      <c r="I53" s="7" t="s">
        <v>1537</v>
      </c>
      <c r="J53" s="7">
        <f t="shared" si="0"/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12">
        <v>0</v>
      </c>
      <c r="AA53" s="20">
        <v>0</v>
      </c>
      <c r="AB53" s="20">
        <v>0</v>
      </c>
      <c r="AC53" s="48">
        <v>0</v>
      </c>
      <c r="AD53" s="9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</row>
    <row r="54" spans="1:67" s="10" customFormat="1">
      <c r="A54" s="7" t="s">
        <v>2141</v>
      </c>
      <c r="B54" s="7" t="s">
        <v>3674</v>
      </c>
      <c r="C54" s="7" t="s">
        <v>1506</v>
      </c>
      <c r="D54" s="7" t="s">
        <v>1507</v>
      </c>
      <c r="E54" s="7" t="s">
        <v>1515</v>
      </c>
      <c r="F54" s="7" t="s">
        <v>1539</v>
      </c>
      <c r="G54" s="7" t="s">
        <v>1540</v>
      </c>
      <c r="H54" s="7" t="s">
        <v>1541</v>
      </c>
      <c r="I54" s="7" t="s">
        <v>1537</v>
      </c>
      <c r="J54" s="7">
        <f t="shared" si="0"/>
        <v>7006</v>
      </c>
      <c r="K54" s="8">
        <v>232</v>
      </c>
      <c r="L54" s="8">
        <v>534</v>
      </c>
      <c r="M54" s="8">
        <v>525</v>
      </c>
      <c r="N54" s="8">
        <v>110</v>
      </c>
      <c r="O54" s="8">
        <v>63</v>
      </c>
      <c r="P54" s="8">
        <v>123</v>
      </c>
      <c r="Q54" s="8">
        <v>529</v>
      </c>
      <c r="R54" s="8">
        <v>375</v>
      </c>
      <c r="S54" s="8">
        <v>559</v>
      </c>
      <c r="T54" s="8">
        <v>568</v>
      </c>
      <c r="U54" s="8">
        <v>650</v>
      </c>
      <c r="V54" s="8">
        <v>846</v>
      </c>
      <c r="W54" s="8">
        <v>733</v>
      </c>
      <c r="X54" s="8">
        <v>605</v>
      </c>
      <c r="Y54" s="8">
        <v>554</v>
      </c>
      <c r="Z54" s="12">
        <v>0</v>
      </c>
      <c r="AA54" s="20">
        <v>0</v>
      </c>
      <c r="AB54" s="20">
        <v>0</v>
      </c>
      <c r="AC54" s="48">
        <v>0</v>
      </c>
      <c r="AD54" s="9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>
      <c r="A55" s="7" t="s">
        <v>3732</v>
      </c>
      <c r="B55" s="7" t="s">
        <v>3733</v>
      </c>
      <c r="C55" s="7" t="s">
        <v>1506</v>
      </c>
      <c r="D55" s="7" t="s">
        <v>1507</v>
      </c>
      <c r="E55" s="7" t="s">
        <v>1508</v>
      </c>
      <c r="F55" s="7" t="s">
        <v>1509</v>
      </c>
      <c r="G55" s="7" t="s">
        <v>1594</v>
      </c>
      <c r="H55" s="7" t="s">
        <v>1595</v>
      </c>
      <c r="I55" s="7" t="s">
        <v>3734</v>
      </c>
      <c r="J55" s="7">
        <f t="shared" si="0"/>
        <v>154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12">
        <v>48</v>
      </c>
      <c r="AA55" s="20">
        <v>45</v>
      </c>
      <c r="AB55" s="20">
        <v>0</v>
      </c>
      <c r="AC55" s="48">
        <v>61</v>
      </c>
      <c r="AD55" s="9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</row>
    <row r="56" spans="1:67" s="10" customFormat="1">
      <c r="A56" s="7" t="s">
        <v>2207</v>
      </c>
      <c r="B56" s="7" t="s">
        <v>3669</v>
      </c>
      <c r="C56" s="7" t="s">
        <v>1506</v>
      </c>
      <c r="D56" s="7" t="s">
        <v>1507</v>
      </c>
      <c r="E56" s="7" t="s">
        <v>1521</v>
      </c>
      <c r="F56" s="7" t="s">
        <v>1546</v>
      </c>
      <c r="G56" s="7" t="s">
        <v>1537</v>
      </c>
      <c r="H56" s="7" t="s">
        <v>1537</v>
      </c>
      <c r="I56" s="7" t="s">
        <v>1537</v>
      </c>
      <c r="J56" s="7">
        <f t="shared" si="0"/>
        <v>7442</v>
      </c>
      <c r="K56" s="8">
        <v>169</v>
      </c>
      <c r="L56" s="8">
        <v>348</v>
      </c>
      <c r="M56" s="8">
        <v>350</v>
      </c>
      <c r="N56" s="8">
        <v>168</v>
      </c>
      <c r="O56" s="8">
        <v>105</v>
      </c>
      <c r="P56" s="8">
        <v>189</v>
      </c>
      <c r="Q56" s="8">
        <v>535</v>
      </c>
      <c r="R56" s="8">
        <v>557</v>
      </c>
      <c r="S56" s="8">
        <v>737</v>
      </c>
      <c r="T56" s="8">
        <v>649</v>
      </c>
      <c r="U56" s="8">
        <v>792</v>
      </c>
      <c r="V56" s="8">
        <v>824</v>
      </c>
      <c r="W56" s="8">
        <v>684</v>
      </c>
      <c r="X56" s="8">
        <v>827</v>
      </c>
      <c r="Y56" s="8">
        <v>508</v>
      </c>
      <c r="Z56" s="12">
        <v>0</v>
      </c>
      <c r="AA56" s="20">
        <v>0</v>
      </c>
      <c r="AB56" s="20">
        <v>0</v>
      </c>
      <c r="AC56" s="48">
        <v>0</v>
      </c>
      <c r="AD56" s="9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>
      <c r="A57" s="7" t="s">
        <v>3735</v>
      </c>
      <c r="B57" s="7" t="s">
        <v>3736</v>
      </c>
      <c r="C57" s="7" t="s">
        <v>1506</v>
      </c>
      <c r="D57" s="7" t="s">
        <v>1507</v>
      </c>
      <c r="E57" s="7" t="s">
        <v>1521</v>
      </c>
      <c r="F57" s="7" t="s">
        <v>1522</v>
      </c>
      <c r="G57" s="7" t="s">
        <v>1523</v>
      </c>
      <c r="H57" s="7" t="s">
        <v>1524</v>
      </c>
      <c r="I57" s="7" t="s">
        <v>1537</v>
      </c>
      <c r="J57" s="7">
        <f t="shared" si="0"/>
        <v>1101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12">
        <v>275</v>
      </c>
      <c r="AA57" s="20">
        <v>229</v>
      </c>
      <c r="AB57" s="20">
        <v>218</v>
      </c>
      <c r="AC57" s="48">
        <v>379</v>
      </c>
      <c r="AD57" s="9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</row>
    <row r="58" spans="1:67" s="10" customFormat="1">
      <c r="A58" s="7" t="s">
        <v>3737</v>
      </c>
      <c r="B58" s="7" t="s">
        <v>3675</v>
      </c>
      <c r="C58" s="7" t="s">
        <v>1506</v>
      </c>
      <c r="D58" s="7" t="s">
        <v>1507</v>
      </c>
      <c r="E58" s="7" t="s">
        <v>1515</v>
      </c>
      <c r="F58" s="7" t="s">
        <v>1581</v>
      </c>
      <c r="G58" s="7" t="s">
        <v>1582</v>
      </c>
      <c r="H58" s="7" t="s">
        <v>1583</v>
      </c>
      <c r="I58" s="7" t="s">
        <v>3676</v>
      </c>
      <c r="J58" s="7">
        <f t="shared" si="0"/>
        <v>2250</v>
      </c>
      <c r="K58" s="8">
        <v>41</v>
      </c>
      <c r="L58" s="8">
        <v>100</v>
      </c>
      <c r="M58" s="8">
        <v>108</v>
      </c>
      <c r="N58" s="8">
        <v>61</v>
      </c>
      <c r="O58" s="8">
        <v>43</v>
      </c>
      <c r="P58" s="8">
        <v>59</v>
      </c>
      <c r="Q58" s="8">
        <v>133</v>
      </c>
      <c r="R58" s="8">
        <v>200</v>
      </c>
      <c r="S58" s="8">
        <v>240</v>
      </c>
      <c r="T58" s="8">
        <v>188</v>
      </c>
      <c r="U58" s="8">
        <v>215</v>
      </c>
      <c r="V58" s="8">
        <v>222</v>
      </c>
      <c r="W58" s="8">
        <v>205</v>
      </c>
      <c r="X58" s="8">
        <v>230</v>
      </c>
      <c r="Y58" s="8">
        <v>205</v>
      </c>
      <c r="Z58" s="12">
        <v>0</v>
      </c>
      <c r="AA58" s="20">
        <v>0</v>
      </c>
      <c r="AB58" s="20">
        <v>0</v>
      </c>
      <c r="AC58" s="48">
        <v>0</v>
      </c>
      <c r="AD58" s="9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>
      <c r="A59" s="7" t="s">
        <v>2196</v>
      </c>
      <c r="B59" s="7" t="s">
        <v>3738</v>
      </c>
      <c r="C59" s="7" t="s">
        <v>1506</v>
      </c>
      <c r="D59" s="7" t="s">
        <v>1558</v>
      </c>
      <c r="E59" s="7" t="s">
        <v>1559</v>
      </c>
      <c r="F59" s="7" t="s">
        <v>1560</v>
      </c>
      <c r="G59" s="7" t="s">
        <v>1561</v>
      </c>
      <c r="H59" s="7" t="s">
        <v>1562</v>
      </c>
      <c r="I59" s="7" t="s">
        <v>3739</v>
      </c>
      <c r="J59" s="7">
        <f t="shared" si="0"/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12">
        <v>0</v>
      </c>
      <c r="AA59" s="20">
        <v>0</v>
      </c>
      <c r="AB59" s="20">
        <v>0</v>
      </c>
      <c r="AC59" s="48">
        <v>0</v>
      </c>
      <c r="AD59" s="9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</row>
    <row r="60" spans="1:67">
      <c r="A60" s="7" t="s">
        <v>2200</v>
      </c>
      <c r="B60" s="7" t="s">
        <v>3736</v>
      </c>
      <c r="C60" s="7" t="s">
        <v>1506</v>
      </c>
      <c r="D60" s="7" t="s">
        <v>1507</v>
      </c>
      <c r="E60" s="7" t="s">
        <v>1521</v>
      </c>
      <c r="F60" s="7" t="s">
        <v>1522</v>
      </c>
      <c r="G60" s="7" t="s">
        <v>1523</v>
      </c>
      <c r="H60" s="7" t="s">
        <v>1524</v>
      </c>
      <c r="I60" s="7" t="s">
        <v>1537</v>
      </c>
      <c r="J60" s="7">
        <f t="shared" si="0"/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12">
        <v>0</v>
      </c>
      <c r="AA60" s="20">
        <v>0</v>
      </c>
      <c r="AB60" s="20">
        <v>0</v>
      </c>
      <c r="AC60" s="48">
        <v>0</v>
      </c>
      <c r="AD60" s="9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</row>
    <row r="61" spans="1:67">
      <c r="A61" s="7" t="s">
        <v>2144</v>
      </c>
      <c r="B61" s="7" t="s">
        <v>3740</v>
      </c>
      <c r="C61" s="7" t="s">
        <v>1506</v>
      </c>
      <c r="D61" s="7" t="s">
        <v>1532</v>
      </c>
      <c r="E61" s="7" t="s">
        <v>1533</v>
      </c>
      <c r="F61" s="7" t="s">
        <v>1534</v>
      </c>
      <c r="G61" s="7" t="s">
        <v>1535</v>
      </c>
      <c r="H61" s="7" t="s">
        <v>1536</v>
      </c>
      <c r="I61" s="7" t="s">
        <v>3741</v>
      </c>
      <c r="J61" s="7">
        <f t="shared" si="0"/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12">
        <v>0</v>
      </c>
      <c r="AA61" s="20">
        <v>0</v>
      </c>
      <c r="AB61" s="20">
        <v>0</v>
      </c>
      <c r="AC61" s="48">
        <v>0</v>
      </c>
      <c r="AD61" s="9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</row>
    <row r="62" spans="1:67">
      <c r="A62" s="7" t="s">
        <v>2148</v>
      </c>
      <c r="B62" s="7" t="s">
        <v>3742</v>
      </c>
      <c r="C62" s="7" t="s">
        <v>1506</v>
      </c>
      <c r="D62" s="7" t="s">
        <v>1558</v>
      </c>
      <c r="E62" s="7" t="s">
        <v>1588</v>
      </c>
      <c r="F62" s="7" t="s">
        <v>1589</v>
      </c>
      <c r="G62" s="7" t="s">
        <v>1590</v>
      </c>
      <c r="H62" s="7" t="s">
        <v>1591</v>
      </c>
      <c r="I62" s="7" t="s">
        <v>3743</v>
      </c>
      <c r="J62" s="7">
        <f t="shared" si="0"/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12">
        <v>0</v>
      </c>
      <c r="AA62" s="20">
        <v>0</v>
      </c>
      <c r="AB62" s="20">
        <v>0</v>
      </c>
      <c r="AC62" s="48">
        <v>0</v>
      </c>
      <c r="AD62" s="9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</row>
    <row r="63" spans="1:67">
      <c r="A63" s="7" t="s">
        <v>2218</v>
      </c>
      <c r="B63" s="7" t="s">
        <v>3699</v>
      </c>
      <c r="C63" s="7" t="s">
        <v>1506</v>
      </c>
      <c r="D63" s="7" t="s">
        <v>1558</v>
      </c>
      <c r="E63" s="7" t="s">
        <v>1559</v>
      </c>
      <c r="F63" s="7" t="s">
        <v>1560</v>
      </c>
      <c r="G63" s="7" t="s">
        <v>1561</v>
      </c>
      <c r="H63" s="7" t="s">
        <v>1562</v>
      </c>
      <c r="I63" s="7" t="s">
        <v>1537</v>
      </c>
      <c r="J63" s="7">
        <f t="shared" si="0"/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12">
        <v>0</v>
      </c>
      <c r="AA63" s="20">
        <v>0</v>
      </c>
      <c r="AB63" s="20">
        <v>0</v>
      </c>
      <c r="AC63" s="48">
        <v>0</v>
      </c>
      <c r="AD63" s="9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</row>
    <row r="64" spans="1:67">
      <c r="A64" s="7" t="s">
        <v>3744</v>
      </c>
      <c r="B64" s="7" t="s">
        <v>3736</v>
      </c>
      <c r="C64" s="7" t="s">
        <v>1506</v>
      </c>
      <c r="D64" s="7" t="s">
        <v>1507</v>
      </c>
      <c r="E64" s="7" t="s">
        <v>1521</v>
      </c>
      <c r="F64" s="7" t="s">
        <v>1522</v>
      </c>
      <c r="G64" s="7" t="s">
        <v>1523</v>
      </c>
      <c r="H64" s="7" t="s">
        <v>1524</v>
      </c>
      <c r="I64" s="7" t="s">
        <v>1537</v>
      </c>
      <c r="J64" s="7">
        <f t="shared" si="0"/>
        <v>152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12">
        <v>31</v>
      </c>
      <c r="AA64" s="20">
        <v>26</v>
      </c>
      <c r="AB64" s="20">
        <v>58</v>
      </c>
      <c r="AC64" s="48">
        <v>37</v>
      </c>
      <c r="AD64" s="9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</row>
    <row r="65" spans="1:67">
      <c r="A65" s="7" t="s">
        <v>2225</v>
      </c>
      <c r="B65" s="7" t="s">
        <v>3699</v>
      </c>
      <c r="C65" s="7" t="s">
        <v>1506</v>
      </c>
      <c r="D65" s="7" t="s">
        <v>1558</v>
      </c>
      <c r="E65" s="7" t="s">
        <v>1559</v>
      </c>
      <c r="F65" s="7" t="s">
        <v>1560</v>
      </c>
      <c r="G65" s="7" t="s">
        <v>1561</v>
      </c>
      <c r="H65" s="7" t="s">
        <v>1562</v>
      </c>
      <c r="I65" s="7" t="s">
        <v>1537</v>
      </c>
      <c r="J65" s="7">
        <f t="shared" si="0"/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12">
        <v>0</v>
      </c>
      <c r="AA65" s="20">
        <v>0</v>
      </c>
      <c r="AB65" s="20">
        <v>0</v>
      </c>
      <c r="AC65" s="48">
        <v>0</v>
      </c>
      <c r="AD65" s="9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</row>
    <row r="66" spans="1:67" s="10" customFormat="1">
      <c r="A66" s="7" t="s">
        <v>2242</v>
      </c>
      <c r="B66" s="7" t="s">
        <v>3674</v>
      </c>
      <c r="C66" s="7" t="s">
        <v>1506</v>
      </c>
      <c r="D66" s="7" t="s">
        <v>1507</v>
      </c>
      <c r="E66" s="7" t="s">
        <v>1515</v>
      </c>
      <c r="F66" s="7" t="s">
        <v>1539</v>
      </c>
      <c r="G66" s="7" t="s">
        <v>1540</v>
      </c>
      <c r="H66" s="7" t="s">
        <v>1541</v>
      </c>
      <c r="I66" s="7" t="s">
        <v>1537</v>
      </c>
      <c r="J66" s="7">
        <f t="shared" si="0"/>
        <v>5735</v>
      </c>
      <c r="K66" s="8">
        <v>107</v>
      </c>
      <c r="L66" s="8">
        <v>251</v>
      </c>
      <c r="M66" s="8">
        <v>269</v>
      </c>
      <c r="N66" s="8">
        <v>102</v>
      </c>
      <c r="O66" s="8">
        <v>74</v>
      </c>
      <c r="P66" s="8">
        <v>122</v>
      </c>
      <c r="Q66" s="8">
        <v>362</v>
      </c>
      <c r="R66" s="8">
        <v>463</v>
      </c>
      <c r="S66" s="8">
        <v>639</v>
      </c>
      <c r="T66" s="8">
        <v>501</v>
      </c>
      <c r="U66" s="8">
        <v>544</v>
      </c>
      <c r="V66" s="8">
        <v>590</v>
      </c>
      <c r="W66" s="8">
        <v>542</v>
      </c>
      <c r="X66" s="8">
        <v>626</v>
      </c>
      <c r="Y66" s="8">
        <v>532</v>
      </c>
      <c r="Z66" s="12">
        <v>0</v>
      </c>
      <c r="AA66" s="20">
        <v>0</v>
      </c>
      <c r="AB66" s="20">
        <v>0</v>
      </c>
      <c r="AC66" s="48">
        <v>0</v>
      </c>
      <c r="AD66" s="9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11</v>
      </c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</row>
    <row r="67" spans="1:67">
      <c r="A67" s="7" t="s">
        <v>2192</v>
      </c>
      <c r="B67" s="7" t="s">
        <v>3745</v>
      </c>
      <c r="C67" s="7" t="s">
        <v>1506</v>
      </c>
      <c r="D67" s="7" t="s">
        <v>1507</v>
      </c>
      <c r="E67" s="7" t="s">
        <v>1521</v>
      </c>
      <c r="F67" s="7" t="s">
        <v>1522</v>
      </c>
      <c r="G67" s="7" t="s">
        <v>1635</v>
      </c>
      <c r="H67" s="7" t="s">
        <v>3746</v>
      </c>
      <c r="I67" s="7" t="s">
        <v>1537</v>
      </c>
      <c r="J67" s="7">
        <f t="shared" si="0"/>
        <v>133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12">
        <v>52</v>
      </c>
      <c r="AA67" s="20">
        <v>32</v>
      </c>
      <c r="AB67" s="20">
        <v>18</v>
      </c>
      <c r="AC67" s="48">
        <v>31</v>
      </c>
      <c r="AD67" s="9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</row>
    <row r="68" spans="1:67">
      <c r="A68" s="7" t="s">
        <v>3747</v>
      </c>
      <c r="B68" s="7" t="s">
        <v>3709</v>
      </c>
      <c r="C68" s="7" t="s">
        <v>1506</v>
      </c>
      <c r="D68" s="7" t="s">
        <v>1507</v>
      </c>
      <c r="E68" s="7" t="s">
        <v>1515</v>
      </c>
      <c r="F68" s="7" t="s">
        <v>3672</v>
      </c>
      <c r="G68" s="7" t="s">
        <v>1789</v>
      </c>
      <c r="H68" s="7" t="s">
        <v>1570</v>
      </c>
      <c r="I68" s="7" t="s">
        <v>1537</v>
      </c>
      <c r="J68" s="7">
        <f t="shared" ref="J68:J131" si="1">SUM(K68:AO68)</f>
        <v>1639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12">
        <v>394</v>
      </c>
      <c r="AA68" s="20">
        <v>487</v>
      </c>
      <c r="AB68" s="20">
        <v>347</v>
      </c>
      <c r="AC68" s="48">
        <v>411</v>
      </c>
      <c r="AD68" s="9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</row>
    <row r="69" spans="1:67">
      <c r="A69" s="7" t="s">
        <v>3748</v>
      </c>
      <c r="B69" s="7" t="s">
        <v>3749</v>
      </c>
      <c r="C69" s="7" t="s">
        <v>1506</v>
      </c>
      <c r="D69" s="7" t="s">
        <v>1558</v>
      </c>
      <c r="E69" s="7" t="s">
        <v>1588</v>
      </c>
      <c r="F69" s="7" t="s">
        <v>1589</v>
      </c>
      <c r="G69" s="7" t="s">
        <v>1590</v>
      </c>
      <c r="H69" s="7" t="s">
        <v>1591</v>
      </c>
      <c r="I69" s="7" t="s">
        <v>3750</v>
      </c>
      <c r="J69" s="7">
        <f t="shared" si="1"/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12">
        <v>0</v>
      </c>
      <c r="AA69" s="20">
        <v>0</v>
      </c>
      <c r="AB69" s="20">
        <v>0</v>
      </c>
      <c r="AC69" s="48">
        <v>0</v>
      </c>
      <c r="AD69" s="9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</row>
    <row r="70" spans="1:67">
      <c r="A70" s="7" t="s">
        <v>2252</v>
      </c>
      <c r="B70" s="7" t="s">
        <v>3699</v>
      </c>
      <c r="C70" s="7" t="s">
        <v>1506</v>
      </c>
      <c r="D70" s="7" t="s">
        <v>1558</v>
      </c>
      <c r="E70" s="7" t="s">
        <v>1559</v>
      </c>
      <c r="F70" s="7" t="s">
        <v>1560</v>
      </c>
      <c r="G70" s="7" t="s">
        <v>1561</v>
      </c>
      <c r="H70" s="7" t="s">
        <v>1562</v>
      </c>
      <c r="I70" s="7" t="s">
        <v>1537</v>
      </c>
      <c r="J70" s="7">
        <f t="shared" si="1"/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12">
        <v>0</v>
      </c>
      <c r="AA70" s="20">
        <v>0</v>
      </c>
      <c r="AB70" s="20">
        <v>0</v>
      </c>
      <c r="AC70" s="48">
        <v>0</v>
      </c>
      <c r="AD70" s="9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</row>
    <row r="71" spans="1:67">
      <c r="A71" s="7" t="s">
        <v>2221</v>
      </c>
      <c r="B71" s="7" t="s">
        <v>3751</v>
      </c>
      <c r="C71" s="7" t="s">
        <v>1506</v>
      </c>
      <c r="D71" s="7" t="s">
        <v>1507</v>
      </c>
      <c r="E71" s="7" t="s">
        <v>1508</v>
      </c>
      <c r="F71" s="7" t="s">
        <v>1509</v>
      </c>
      <c r="G71" s="7" t="s">
        <v>1594</v>
      </c>
      <c r="H71" s="7" t="s">
        <v>1537</v>
      </c>
      <c r="I71" s="7" t="s">
        <v>1537</v>
      </c>
      <c r="J71" s="7">
        <f t="shared" si="1"/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12">
        <v>0</v>
      </c>
      <c r="AA71" s="20">
        <v>0</v>
      </c>
      <c r="AB71" s="20">
        <v>0</v>
      </c>
      <c r="AC71" s="48">
        <v>0</v>
      </c>
      <c r="AD71" s="9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</row>
    <row r="72" spans="1:67">
      <c r="A72" s="7" t="s">
        <v>2255</v>
      </c>
      <c r="B72" s="7" t="s">
        <v>3702</v>
      </c>
      <c r="C72" s="7" t="s">
        <v>1506</v>
      </c>
      <c r="D72" s="7" t="s">
        <v>1558</v>
      </c>
      <c r="E72" s="7" t="s">
        <v>1588</v>
      </c>
      <c r="F72" s="7" t="s">
        <v>1589</v>
      </c>
      <c r="G72" s="7" t="s">
        <v>1590</v>
      </c>
      <c r="H72" s="7" t="s">
        <v>1591</v>
      </c>
      <c r="I72" s="7" t="s">
        <v>1537</v>
      </c>
      <c r="J72" s="7">
        <f t="shared" si="1"/>
        <v>612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12">
        <v>172</v>
      </c>
      <c r="AA72" s="20">
        <v>193</v>
      </c>
      <c r="AB72" s="20">
        <v>120</v>
      </c>
      <c r="AC72" s="48">
        <v>127</v>
      </c>
      <c r="AD72" s="9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</row>
    <row r="73" spans="1:67">
      <c r="A73" s="7" t="s">
        <v>3752</v>
      </c>
      <c r="B73" s="7" t="s">
        <v>3694</v>
      </c>
      <c r="C73" s="7" t="s">
        <v>1506</v>
      </c>
      <c r="D73" s="7" t="s">
        <v>1507</v>
      </c>
      <c r="E73" s="7" t="s">
        <v>1515</v>
      </c>
      <c r="F73" s="7" t="s">
        <v>1581</v>
      </c>
      <c r="G73" s="7" t="s">
        <v>1582</v>
      </c>
      <c r="H73" s="7" t="s">
        <v>1583</v>
      </c>
      <c r="I73" s="7" t="s">
        <v>1537</v>
      </c>
      <c r="J73" s="7">
        <f t="shared" si="1"/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12">
        <v>0</v>
      </c>
      <c r="AA73" s="20">
        <v>0</v>
      </c>
      <c r="AB73" s="20">
        <v>0</v>
      </c>
      <c r="AC73" s="48">
        <v>0</v>
      </c>
      <c r="AD73" s="9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</row>
    <row r="74" spans="1:67" s="10" customFormat="1">
      <c r="A74" s="7" t="s">
        <v>3753</v>
      </c>
      <c r="B74" s="7" t="s">
        <v>3754</v>
      </c>
      <c r="C74" s="7" t="s">
        <v>1506</v>
      </c>
      <c r="D74" s="7" t="s">
        <v>1532</v>
      </c>
      <c r="E74" s="7" t="s">
        <v>1533</v>
      </c>
      <c r="F74" s="7" t="s">
        <v>1534</v>
      </c>
      <c r="G74" s="7" t="s">
        <v>1535</v>
      </c>
      <c r="H74" s="7" t="s">
        <v>1536</v>
      </c>
      <c r="I74" s="7" t="s">
        <v>1537</v>
      </c>
      <c r="J74" s="7">
        <f t="shared" si="1"/>
        <v>4525</v>
      </c>
      <c r="K74" s="8">
        <v>0</v>
      </c>
      <c r="L74" s="8">
        <v>0</v>
      </c>
      <c r="M74" s="8">
        <v>302</v>
      </c>
      <c r="N74" s="8">
        <v>0</v>
      </c>
      <c r="O74" s="8">
        <v>0</v>
      </c>
      <c r="P74" s="8">
        <v>0</v>
      </c>
      <c r="Q74" s="8">
        <v>454</v>
      </c>
      <c r="R74" s="8">
        <v>442</v>
      </c>
      <c r="S74" s="8">
        <v>490</v>
      </c>
      <c r="T74" s="8">
        <v>482</v>
      </c>
      <c r="U74" s="8">
        <v>422</v>
      </c>
      <c r="V74" s="8">
        <v>495</v>
      </c>
      <c r="W74" s="8">
        <v>472</v>
      </c>
      <c r="X74" s="8">
        <v>512</v>
      </c>
      <c r="Y74" s="8">
        <v>454</v>
      </c>
      <c r="Z74" s="12">
        <v>0</v>
      </c>
      <c r="AA74" s="20">
        <v>0</v>
      </c>
      <c r="AB74" s="20">
        <v>0</v>
      </c>
      <c r="AC74" s="48">
        <v>0</v>
      </c>
      <c r="AD74" s="9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s="10" customFormat="1">
      <c r="A75" s="7" t="s">
        <v>3755</v>
      </c>
      <c r="B75" s="7" t="s">
        <v>3674</v>
      </c>
      <c r="C75" s="7" t="s">
        <v>1506</v>
      </c>
      <c r="D75" s="7" t="s">
        <v>1507</v>
      </c>
      <c r="E75" s="7" t="s">
        <v>1515</v>
      </c>
      <c r="F75" s="7" t="s">
        <v>1539</v>
      </c>
      <c r="G75" s="7" t="s">
        <v>1540</v>
      </c>
      <c r="H75" s="7" t="s">
        <v>1541</v>
      </c>
      <c r="I75" s="7" t="s">
        <v>1537</v>
      </c>
      <c r="J75" s="7">
        <f t="shared" si="1"/>
        <v>4086</v>
      </c>
      <c r="K75" s="8">
        <v>184</v>
      </c>
      <c r="L75" s="8">
        <v>328</v>
      </c>
      <c r="M75" s="8">
        <v>311</v>
      </c>
      <c r="N75" s="8">
        <v>57</v>
      </c>
      <c r="O75" s="8">
        <v>36</v>
      </c>
      <c r="P75" s="8">
        <v>115</v>
      </c>
      <c r="Q75" s="8">
        <v>276</v>
      </c>
      <c r="R75" s="8">
        <v>216</v>
      </c>
      <c r="S75" s="8">
        <v>255</v>
      </c>
      <c r="T75" s="8">
        <v>321</v>
      </c>
      <c r="U75" s="8">
        <v>406</v>
      </c>
      <c r="V75" s="8">
        <v>437</v>
      </c>
      <c r="W75" s="8">
        <v>404</v>
      </c>
      <c r="X75" s="8">
        <v>367</v>
      </c>
      <c r="Y75" s="8">
        <v>373</v>
      </c>
      <c r="Z75" s="12">
        <v>0</v>
      </c>
      <c r="AA75" s="20">
        <v>0</v>
      </c>
      <c r="AB75" s="20">
        <v>0</v>
      </c>
      <c r="AC75" s="48">
        <v>0</v>
      </c>
      <c r="AD75" s="9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</row>
    <row r="76" spans="1:67">
      <c r="A76" s="7" t="s">
        <v>2264</v>
      </c>
      <c r="B76" s="7" t="s">
        <v>3756</v>
      </c>
      <c r="C76" s="7" t="s">
        <v>1506</v>
      </c>
      <c r="D76" s="7" t="s">
        <v>1507</v>
      </c>
      <c r="E76" s="7" t="s">
        <v>1515</v>
      </c>
      <c r="F76" s="7" t="s">
        <v>3757</v>
      </c>
      <c r="G76" s="7" t="s">
        <v>3758</v>
      </c>
      <c r="H76" s="7" t="s">
        <v>3759</v>
      </c>
      <c r="I76" s="7" t="s">
        <v>1537</v>
      </c>
      <c r="J76" s="7">
        <f t="shared" si="1"/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12">
        <v>0</v>
      </c>
      <c r="AA76" s="20">
        <v>0</v>
      </c>
      <c r="AB76" s="20">
        <v>0</v>
      </c>
      <c r="AC76" s="48">
        <v>0</v>
      </c>
      <c r="AD76" s="9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</row>
    <row r="77" spans="1:67">
      <c r="A77" s="7" t="s">
        <v>3760</v>
      </c>
      <c r="B77" s="7" t="s">
        <v>3689</v>
      </c>
      <c r="C77" s="7" t="s">
        <v>1506</v>
      </c>
      <c r="D77" s="7" t="s">
        <v>1532</v>
      </c>
      <c r="E77" s="7" t="s">
        <v>1533</v>
      </c>
      <c r="F77" s="7" t="s">
        <v>1601</v>
      </c>
      <c r="G77" s="7" t="s">
        <v>1602</v>
      </c>
      <c r="H77" s="7" t="s">
        <v>1603</v>
      </c>
      <c r="I77" s="7" t="s">
        <v>1537</v>
      </c>
      <c r="J77" s="7">
        <f t="shared" si="1"/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12">
        <v>0</v>
      </c>
      <c r="AA77" s="20">
        <v>0</v>
      </c>
      <c r="AB77" s="20">
        <v>0</v>
      </c>
      <c r="AC77" s="48">
        <v>0</v>
      </c>
      <c r="AD77" s="9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</row>
    <row r="78" spans="1:67">
      <c r="A78" s="7" t="s">
        <v>3761</v>
      </c>
      <c r="B78" s="7" t="s">
        <v>3674</v>
      </c>
      <c r="C78" s="7" t="s">
        <v>1506</v>
      </c>
      <c r="D78" s="7" t="s">
        <v>1507</v>
      </c>
      <c r="E78" s="7" t="s">
        <v>1515</v>
      </c>
      <c r="F78" s="7" t="s">
        <v>1539</v>
      </c>
      <c r="G78" s="7" t="s">
        <v>1540</v>
      </c>
      <c r="H78" s="7" t="s">
        <v>1541</v>
      </c>
      <c r="I78" s="7" t="s">
        <v>1537</v>
      </c>
      <c r="J78" s="7">
        <f t="shared" si="1"/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12">
        <v>0</v>
      </c>
      <c r="AA78" s="20">
        <v>0</v>
      </c>
      <c r="AB78" s="20">
        <v>0</v>
      </c>
      <c r="AC78" s="48">
        <v>0</v>
      </c>
      <c r="AD78" s="9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</row>
    <row r="79" spans="1:67">
      <c r="A79" s="7" t="s">
        <v>2291</v>
      </c>
      <c r="B79" s="7" t="s">
        <v>3699</v>
      </c>
      <c r="C79" s="7" t="s">
        <v>1506</v>
      </c>
      <c r="D79" s="7" t="s">
        <v>1558</v>
      </c>
      <c r="E79" s="7" t="s">
        <v>1559</v>
      </c>
      <c r="F79" s="7" t="s">
        <v>1560</v>
      </c>
      <c r="G79" s="7" t="s">
        <v>1561</v>
      </c>
      <c r="H79" s="7" t="s">
        <v>1562</v>
      </c>
      <c r="I79" s="7" t="s">
        <v>1537</v>
      </c>
      <c r="J79" s="7">
        <f t="shared" si="1"/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12">
        <v>0</v>
      </c>
      <c r="AA79" s="20">
        <v>0</v>
      </c>
      <c r="AB79" s="20">
        <v>0</v>
      </c>
      <c r="AC79" s="48">
        <v>0</v>
      </c>
      <c r="AD79" s="9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</row>
    <row r="80" spans="1:67">
      <c r="A80" s="7" t="s">
        <v>2276</v>
      </c>
      <c r="B80" s="7" t="s">
        <v>3762</v>
      </c>
      <c r="C80" s="7" t="s">
        <v>1506</v>
      </c>
      <c r="D80" s="7" t="s">
        <v>1507</v>
      </c>
      <c r="E80" s="7" t="s">
        <v>1521</v>
      </c>
      <c r="F80" s="7" t="s">
        <v>1522</v>
      </c>
      <c r="G80" s="7" t="s">
        <v>3763</v>
      </c>
      <c r="H80" s="7" t="s">
        <v>3764</v>
      </c>
      <c r="I80" s="7" t="s">
        <v>3765</v>
      </c>
      <c r="J80" s="7">
        <f t="shared" si="1"/>
        <v>6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12">
        <v>0</v>
      </c>
      <c r="AA80" s="20">
        <v>6</v>
      </c>
      <c r="AB80" s="20">
        <v>0</v>
      </c>
      <c r="AC80" s="48">
        <v>0</v>
      </c>
      <c r="AD80" s="9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</row>
    <row r="81" spans="1:67">
      <c r="A81" s="7" t="s">
        <v>2210</v>
      </c>
      <c r="B81" s="7" t="s">
        <v>3694</v>
      </c>
      <c r="C81" s="7" t="s">
        <v>1506</v>
      </c>
      <c r="D81" s="7" t="s">
        <v>1507</v>
      </c>
      <c r="E81" s="7" t="s">
        <v>1515</v>
      </c>
      <c r="F81" s="7" t="s">
        <v>1581</v>
      </c>
      <c r="G81" s="7" t="s">
        <v>1582</v>
      </c>
      <c r="H81" s="7" t="s">
        <v>1583</v>
      </c>
      <c r="I81" s="7" t="s">
        <v>1537</v>
      </c>
      <c r="J81" s="7">
        <f t="shared" si="1"/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12">
        <v>0</v>
      </c>
      <c r="AA81" s="20">
        <v>0</v>
      </c>
      <c r="AB81" s="20">
        <v>0</v>
      </c>
      <c r="AC81" s="48">
        <v>0</v>
      </c>
      <c r="AD81" s="9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</row>
    <row r="82" spans="1:67">
      <c r="A82" s="7" t="s">
        <v>2268</v>
      </c>
      <c r="B82" s="7" t="s">
        <v>3766</v>
      </c>
      <c r="C82" s="7" t="s">
        <v>1506</v>
      </c>
      <c r="D82" s="7" t="s">
        <v>1507</v>
      </c>
      <c r="E82" s="7" t="s">
        <v>1521</v>
      </c>
      <c r="F82" s="7" t="s">
        <v>1522</v>
      </c>
      <c r="G82" s="7" t="s">
        <v>3767</v>
      </c>
      <c r="H82" s="7" t="s">
        <v>3768</v>
      </c>
      <c r="I82" s="7" t="s">
        <v>1537</v>
      </c>
      <c r="J82" s="7">
        <f t="shared" si="1"/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12">
        <v>0</v>
      </c>
      <c r="AA82" s="20">
        <v>0</v>
      </c>
      <c r="AB82" s="20">
        <v>0</v>
      </c>
      <c r="AC82" s="48">
        <v>0</v>
      </c>
      <c r="AD82" s="9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</row>
    <row r="83" spans="1:67">
      <c r="A83" s="7" t="s">
        <v>3769</v>
      </c>
      <c r="B83" s="7" t="s">
        <v>3699</v>
      </c>
      <c r="C83" s="7" t="s">
        <v>1506</v>
      </c>
      <c r="D83" s="7" t="s">
        <v>1558</v>
      </c>
      <c r="E83" s="7" t="s">
        <v>1559</v>
      </c>
      <c r="F83" s="7" t="s">
        <v>1560</v>
      </c>
      <c r="G83" s="7" t="s">
        <v>1561</v>
      </c>
      <c r="H83" s="7" t="s">
        <v>1562</v>
      </c>
      <c r="I83" s="7" t="s">
        <v>1537</v>
      </c>
      <c r="J83" s="7">
        <f t="shared" si="1"/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12">
        <v>0</v>
      </c>
      <c r="AA83" s="20">
        <v>0</v>
      </c>
      <c r="AB83" s="20">
        <v>0</v>
      </c>
      <c r="AC83" s="48">
        <v>0</v>
      </c>
      <c r="AD83" s="9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</row>
    <row r="84" spans="1:67">
      <c r="A84" s="7" t="s">
        <v>2305</v>
      </c>
      <c r="B84" s="7" t="s">
        <v>3770</v>
      </c>
      <c r="C84" s="7" t="s">
        <v>1506</v>
      </c>
      <c r="D84" s="7" t="s">
        <v>1558</v>
      </c>
      <c r="E84" s="7" t="s">
        <v>1559</v>
      </c>
      <c r="F84" s="7" t="s">
        <v>1560</v>
      </c>
      <c r="G84" s="7" t="s">
        <v>1561</v>
      </c>
      <c r="H84" s="7" t="s">
        <v>1562</v>
      </c>
      <c r="I84" s="7" t="s">
        <v>3771</v>
      </c>
      <c r="J84" s="7">
        <f t="shared" si="1"/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12">
        <v>0</v>
      </c>
      <c r="AA84" s="20">
        <v>0</v>
      </c>
      <c r="AB84" s="20">
        <v>0</v>
      </c>
      <c r="AC84" s="48">
        <v>0</v>
      </c>
      <c r="AD84" s="9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</row>
    <row r="85" spans="1:67">
      <c r="A85" s="7" t="s">
        <v>3772</v>
      </c>
      <c r="B85" s="7" t="s">
        <v>3694</v>
      </c>
      <c r="C85" s="7" t="s">
        <v>1506</v>
      </c>
      <c r="D85" s="7" t="s">
        <v>1507</v>
      </c>
      <c r="E85" s="7" t="s">
        <v>1515</v>
      </c>
      <c r="F85" s="7" t="s">
        <v>1581</v>
      </c>
      <c r="G85" s="7" t="s">
        <v>1582</v>
      </c>
      <c r="H85" s="7" t="s">
        <v>1583</v>
      </c>
      <c r="I85" s="7" t="s">
        <v>1537</v>
      </c>
      <c r="J85" s="7">
        <f t="shared" si="1"/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2">
        <v>0</v>
      </c>
      <c r="AA85" s="20">
        <v>0</v>
      </c>
      <c r="AB85" s="20">
        <v>0</v>
      </c>
      <c r="AC85" s="48">
        <v>0</v>
      </c>
      <c r="AD85" s="9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</row>
    <row r="86" spans="1:67">
      <c r="A86" s="7" t="s">
        <v>2296</v>
      </c>
      <c r="B86" s="7" t="s">
        <v>3773</v>
      </c>
      <c r="C86" s="7" t="s">
        <v>1506</v>
      </c>
      <c r="D86" s="7" t="s">
        <v>1558</v>
      </c>
      <c r="E86" s="7" t="s">
        <v>1559</v>
      </c>
      <c r="F86" s="7" t="s">
        <v>1560</v>
      </c>
      <c r="G86" s="7" t="s">
        <v>1561</v>
      </c>
      <c r="H86" s="7" t="s">
        <v>1537</v>
      </c>
      <c r="I86" s="7" t="s">
        <v>1537</v>
      </c>
      <c r="J86" s="7">
        <f t="shared" si="1"/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12">
        <v>0</v>
      </c>
      <c r="AA86" s="20">
        <v>0</v>
      </c>
      <c r="AB86" s="20">
        <v>0</v>
      </c>
      <c r="AC86" s="48">
        <v>0</v>
      </c>
      <c r="AD86" s="9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</row>
    <row r="87" spans="1:67" s="10" customFormat="1">
      <c r="A87" s="7" t="s">
        <v>3774</v>
      </c>
      <c r="B87" s="7" t="s">
        <v>3711</v>
      </c>
      <c r="C87" s="7" t="s">
        <v>1506</v>
      </c>
      <c r="D87" s="7" t="s">
        <v>1507</v>
      </c>
      <c r="E87" s="7" t="s">
        <v>1515</v>
      </c>
      <c r="F87" s="7" t="s">
        <v>3672</v>
      </c>
      <c r="G87" s="7" t="s">
        <v>1789</v>
      </c>
      <c r="H87" s="7" t="s">
        <v>1518</v>
      </c>
      <c r="I87" s="7" t="s">
        <v>1537</v>
      </c>
      <c r="J87" s="7">
        <f t="shared" si="1"/>
        <v>830</v>
      </c>
      <c r="K87" s="8">
        <v>149</v>
      </c>
      <c r="L87" s="8">
        <v>79</v>
      </c>
      <c r="M87" s="8">
        <v>90</v>
      </c>
      <c r="N87" s="8">
        <v>170</v>
      </c>
      <c r="O87" s="8">
        <v>195</v>
      </c>
      <c r="P87" s="8">
        <v>147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12">
        <v>0</v>
      </c>
      <c r="AA87" s="20">
        <v>0</v>
      </c>
      <c r="AB87" s="20">
        <v>0</v>
      </c>
      <c r="AC87" s="48">
        <v>0</v>
      </c>
      <c r="AD87" s="9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>
      <c r="A88" s="7" t="s">
        <v>2282</v>
      </c>
      <c r="B88" s="7" t="s">
        <v>3775</v>
      </c>
      <c r="C88" s="7" t="s">
        <v>1506</v>
      </c>
      <c r="D88" s="7" t="s">
        <v>1558</v>
      </c>
      <c r="E88" s="7" t="s">
        <v>1559</v>
      </c>
      <c r="F88" s="7" t="s">
        <v>1560</v>
      </c>
      <c r="G88" s="7" t="s">
        <v>1561</v>
      </c>
      <c r="H88" s="7" t="s">
        <v>1562</v>
      </c>
      <c r="I88" s="7" t="s">
        <v>3776</v>
      </c>
      <c r="J88" s="7">
        <f t="shared" si="1"/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12">
        <v>0</v>
      </c>
      <c r="AA88" s="20">
        <v>0</v>
      </c>
      <c r="AB88" s="20">
        <v>0</v>
      </c>
      <c r="AC88" s="48">
        <v>0</v>
      </c>
      <c r="AD88" s="9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</row>
    <row r="89" spans="1:67" s="10" customFormat="1">
      <c r="A89" s="7" t="s">
        <v>3777</v>
      </c>
      <c r="B89" s="7" t="s">
        <v>3688</v>
      </c>
      <c r="C89" s="7" t="s">
        <v>1506</v>
      </c>
      <c r="D89" s="7" t="s">
        <v>1507</v>
      </c>
      <c r="E89" s="7" t="s">
        <v>1508</v>
      </c>
      <c r="F89" s="7" t="s">
        <v>1509</v>
      </c>
      <c r="G89" s="7" t="s">
        <v>1594</v>
      </c>
      <c r="H89" s="7" t="s">
        <v>1595</v>
      </c>
      <c r="I89" s="7" t="s">
        <v>1537</v>
      </c>
      <c r="J89" s="7">
        <f t="shared" si="1"/>
        <v>1061</v>
      </c>
      <c r="K89" s="8">
        <v>0</v>
      </c>
      <c r="L89" s="8">
        <v>49</v>
      </c>
      <c r="M89" s="8">
        <v>62</v>
      </c>
      <c r="N89" s="8">
        <v>0</v>
      </c>
      <c r="O89" s="8">
        <v>0</v>
      </c>
      <c r="P89" s="8">
        <v>0</v>
      </c>
      <c r="Q89" s="8">
        <v>86</v>
      </c>
      <c r="R89" s="8">
        <v>75</v>
      </c>
      <c r="S89" s="8">
        <v>103</v>
      </c>
      <c r="T89" s="8">
        <v>100</v>
      </c>
      <c r="U89" s="8">
        <v>62</v>
      </c>
      <c r="V89" s="8">
        <v>139</v>
      </c>
      <c r="W89" s="8">
        <v>93</v>
      </c>
      <c r="X89" s="8">
        <v>128</v>
      </c>
      <c r="Y89" s="8">
        <v>93</v>
      </c>
      <c r="Z89" s="12">
        <v>0</v>
      </c>
      <c r="AA89" s="20">
        <v>34</v>
      </c>
      <c r="AB89" s="20">
        <v>37</v>
      </c>
      <c r="AC89" s="48">
        <v>0</v>
      </c>
      <c r="AD89" s="9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</row>
    <row r="90" spans="1:67">
      <c r="A90" s="7" t="s">
        <v>2321</v>
      </c>
      <c r="B90" s="7" t="s">
        <v>3778</v>
      </c>
      <c r="C90" s="7" t="s">
        <v>1506</v>
      </c>
      <c r="D90" s="7" t="s">
        <v>1507</v>
      </c>
      <c r="E90" s="7" t="s">
        <v>1515</v>
      </c>
      <c r="F90" s="7" t="s">
        <v>1581</v>
      </c>
      <c r="G90" s="7" t="s">
        <v>1582</v>
      </c>
      <c r="H90" s="7" t="s">
        <v>1583</v>
      </c>
      <c r="I90" s="7" t="s">
        <v>3779</v>
      </c>
      <c r="J90" s="7">
        <f t="shared" si="1"/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12">
        <v>0</v>
      </c>
      <c r="AA90" s="20">
        <v>0</v>
      </c>
      <c r="AB90" s="20">
        <v>0</v>
      </c>
      <c r="AC90" s="48">
        <v>0</v>
      </c>
      <c r="AD90" s="9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</row>
    <row r="91" spans="1:67">
      <c r="A91" s="7" t="s">
        <v>3780</v>
      </c>
      <c r="B91" s="7" t="s">
        <v>3669</v>
      </c>
      <c r="C91" s="7" t="s">
        <v>1506</v>
      </c>
      <c r="D91" s="7" t="s">
        <v>1507</v>
      </c>
      <c r="E91" s="7" t="s">
        <v>1521</v>
      </c>
      <c r="F91" s="7" t="s">
        <v>1546</v>
      </c>
      <c r="G91" s="7" t="s">
        <v>1537</v>
      </c>
      <c r="H91" s="7" t="s">
        <v>1537</v>
      </c>
      <c r="I91" s="7" t="s">
        <v>1537</v>
      </c>
      <c r="J91" s="7">
        <f t="shared" si="1"/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12">
        <v>0</v>
      </c>
      <c r="AA91" s="20">
        <v>0</v>
      </c>
      <c r="AB91" s="20">
        <v>0</v>
      </c>
      <c r="AC91" s="48">
        <v>0</v>
      </c>
      <c r="AD91" s="9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</row>
    <row r="92" spans="1:67">
      <c r="A92" s="7" t="s">
        <v>2214</v>
      </c>
      <c r="B92" s="7" t="s">
        <v>3781</v>
      </c>
      <c r="C92" s="7" t="s">
        <v>1506</v>
      </c>
      <c r="D92" s="7" t="s">
        <v>1507</v>
      </c>
      <c r="E92" s="7" t="s">
        <v>1521</v>
      </c>
      <c r="F92" s="7" t="s">
        <v>1522</v>
      </c>
      <c r="G92" s="7" t="s">
        <v>1668</v>
      </c>
      <c r="H92" s="7" t="s">
        <v>1537</v>
      </c>
      <c r="I92" s="7" t="s">
        <v>1537</v>
      </c>
      <c r="J92" s="7">
        <f t="shared" si="1"/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12">
        <v>0</v>
      </c>
      <c r="AA92" s="20">
        <v>0</v>
      </c>
      <c r="AB92" s="20">
        <v>0</v>
      </c>
      <c r="AC92" s="48">
        <v>0</v>
      </c>
      <c r="AD92" s="9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</row>
    <row r="93" spans="1:67">
      <c r="A93" s="7" t="s">
        <v>2361</v>
      </c>
      <c r="B93" s="7" t="s">
        <v>3782</v>
      </c>
      <c r="C93" s="7" t="s">
        <v>1506</v>
      </c>
      <c r="D93" s="7" t="s">
        <v>1507</v>
      </c>
      <c r="E93" s="7" t="s">
        <v>1521</v>
      </c>
      <c r="F93" s="7" t="s">
        <v>1522</v>
      </c>
      <c r="G93" s="7" t="s">
        <v>1537</v>
      </c>
      <c r="H93" s="7" t="s">
        <v>1537</v>
      </c>
      <c r="I93" s="7" t="s">
        <v>1537</v>
      </c>
      <c r="J93" s="7">
        <f t="shared" si="1"/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12">
        <v>0</v>
      </c>
      <c r="AA93" s="20">
        <v>0</v>
      </c>
      <c r="AB93" s="20">
        <v>0</v>
      </c>
      <c r="AC93" s="48">
        <v>0</v>
      </c>
      <c r="AD93" s="9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</row>
    <row r="94" spans="1:67">
      <c r="A94" s="7" t="s">
        <v>3783</v>
      </c>
      <c r="B94" s="7" t="s">
        <v>3669</v>
      </c>
      <c r="C94" s="7" t="s">
        <v>1506</v>
      </c>
      <c r="D94" s="7" t="s">
        <v>1507</v>
      </c>
      <c r="E94" s="7" t="s">
        <v>1521</v>
      </c>
      <c r="F94" s="7" t="s">
        <v>1546</v>
      </c>
      <c r="G94" s="7" t="s">
        <v>1537</v>
      </c>
      <c r="H94" s="7" t="s">
        <v>1537</v>
      </c>
      <c r="I94" s="7" t="s">
        <v>1537</v>
      </c>
      <c r="J94" s="7">
        <f t="shared" si="1"/>
        <v>940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12">
        <v>0</v>
      </c>
      <c r="AA94" s="20">
        <v>0</v>
      </c>
      <c r="AB94" s="20">
        <v>0</v>
      </c>
      <c r="AC94" s="48">
        <v>0</v>
      </c>
      <c r="AD94" s="9">
        <v>121</v>
      </c>
      <c r="AE94" s="7">
        <v>129</v>
      </c>
      <c r="AF94" s="7">
        <v>0</v>
      </c>
      <c r="AG94" s="7">
        <v>159</v>
      </c>
      <c r="AH94" s="7">
        <v>0</v>
      </c>
      <c r="AI94" s="7">
        <v>158</v>
      </c>
      <c r="AJ94" s="7">
        <v>143</v>
      </c>
      <c r="AK94" s="7">
        <v>129</v>
      </c>
      <c r="AL94" s="7">
        <v>101</v>
      </c>
      <c r="AM94" s="7">
        <v>0</v>
      </c>
      <c r="AN94" s="7">
        <v>0</v>
      </c>
      <c r="AO94" s="7">
        <v>0</v>
      </c>
    </row>
    <row r="95" spans="1:67">
      <c r="A95" s="7" t="s">
        <v>2332</v>
      </c>
      <c r="B95" s="7" t="s">
        <v>3784</v>
      </c>
      <c r="C95" s="7" t="s">
        <v>1506</v>
      </c>
      <c r="D95" s="7" t="s">
        <v>1507</v>
      </c>
      <c r="E95" s="7" t="s">
        <v>1521</v>
      </c>
      <c r="F95" s="7" t="s">
        <v>1546</v>
      </c>
      <c r="G95" s="7" t="s">
        <v>1547</v>
      </c>
      <c r="H95" s="7" t="s">
        <v>1670</v>
      </c>
      <c r="I95" s="7" t="s">
        <v>1537</v>
      </c>
      <c r="J95" s="7">
        <f t="shared" si="1"/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12">
        <v>0</v>
      </c>
      <c r="AA95" s="20">
        <v>0</v>
      </c>
      <c r="AB95" s="20">
        <v>0</v>
      </c>
      <c r="AC95" s="48">
        <v>0</v>
      </c>
      <c r="AD95" s="9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</row>
    <row r="96" spans="1:67">
      <c r="A96" s="7" t="s">
        <v>3785</v>
      </c>
      <c r="B96" s="7" t="s">
        <v>3724</v>
      </c>
      <c r="C96" s="7" t="s">
        <v>1506</v>
      </c>
      <c r="D96" s="7" t="s">
        <v>1507</v>
      </c>
      <c r="E96" s="7" t="s">
        <v>1508</v>
      </c>
      <c r="F96" s="7" t="s">
        <v>1509</v>
      </c>
      <c r="G96" s="7" t="s">
        <v>1645</v>
      </c>
      <c r="H96" s="7" t="s">
        <v>3679</v>
      </c>
      <c r="I96" s="7" t="s">
        <v>1537</v>
      </c>
      <c r="J96" s="7">
        <f t="shared" si="1"/>
        <v>1733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12">
        <v>0</v>
      </c>
      <c r="AA96" s="20">
        <v>0</v>
      </c>
      <c r="AB96" s="20">
        <v>0</v>
      </c>
      <c r="AC96" s="48">
        <v>0</v>
      </c>
      <c r="AD96" s="9">
        <v>123</v>
      </c>
      <c r="AE96" s="7">
        <v>132</v>
      </c>
      <c r="AF96" s="7">
        <v>186</v>
      </c>
      <c r="AG96" s="7">
        <v>170</v>
      </c>
      <c r="AH96" s="7">
        <v>131</v>
      </c>
      <c r="AI96" s="7">
        <v>0</v>
      </c>
      <c r="AJ96" s="7">
        <v>182</v>
      </c>
      <c r="AK96" s="7">
        <v>151</v>
      </c>
      <c r="AL96" s="7">
        <v>139</v>
      </c>
      <c r="AM96" s="7">
        <v>148</v>
      </c>
      <c r="AN96" s="7">
        <v>172</v>
      </c>
      <c r="AO96" s="7">
        <v>199</v>
      </c>
    </row>
    <row r="97" spans="1:67">
      <c r="A97" s="7" t="s">
        <v>2370</v>
      </c>
      <c r="B97" s="7" t="s">
        <v>3786</v>
      </c>
      <c r="C97" s="7" t="s">
        <v>1506</v>
      </c>
      <c r="D97" s="7" t="s">
        <v>1507</v>
      </c>
      <c r="E97" s="7" t="s">
        <v>1521</v>
      </c>
      <c r="F97" s="7" t="s">
        <v>1527</v>
      </c>
      <c r="G97" s="7" t="s">
        <v>1528</v>
      </c>
      <c r="H97" s="7" t="s">
        <v>1537</v>
      </c>
      <c r="I97" s="7" t="s">
        <v>1537</v>
      </c>
      <c r="J97" s="7">
        <f t="shared" si="1"/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12">
        <v>0</v>
      </c>
      <c r="AA97" s="20">
        <v>0</v>
      </c>
      <c r="AB97" s="20">
        <v>0</v>
      </c>
      <c r="AC97" s="48">
        <v>0</v>
      </c>
      <c r="AD97" s="9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</row>
    <row r="98" spans="1:67">
      <c r="A98" s="7" t="s">
        <v>2335</v>
      </c>
      <c r="B98" s="7" t="s">
        <v>3683</v>
      </c>
      <c r="C98" s="7" t="s">
        <v>1506</v>
      </c>
      <c r="D98" s="7" t="s">
        <v>1507</v>
      </c>
      <c r="E98" s="7" t="s">
        <v>1508</v>
      </c>
      <c r="F98" s="7" t="s">
        <v>1509</v>
      </c>
      <c r="G98" s="7" t="s">
        <v>3684</v>
      </c>
      <c r="H98" s="7" t="s">
        <v>3685</v>
      </c>
      <c r="I98" s="7" t="s">
        <v>1537</v>
      </c>
      <c r="J98" s="7">
        <f t="shared" si="1"/>
        <v>1414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12">
        <v>0</v>
      </c>
      <c r="AA98" s="20">
        <v>0</v>
      </c>
      <c r="AB98" s="20">
        <v>0</v>
      </c>
      <c r="AC98" s="48">
        <v>0</v>
      </c>
      <c r="AD98" s="9">
        <v>88</v>
      </c>
      <c r="AE98" s="7">
        <v>116</v>
      </c>
      <c r="AF98" s="7">
        <v>65</v>
      </c>
      <c r="AG98" s="7">
        <v>165</v>
      </c>
      <c r="AH98" s="7">
        <v>95</v>
      </c>
      <c r="AI98" s="7">
        <v>158</v>
      </c>
      <c r="AJ98" s="7">
        <v>86</v>
      </c>
      <c r="AK98" s="7">
        <v>133</v>
      </c>
      <c r="AL98" s="7">
        <v>76</v>
      </c>
      <c r="AM98" s="7">
        <v>136</v>
      </c>
      <c r="AN98" s="7">
        <v>189</v>
      </c>
      <c r="AO98" s="7">
        <v>107</v>
      </c>
    </row>
    <row r="99" spans="1:67">
      <c r="A99" s="7" t="s">
        <v>2364</v>
      </c>
      <c r="B99" s="7" t="s">
        <v>3670</v>
      </c>
      <c r="C99" s="7" t="s">
        <v>1506</v>
      </c>
      <c r="D99" s="7" t="s">
        <v>1507</v>
      </c>
      <c r="E99" s="7" t="s">
        <v>1521</v>
      </c>
      <c r="F99" s="7" t="s">
        <v>1522</v>
      </c>
      <c r="G99" s="7" t="s">
        <v>1523</v>
      </c>
      <c r="H99" s="7" t="s">
        <v>1537</v>
      </c>
      <c r="I99" s="7" t="s">
        <v>1537</v>
      </c>
      <c r="J99" s="7">
        <f t="shared" si="1"/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12">
        <v>0</v>
      </c>
      <c r="AA99" s="20">
        <v>0</v>
      </c>
      <c r="AB99" s="20">
        <v>0</v>
      </c>
      <c r="AC99" s="48">
        <v>0</v>
      </c>
      <c r="AD99" s="9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</row>
    <row r="100" spans="1:67">
      <c r="A100" s="7" t="s">
        <v>2416</v>
      </c>
      <c r="B100" s="7" t="s">
        <v>3787</v>
      </c>
      <c r="C100" s="7" t="s">
        <v>1506</v>
      </c>
      <c r="D100" s="7" t="s">
        <v>1507</v>
      </c>
      <c r="E100" s="7" t="s">
        <v>1521</v>
      </c>
      <c r="F100" s="7" t="s">
        <v>1522</v>
      </c>
      <c r="G100" s="7" t="s">
        <v>1672</v>
      </c>
      <c r="H100" s="7" t="s">
        <v>1783</v>
      </c>
      <c r="I100" s="7" t="s">
        <v>3788</v>
      </c>
      <c r="J100" s="7">
        <f t="shared" si="1"/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12">
        <v>0</v>
      </c>
      <c r="AA100" s="20">
        <v>0</v>
      </c>
      <c r="AB100" s="20">
        <v>0</v>
      </c>
      <c r="AC100" s="48">
        <v>0</v>
      </c>
      <c r="AD100" s="9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</row>
    <row r="101" spans="1:67">
      <c r="A101" s="7" t="s">
        <v>2389</v>
      </c>
      <c r="B101" s="7" t="s">
        <v>3789</v>
      </c>
      <c r="C101" s="7" t="s">
        <v>1506</v>
      </c>
      <c r="D101" s="7" t="s">
        <v>1507</v>
      </c>
      <c r="E101" s="7" t="s">
        <v>1521</v>
      </c>
      <c r="F101" s="7" t="s">
        <v>1522</v>
      </c>
      <c r="G101" s="7" t="s">
        <v>3763</v>
      </c>
      <c r="H101" s="7" t="s">
        <v>3764</v>
      </c>
      <c r="I101" s="7" t="s">
        <v>1537</v>
      </c>
      <c r="J101" s="7">
        <f t="shared" si="1"/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12">
        <v>0</v>
      </c>
      <c r="AA101" s="20">
        <v>0</v>
      </c>
      <c r="AB101" s="20">
        <v>0</v>
      </c>
      <c r="AC101" s="48">
        <v>0</v>
      </c>
      <c r="AD101" s="9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</row>
    <row r="102" spans="1:67">
      <c r="A102" s="7" t="s">
        <v>2377</v>
      </c>
      <c r="B102" s="7" t="s">
        <v>3790</v>
      </c>
      <c r="C102" s="7" t="s">
        <v>1506</v>
      </c>
      <c r="D102" s="7" t="s">
        <v>1507</v>
      </c>
      <c r="E102" s="7" t="s">
        <v>1508</v>
      </c>
      <c r="F102" s="7" t="s">
        <v>1509</v>
      </c>
      <c r="G102" s="7" t="s">
        <v>1510</v>
      </c>
      <c r="H102" s="7" t="s">
        <v>3791</v>
      </c>
      <c r="I102" s="7" t="s">
        <v>1537</v>
      </c>
      <c r="J102" s="7">
        <f t="shared" si="1"/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12">
        <v>0</v>
      </c>
      <c r="AA102" s="20">
        <v>0</v>
      </c>
      <c r="AB102" s="20">
        <v>0</v>
      </c>
      <c r="AC102" s="48">
        <v>0</v>
      </c>
      <c r="AD102" s="9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</row>
    <row r="103" spans="1:67">
      <c r="A103" s="7" t="s">
        <v>3792</v>
      </c>
      <c r="B103" s="7" t="s">
        <v>3706</v>
      </c>
      <c r="C103" s="7" t="s">
        <v>1506</v>
      </c>
      <c r="D103" s="7" t="s">
        <v>1507</v>
      </c>
      <c r="E103" s="7" t="s">
        <v>1521</v>
      </c>
      <c r="F103" s="7" t="s">
        <v>1522</v>
      </c>
      <c r="G103" s="7" t="s">
        <v>1523</v>
      </c>
      <c r="H103" s="7" t="s">
        <v>1566</v>
      </c>
      <c r="I103" s="7" t="s">
        <v>1537</v>
      </c>
      <c r="J103" s="7">
        <f t="shared" si="1"/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12">
        <v>0</v>
      </c>
      <c r="AA103" s="20">
        <v>0</v>
      </c>
      <c r="AB103" s="20">
        <v>0</v>
      </c>
      <c r="AC103" s="48">
        <v>0</v>
      </c>
      <c r="AD103" s="9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</row>
    <row r="104" spans="1:67">
      <c r="A104" s="7" t="s">
        <v>2325</v>
      </c>
      <c r="B104" s="7" t="s">
        <v>3695</v>
      </c>
      <c r="C104" s="7" t="s">
        <v>1506</v>
      </c>
      <c r="D104" s="7" t="s">
        <v>1507</v>
      </c>
      <c r="E104" s="7" t="s">
        <v>1515</v>
      </c>
      <c r="F104" s="7" t="s">
        <v>3672</v>
      </c>
      <c r="G104" s="7" t="s">
        <v>1789</v>
      </c>
      <c r="H104" s="7" t="s">
        <v>1537</v>
      </c>
      <c r="I104" s="7" t="s">
        <v>1537</v>
      </c>
      <c r="J104" s="7">
        <f t="shared" si="1"/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12">
        <v>0</v>
      </c>
      <c r="AA104" s="20">
        <v>0</v>
      </c>
      <c r="AB104" s="20">
        <v>0</v>
      </c>
      <c r="AC104" s="48">
        <v>0</v>
      </c>
      <c r="AD104" s="9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</row>
    <row r="105" spans="1:67">
      <c r="A105" s="7" t="s">
        <v>3793</v>
      </c>
      <c r="B105" s="7" t="s">
        <v>3699</v>
      </c>
      <c r="C105" s="7" t="s">
        <v>1506</v>
      </c>
      <c r="D105" s="7" t="s">
        <v>1558</v>
      </c>
      <c r="E105" s="7" t="s">
        <v>1559</v>
      </c>
      <c r="F105" s="7" t="s">
        <v>1560</v>
      </c>
      <c r="G105" s="7" t="s">
        <v>1561</v>
      </c>
      <c r="H105" s="7" t="s">
        <v>1562</v>
      </c>
      <c r="I105" s="7" t="s">
        <v>1537</v>
      </c>
      <c r="J105" s="7">
        <f t="shared" si="1"/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12">
        <v>0</v>
      </c>
      <c r="AA105" s="20">
        <v>0</v>
      </c>
      <c r="AB105" s="20">
        <v>0</v>
      </c>
      <c r="AC105" s="48">
        <v>0</v>
      </c>
      <c r="AD105" s="9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</row>
    <row r="106" spans="1:67">
      <c r="A106" s="7" t="s">
        <v>2373</v>
      </c>
      <c r="B106" s="7" t="s">
        <v>3674</v>
      </c>
      <c r="C106" s="7" t="s">
        <v>1506</v>
      </c>
      <c r="D106" s="7" t="s">
        <v>1507</v>
      </c>
      <c r="E106" s="7" t="s">
        <v>1515</v>
      </c>
      <c r="F106" s="7" t="s">
        <v>1539</v>
      </c>
      <c r="G106" s="7" t="s">
        <v>1540</v>
      </c>
      <c r="H106" s="7" t="s">
        <v>1541</v>
      </c>
      <c r="I106" s="7" t="s">
        <v>1537</v>
      </c>
      <c r="J106" s="7">
        <f t="shared" si="1"/>
        <v>22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12">
        <v>0</v>
      </c>
      <c r="AA106" s="20">
        <v>0</v>
      </c>
      <c r="AB106" s="20">
        <v>13</v>
      </c>
      <c r="AC106" s="48">
        <v>0</v>
      </c>
      <c r="AD106" s="9">
        <v>0</v>
      </c>
      <c r="AE106" s="7">
        <v>0</v>
      </c>
      <c r="AF106" s="7">
        <v>9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</row>
    <row r="107" spans="1:67">
      <c r="A107" s="7" t="s">
        <v>3794</v>
      </c>
      <c r="B107" s="7" t="s">
        <v>3701</v>
      </c>
      <c r="C107" s="7" t="s">
        <v>1506</v>
      </c>
      <c r="D107" s="7" t="s">
        <v>1507</v>
      </c>
      <c r="E107" s="7" t="s">
        <v>1521</v>
      </c>
      <c r="F107" s="7" t="s">
        <v>1527</v>
      </c>
      <c r="G107" s="7" t="s">
        <v>1528</v>
      </c>
      <c r="H107" s="7" t="s">
        <v>1529</v>
      </c>
      <c r="I107" s="7" t="s">
        <v>1537</v>
      </c>
      <c r="J107" s="7">
        <f t="shared" si="1"/>
        <v>101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12">
        <v>0</v>
      </c>
      <c r="AA107" s="20">
        <v>56</v>
      </c>
      <c r="AB107" s="20">
        <v>45</v>
      </c>
      <c r="AC107" s="48">
        <v>0</v>
      </c>
      <c r="AD107" s="9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</row>
    <row r="108" spans="1:67">
      <c r="A108" s="7" t="s">
        <v>2399</v>
      </c>
      <c r="B108" s="7" t="s">
        <v>3795</v>
      </c>
      <c r="C108" s="7" t="s">
        <v>1506</v>
      </c>
      <c r="D108" s="7" t="s">
        <v>1507</v>
      </c>
      <c r="E108" s="7" t="s">
        <v>1508</v>
      </c>
      <c r="F108" s="7" t="s">
        <v>1509</v>
      </c>
      <c r="G108" s="7" t="s">
        <v>1645</v>
      </c>
      <c r="H108" s="7" t="s">
        <v>3796</v>
      </c>
      <c r="I108" s="7" t="s">
        <v>1537</v>
      </c>
      <c r="J108" s="7">
        <f t="shared" si="1"/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2">
        <v>0</v>
      </c>
      <c r="AA108" s="20">
        <v>0</v>
      </c>
      <c r="AB108" s="20">
        <v>0</v>
      </c>
      <c r="AC108" s="48">
        <v>0</v>
      </c>
      <c r="AD108" s="9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</row>
    <row r="109" spans="1:67" s="10" customFormat="1">
      <c r="A109" s="7" t="s">
        <v>3797</v>
      </c>
      <c r="B109" s="7" t="s">
        <v>3702</v>
      </c>
      <c r="C109" s="7" t="s">
        <v>1506</v>
      </c>
      <c r="D109" s="7" t="s">
        <v>1558</v>
      </c>
      <c r="E109" s="7" t="s">
        <v>1588</v>
      </c>
      <c r="F109" s="7" t="s">
        <v>1589</v>
      </c>
      <c r="G109" s="7" t="s">
        <v>1590</v>
      </c>
      <c r="H109" s="7" t="s">
        <v>1591</v>
      </c>
      <c r="I109" s="7" t="s">
        <v>1537</v>
      </c>
      <c r="J109" s="7">
        <f t="shared" si="1"/>
        <v>2294</v>
      </c>
      <c r="K109" s="8">
        <v>113</v>
      </c>
      <c r="L109" s="8">
        <v>103</v>
      </c>
      <c r="M109" s="8">
        <v>134</v>
      </c>
      <c r="N109" s="8">
        <v>127</v>
      </c>
      <c r="O109" s="8">
        <v>107</v>
      </c>
      <c r="P109" s="8">
        <v>66</v>
      </c>
      <c r="Q109" s="8">
        <v>137</v>
      </c>
      <c r="R109" s="8">
        <v>172</v>
      </c>
      <c r="S109" s="8">
        <v>178</v>
      </c>
      <c r="T109" s="8">
        <v>207</v>
      </c>
      <c r="U109" s="8">
        <v>181</v>
      </c>
      <c r="V109" s="8">
        <v>187</v>
      </c>
      <c r="W109" s="8">
        <v>209</v>
      </c>
      <c r="X109" s="8">
        <v>217</v>
      </c>
      <c r="Y109" s="8">
        <v>156</v>
      </c>
      <c r="Z109" s="12">
        <v>0</v>
      </c>
      <c r="AA109" s="20">
        <v>0</v>
      </c>
      <c r="AB109" s="20">
        <v>0</v>
      </c>
      <c r="AC109" s="48">
        <v>0</v>
      </c>
      <c r="AD109" s="9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</row>
    <row r="110" spans="1:67">
      <c r="A110" s="7" t="s">
        <v>2402</v>
      </c>
      <c r="B110" s="7" t="s">
        <v>3674</v>
      </c>
      <c r="C110" s="7" t="s">
        <v>1506</v>
      </c>
      <c r="D110" s="7" t="s">
        <v>1507</v>
      </c>
      <c r="E110" s="7" t="s">
        <v>1515</v>
      </c>
      <c r="F110" s="7" t="s">
        <v>1539</v>
      </c>
      <c r="G110" s="7" t="s">
        <v>1540</v>
      </c>
      <c r="H110" s="7" t="s">
        <v>1541</v>
      </c>
      <c r="I110" s="7" t="s">
        <v>1537</v>
      </c>
      <c r="J110" s="7">
        <f t="shared" si="1"/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12">
        <v>0</v>
      </c>
      <c r="AA110" s="20">
        <v>0</v>
      </c>
      <c r="AB110" s="20">
        <v>0</v>
      </c>
      <c r="AC110" s="48">
        <v>0</v>
      </c>
      <c r="AD110" s="9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</row>
    <row r="111" spans="1:67">
      <c r="A111" s="7" t="s">
        <v>2409</v>
      </c>
      <c r="B111" s="7" t="s">
        <v>3694</v>
      </c>
      <c r="C111" s="7" t="s">
        <v>1506</v>
      </c>
      <c r="D111" s="7" t="s">
        <v>1507</v>
      </c>
      <c r="E111" s="7" t="s">
        <v>1515</v>
      </c>
      <c r="F111" s="7" t="s">
        <v>1581</v>
      </c>
      <c r="G111" s="7" t="s">
        <v>1582</v>
      </c>
      <c r="H111" s="7" t="s">
        <v>1583</v>
      </c>
      <c r="I111" s="7" t="s">
        <v>1537</v>
      </c>
      <c r="J111" s="7">
        <f t="shared" si="1"/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12">
        <v>0</v>
      </c>
      <c r="AA111" s="20">
        <v>0</v>
      </c>
      <c r="AB111" s="20">
        <v>0</v>
      </c>
      <c r="AC111" s="48">
        <v>0</v>
      </c>
      <c r="AD111" s="9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</row>
    <row r="112" spans="1:67">
      <c r="A112" s="7" t="s">
        <v>3798</v>
      </c>
      <c r="B112" s="7" t="s">
        <v>3726</v>
      </c>
      <c r="C112" s="7" t="s">
        <v>1506</v>
      </c>
      <c r="D112" s="7" t="s">
        <v>1507</v>
      </c>
      <c r="E112" s="7" t="s">
        <v>1508</v>
      </c>
      <c r="F112" s="7" t="s">
        <v>1509</v>
      </c>
      <c r="G112" s="7" t="s">
        <v>1594</v>
      </c>
      <c r="H112" s="7" t="s">
        <v>1606</v>
      </c>
      <c r="I112" s="7" t="s">
        <v>1537</v>
      </c>
      <c r="J112" s="7">
        <f t="shared" si="1"/>
        <v>37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12">
        <v>0</v>
      </c>
      <c r="AA112" s="20">
        <v>0</v>
      </c>
      <c r="AB112" s="20">
        <v>0</v>
      </c>
      <c r="AC112" s="48">
        <v>37</v>
      </c>
      <c r="AD112" s="9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</row>
    <row r="113" spans="1:67">
      <c r="A113" s="7" t="s">
        <v>2329</v>
      </c>
      <c r="B113" s="7" t="s">
        <v>3799</v>
      </c>
      <c r="C113" s="7" t="s">
        <v>1506</v>
      </c>
      <c r="D113" s="7" t="s">
        <v>1558</v>
      </c>
      <c r="E113" s="7" t="s">
        <v>1588</v>
      </c>
      <c r="F113" s="7" t="s">
        <v>1589</v>
      </c>
      <c r="G113" s="7" t="s">
        <v>1590</v>
      </c>
      <c r="H113" s="7" t="s">
        <v>3800</v>
      </c>
      <c r="I113" s="7" t="s">
        <v>1537</v>
      </c>
      <c r="J113" s="7">
        <f t="shared" si="1"/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12">
        <v>0</v>
      </c>
      <c r="AA113" s="20">
        <v>0</v>
      </c>
      <c r="AB113" s="20">
        <v>0</v>
      </c>
      <c r="AC113" s="48">
        <v>0</v>
      </c>
      <c r="AD113" s="9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</row>
    <row r="114" spans="1:67">
      <c r="A114" s="7" t="s">
        <v>2287</v>
      </c>
      <c r="B114" s="7" t="s">
        <v>3801</v>
      </c>
      <c r="C114" s="7" t="s">
        <v>1506</v>
      </c>
      <c r="D114" s="7" t="s">
        <v>1507</v>
      </c>
      <c r="E114" s="7" t="s">
        <v>1521</v>
      </c>
      <c r="F114" s="7" t="s">
        <v>1522</v>
      </c>
      <c r="G114" s="7" t="s">
        <v>1668</v>
      </c>
      <c r="H114" s="7" t="s">
        <v>3802</v>
      </c>
      <c r="I114" s="7" t="s">
        <v>1537</v>
      </c>
      <c r="J114" s="7">
        <f t="shared" si="1"/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12">
        <v>0</v>
      </c>
      <c r="AA114" s="20">
        <v>0</v>
      </c>
      <c r="AB114" s="20">
        <v>0</v>
      </c>
      <c r="AC114" s="48">
        <v>0</v>
      </c>
      <c r="AD114" s="9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</row>
    <row r="115" spans="1:67">
      <c r="A115" s="7" t="s">
        <v>2358</v>
      </c>
      <c r="B115" s="7" t="s">
        <v>3667</v>
      </c>
      <c r="C115" s="7" t="s">
        <v>1506</v>
      </c>
      <c r="D115" s="7" t="s">
        <v>1507</v>
      </c>
      <c r="E115" s="7" t="s">
        <v>1508</v>
      </c>
      <c r="F115" s="7" t="s">
        <v>1509</v>
      </c>
      <c r="G115" s="7" t="s">
        <v>1510</v>
      </c>
      <c r="H115" s="7" t="s">
        <v>1511</v>
      </c>
      <c r="I115" s="7" t="s">
        <v>3668</v>
      </c>
      <c r="J115" s="7">
        <f t="shared" si="1"/>
        <v>1300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12">
        <v>273</v>
      </c>
      <c r="AA115" s="20">
        <v>333</v>
      </c>
      <c r="AB115" s="20">
        <v>323</v>
      </c>
      <c r="AC115" s="48">
        <v>371</v>
      </c>
      <c r="AD115" s="9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67">
      <c r="A116" s="7" t="s">
        <v>2429</v>
      </c>
      <c r="B116" s="7" t="s">
        <v>3803</v>
      </c>
      <c r="C116" s="7" t="s">
        <v>1506</v>
      </c>
      <c r="D116" s="7" t="s">
        <v>1507</v>
      </c>
      <c r="E116" s="7" t="s">
        <v>1515</v>
      </c>
      <c r="F116" s="7" t="s">
        <v>1581</v>
      </c>
      <c r="G116" s="7" t="s">
        <v>1582</v>
      </c>
      <c r="H116" s="7" t="s">
        <v>1537</v>
      </c>
      <c r="I116" s="7" t="s">
        <v>1537</v>
      </c>
      <c r="J116" s="7">
        <f t="shared" si="1"/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12">
        <v>0</v>
      </c>
      <c r="AA116" s="20">
        <v>0</v>
      </c>
      <c r="AB116" s="20">
        <v>0</v>
      </c>
      <c r="AC116" s="48">
        <v>0</v>
      </c>
      <c r="AD116" s="9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</row>
    <row r="117" spans="1:67">
      <c r="A117" s="7" t="s">
        <v>3804</v>
      </c>
      <c r="B117" s="7" t="s">
        <v>3711</v>
      </c>
      <c r="C117" s="7" t="s">
        <v>1506</v>
      </c>
      <c r="D117" s="7" t="s">
        <v>1507</v>
      </c>
      <c r="E117" s="7" t="s">
        <v>1515</v>
      </c>
      <c r="F117" s="7" t="s">
        <v>3672</v>
      </c>
      <c r="G117" s="7" t="s">
        <v>1789</v>
      </c>
      <c r="H117" s="7" t="s">
        <v>1518</v>
      </c>
      <c r="I117" s="7" t="s">
        <v>1537</v>
      </c>
      <c r="J117" s="7">
        <f t="shared" si="1"/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12">
        <v>0</v>
      </c>
      <c r="AA117" s="20">
        <v>0</v>
      </c>
      <c r="AB117" s="20">
        <v>0</v>
      </c>
      <c r="AC117" s="48">
        <v>0</v>
      </c>
      <c r="AD117" s="9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</row>
    <row r="118" spans="1:67">
      <c r="A118" s="7" t="s">
        <v>2302</v>
      </c>
      <c r="B118" s="7" t="s">
        <v>3784</v>
      </c>
      <c r="C118" s="7" t="s">
        <v>1506</v>
      </c>
      <c r="D118" s="7" t="s">
        <v>1507</v>
      </c>
      <c r="E118" s="7" t="s">
        <v>1521</v>
      </c>
      <c r="F118" s="7" t="s">
        <v>1546</v>
      </c>
      <c r="G118" s="7" t="s">
        <v>1547</v>
      </c>
      <c r="H118" s="7" t="s">
        <v>1670</v>
      </c>
      <c r="I118" s="7" t="s">
        <v>1537</v>
      </c>
      <c r="J118" s="7">
        <f t="shared" si="1"/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12">
        <v>0</v>
      </c>
      <c r="AA118" s="20">
        <v>0</v>
      </c>
      <c r="AB118" s="20">
        <v>0</v>
      </c>
      <c r="AC118" s="48">
        <v>0</v>
      </c>
      <c r="AD118" s="9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</row>
    <row r="119" spans="1:67">
      <c r="A119" s="7" t="s">
        <v>2473</v>
      </c>
      <c r="B119" s="7" t="s">
        <v>3805</v>
      </c>
      <c r="C119" s="7" t="s">
        <v>1506</v>
      </c>
      <c r="D119" s="7" t="s">
        <v>1507</v>
      </c>
      <c r="E119" s="7" t="s">
        <v>1508</v>
      </c>
      <c r="F119" s="7" t="s">
        <v>1509</v>
      </c>
      <c r="G119" s="7" t="s">
        <v>3684</v>
      </c>
      <c r="H119" s="7" t="s">
        <v>3806</v>
      </c>
      <c r="I119" s="7" t="s">
        <v>3807</v>
      </c>
      <c r="J119" s="7">
        <f t="shared" si="1"/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12">
        <v>0</v>
      </c>
      <c r="AA119" s="20">
        <v>0</v>
      </c>
      <c r="AB119" s="20">
        <v>0</v>
      </c>
      <c r="AC119" s="48">
        <v>0</v>
      </c>
      <c r="AD119" s="9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</row>
    <row r="120" spans="1:67">
      <c r="A120" s="7" t="s">
        <v>3808</v>
      </c>
      <c r="B120" s="7" t="s">
        <v>3706</v>
      </c>
      <c r="C120" s="7" t="s">
        <v>1506</v>
      </c>
      <c r="D120" s="7" t="s">
        <v>1507</v>
      </c>
      <c r="E120" s="7" t="s">
        <v>1521</v>
      </c>
      <c r="F120" s="7" t="s">
        <v>1522</v>
      </c>
      <c r="G120" s="7" t="s">
        <v>1523</v>
      </c>
      <c r="H120" s="7" t="s">
        <v>1566</v>
      </c>
      <c r="I120" s="7" t="s">
        <v>1537</v>
      </c>
      <c r="J120" s="7">
        <f t="shared" si="1"/>
        <v>439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12">
        <v>70</v>
      </c>
      <c r="AA120" s="20">
        <v>111</v>
      </c>
      <c r="AB120" s="20">
        <v>44</v>
      </c>
      <c r="AC120" s="48">
        <v>214</v>
      </c>
      <c r="AD120" s="9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</row>
    <row r="121" spans="1:67" s="10" customFormat="1">
      <c r="A121" s="7" t="s">
        <v>2425</v>
      </c>
      <c r="B121" s="7" t="s">
        <v>3688</v>
      </c>
      <c r="C121" s="7" t="s">
        <v>1506</v>
      </c>
      <c r="D121" s="7" t="s">
        <v>1507</v>
      </c>
      <c r="E121" s="7" t="s">
        <v>1508</v>
      </c>
      <c r="F121" s="7" t="s">
        <v>1509</v>
      </c>
      <c r="G121" s="7" t="s">
        <v>1594</v>
      </c>
      <c r="H121" s="7" t="s">
        <v>1595</v>
      </c>
      <c r="I121" s="7" t="s">
        <v>1537</v>
      </c>
      <c r="J121" s="7">
        <f t="shared" si="1"/>
        <v>548</v>
      </c>
      <c r="K121" s="8">
        <v>14</v>
      </c>
      <c r="L121" s="8">
        <v>22</v>
      </c>
      <c r="M121" s="8">
        <v>21</v>
      </c>
      <c r="N121" s="8">
        <v>0</v>
      </c>
      <c r="O121" s="8">
        <v>8</v>
      </c>
      <c r="P121" s="8">
        <v>0</v>
      </c>
      <c r="Q121" s="8">
        <v>37</v>
      </c>
      <c r="R121" s="8">
        <v>33</v>
      </c>
      <c r="S121" s="8">
        <v>62</v>
      </c>
      <c r="T121" s="8">
        <v>45</v>
      </c>
      <c r="U121" s="8">
        <v>65</v>
      </c>
      <c r="V121" s="8">
        <v>67</v>
      </c>
      <c r="W121" s="8">
        <v>55</v>
      </c>
      <c r="X121" s="8">
        <v>54</v>
      </c>
      <c r="Y121" s="8">
        <v>65</v>
      </c>
      <c r="Z121" s="12">
        <v>0</v>
      </c>
      <c r="AA121" s="20">
        <v>0</v>
      </c>
      <c r="AB121" s="20">
        <v>0</v>
      </c>
      <c r="AC121" s="48">
        <v>0</v>
      </c>
      <c r="AD121" s="9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>
      <c r="A122" s="7" t="s">
        <v>3809</v>
      </c>
      <c r="B122" s="7" t="s">
        <v>3689</v>
      </c>
      <c r="C122" s="7" t="s">
        <v>1506</v>
      </c>
      <c r="D122" s="7" t="s">
        <v>1532</v>
      </c>
      <c r="E122" s="7" t="s">
        <v>1533</v>
      </c>
      <c r="F122" s="7" t="s">
        <v>1601</v>
      </c>
      <c r="G122" s="7" t="s">
        <v>1602</v>
      </c>
      <c r="H122" s="7" t="s">
        <v>1603</v>
      </c>
      <c r="I122" s="7" t="s">
        <v>1537</v>
      </c>
      <c r="J122" s="7">
        <f t="shared" si="1"/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12">
        <v>0</v>
      </c>
      <c r="AA122" s="20">
        <v>0</v>
      </c>
      <c r="AB122" s="20">
        <v>0</v>
      </c>
      <c r="AC122" s="48">
        <v>0</v>
      </c>
      <c r="AD122" s="9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</row>
    <row r="123" spans="1:67" s="10" customFormat="1">
      <c r="A123" s="7" t="s">
        <v>3810</v>
      </c>
      <c r="B123" s="7" t="s">
        <v>3711</v>
      </c>
      <c r="C123" s="7" t="s">
        <v>1506</v>
      </c>
      <c r="D123" s="7" t="s">
        <v>1507</v>
      </c>
      <c r="E123" s="7" t="s">
        <v>1515</v>
      </c>
      <c r="F123" s="7" t="s">
        <v>3672</v>
      </c>
      <c r="G123" s="7" t="s">
        <v>1789</v>
      </c>
      <c r="H123" s="7" t="s">
        <v>1518</v>
      </c>
      <c r="I123" s="7" t="s">
        <v>1537</v>
      </c>
      <c r="J123" s="7">
        <f t="shared" si="1"/>
        <v>1002</v>
      </c>
      <c r="K123" s="8">
        <v>208</v>
      </c>
      <c r="L123" s="8">
        <v>109</v>
      </c>
      <c r="M123" s="8">
        <v>107</v>
      </c>
      <c r="N123" s="8">
        <v>180</v>
      </c>
      <c r="O123" s="8">
        <v>212</v>
      </c>
      <c r="P123" s="8">
        <v>186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12">
        <v>0</v>
      </c>
      <c r="AA123" s="20">
        <v>0</v>
      </c>
      <c r="AB123" s="20">
        <v>0</v>
      </c>
      <c r="AC123" s="48">
        <v>0</v>
      </c>
      <c r="AD123" s="9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>
      <c r="A124" s="7" t="s">
        <v>2462</v>
      </c>
      <c r="B124" s="7" t="s">
        <v>3801</v>
      </c>
      <c r="C124" s="7" t="s">
        <v>1506</v>
      </c>
      <c r="D124" s="7" t="s">
        <v>1507</v>
      </c>
      <c r="E124" s="7" t="s">
        <v>1521</v>
      </c>
      <c r="F124" s="7" t="s">
        <v>1522</v>
      </c>
      <c r="G124" s="7" t="s">
        <v>1668</v>
      </c>
      <c r="H124" s="7" t="s">
        <v>3802</v>
      </c>
      <c r="I124" s="7" t="s">
        <v>1537</v>
      </c>
      <c r="J124" s="7">
        <f t="shared" si="1"/>
        <v>42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12">
        <v>0</v>
      </c>
      <c r="AA124" s="20">
        <v>19</v>
      </c>
      <c r="AB124" s="20">
        <v>0</v>
      </c>
      <c r="AC124" s="48">
        <v>23</v>
      </c>
      <c r="AD124" s="9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</row>
    <row r="125" spans="1:67" s="10" customFormat="1">
      <c r="A125" s="7" t="s">
        <v>3811</v>
      </c>
      <c r="B125" s="7" t="s">
        <v>3719</v>
      </c>
      <c r="C125" s="7" t="s">
        <v>1506</v>
      </c>
      <c r="D125" s="7" t="s">
        <v>1507</v>
      </c>
      <c r="E125" s="7" t="s">
        <v>1521</v>
      </c>
      <c r="F125" s="7" t="s">
        <v>1522</v>
      </c>
      <c r="G125" s="7" t="s">
        <v>1523</v>
      </c>
      <c r="H125" s="7" t="s">
        <v>3720</v>
      </c>
      <c r="I125" s="7" t="s">
        <v>1537</v>
      </c>
      <c r="J125" s="7">
        <f t="shared" si="1"/>
        <v>109</v>
      </c>
      <c r="K125" s="8">
        <v>0</v>
      </c>
      <c r="L125" s="8">
        <v>0</v>
      </c>
      <c r="M125" s="8">
        <v>24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30</v>
      </c>
      <c r="T125" s="8">
        <v>29</v>
      </c>
      <c r="U125" s="8">
        <v>26</v>
      </c>
      <c r="V125" s="8">
        <v>0</v>
      </c>
      <c r="W125" s="8">
        <v>0</v>
      </c>
      <c r="X125" s="8">
        <v>0</v>
      </c>
      <c r="Y125" s="8">
        <v>0</v>
      </c>
      <c r="Z125" s="12">
        <v>0</v>
      </c>
      <c r="AA125" s="20">
        <v>0</v>
      </c>
      <c r="AB125" s="20">
        <v>0</v>
      </c>
      <c r="AC125" s="48">
        <v>0</v>
      </c>
      <c r="AD125" s="9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</row>
    <row r="126" spans="1:67" s="10" customFormat="1">
      <c r="A126" s="7" t="s">
        <v>2557</v>
      </c>
      <c r="B126" s="7" t="s">
        <v>3702</v>
      </c>
      <c r="C126" s="7" t="s">
        <v>1506</v>
      </c>
      <c r="D126" s="7" t="s">
        <v>1558</v>
      </c>
      <c r="E126" s="7" t="s">
        <v>1588</v>
      </c>
      <c r="F126" s="7" t="s">
        <v>1589</v>
      </c>
      <c r="G126" s="7" t="s">
        <v>1590</v>
      </c>
      <c r="H126" s="7" t="s">
        <v>1591</v>
      </c>
      <c r="I126" s="7" t="s">
        <v>1537</v>
      </c>
      <c r="J126" s="7">
        <f t="shared" si="1"/>
        <v>1698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115</v>
      </c>
      <c r="Q126" s="8">
        <v>239</v>
      </c>
      <c r="R126" s="8">
        <v>279</v>
      </c>
      <c r="S126" s="8">
        <v>200</v>
      </c>
      <c r="T126" s="8">
        <v>321</v>
      </c>
      <c r="U126" s="8">
        <v>185</v>
      </c>
      <c r="V126" s="8">
        <v>197</v>
      </c>
      <c r="W126" s="8">
        <v>0</v>
      </c>
      <c r="X126" s="8">
        <v>0</v>
      </c>
      <c r="Y126" s="8">
        <v>162</v>
      </c>
      <c r="Z126" s="12">
        <v>0</v>
      </c>
      <c r="AA126" s="20">
        <v>0</v>
      </c>
      <c r="AB126" s="20">
        <v>0</v>
      </c>
      <c r="AC126" s="48">
        <v>0</v>
      </c>
      <c r="AD126" s="9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</row>
    <row r="127" spans="1:67">
      <c r="A127" s="7" t="s">
        <v>2432</v>
      </c>
      <c r="B127" s="7" t="s">
        <v>3674</v>
      </c>
      <c r="C127" s="7" t="s">
        <v>1506</v>
      </c>
      <c r="D127" s="7" t="s">
        <v>1507</v>
      </c>
      <c r="E127" s="7" t="s">
        <v>1515</v>
      </c>
      <c r="F127" s="7" t="s">
        <v>1539</v>
      </c>
      <c r="G127" s="7" t="s">
        <v>1540</v>
      </c>
      <c r="H127" s="7" t="s">
        <v>1541</v>
      </c>
      <c r="I127" s="7" t="s">
        <v>1537</v>
      </c>
      <c r="J127" s="7">
        <f t="shared" si="1"/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12">
        <v>0</v>
      </c>
      <c r="AA127" s="20">
        <v>0</v>
      </c>
      <c r="AB127" s="20">
        <v>0</v>
      </c>
      <c r="AC127" s="48">
        <v>0</v>
      </c>
      <c r="AD127" s="9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</row>
    <row r="128" spans="1:67">
      <c r="A128" s="7" t="s">
        <v>3812</v>
      </c>
      <c r="B128" s="7" t="s">
        <v>3721</v>
      </c>
      <c r="C128" s="7" t="s">
        <v>1506</v>
      </c>
      <c r="D128" s="7" t="s">
        <v>1507</v>
      </c>
      <c r="E128" s="7" t="s">
        <v>1521</v>
      </c>
      <c r="F128" s="7" t="s">
        <v>1522</v>
      </c>
      <c r="G128" s="7" t="s">
        <v>1635</v>
      </c>
      <c r="H128" s="7" t="s">
        <v>1743</v>
      </c>
      <c r="I128" s="7" t="s">
        <v>1537</v>
      </c>
      <c r="J128" s="7">
        <f t="shared" si="1"/>
        <v>27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2">
        <v>0</v>
      </c>
      <c r="AA128" s="20">
        <v>0</v>
      </c>
      <c r="AB128" s="20">
        <v>10</v>
      </c>
      <c r="AC128" s="48">
        <v>17</v>
      </c>
      <c r="AD128" s="9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</row>
    <row r="129" spans="1:67">
      <c r="A129" s="7" t="s">
        <v>3813</v>
      </c>
      <c r="B129" s="7" t="s">
        <v>3694</v>
      </c>
      <c r="C129" s="7" t="s">
        <v>1506</v>
      </c>
      <c r="D129" s="7" t="s">
        <v>1507</v>
      </c>
      <c r="E129" s="7" t="s">
        <v>1515</v>
      </c>
      <c r="F129" s="7" t="s">
        <v>1581</v>
      </c>
      <c r="G129" s="7" t="s">
        <v>1582</v>
      </c>
      <c r="H129" s="7" t="s">
        <v>1583</v>
      </c>
      <c r="I129" s="7" t="s">
        <v>1537</v>
      </c>
      <c r="J129" s="7">
        <f t="shared" si="1"/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12">
        <v>0</v>
      </c>
      <c r="AA129" s="20">
        <v>0</v>
      </c>
      <c r="AB129" s="20">
        <v>0</v>
      </c>
      <c r="AC129" s="48">
        <v>0</v>
      </c>
      <c r="AD129" s="9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</row>
    <row r="130" spans="1:67">
      <c r="A130" s="7" t="s">
        <v>2458</v>
      </c>
      <c r="B130" s="7" t="s">
        <v>3814</v>
      </c>
      <c r="C130" s="7" t="s">
        <v>1506</v>
      </c>
      <c r="D130" s="7" t="s">
        <v>1507</v>
      </c>
      <c r="E130" s="7" t="s">
        <v>1508</v>
      </c>
      <c r="F130" s="7" t="s">
        <v>1509</v>
      </c>
      <c r="G130" s="7" t="s">
        <v>1594</v>
      </c>
      <c r="H130" s="7" t="s">
        <v>1609</v>
      </c>
      <c r="I130" s="7" t="s">
        <v>1537</v>
      </c>
      <c r="J130" s="7">
        <f t="shared" si="1"/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12">
        <v>0</v>
      </c>
      <c r="AA130" s="20">
        <v>0</v>
      </c>
      <c r="AB130" s="20">
        <v>0</v>
      </c>
      <c r="AC130" s="48">
        <v>0</v>
      </c>
      <c r="AD130" s="9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</row>
    <row r="131" spans="1:67">
      <c r="A131" s="7" t="s">
        <v>3815</v>
      </c>
      <c r="B131" s="7" t="s">
        <v>3816</v>
      </c>
      <c r="C131" s="7" t="s">
        <v>1506</v>
      </c>
      <c r="D131" s="7" t="s">
        <v>1507</v>
      </c>
      <c r="E131" s="7" t="s">
        <v>1521</v>
      </c>
      <c r="F131" s="7" t="s">
        <v>1546</v>
      </c>
      <c r="G131" s="7" t="s">
        <v>1547</v>
      </c>
      <c r="H131" s="7" t="s">
        <v>1548</v>
      </c>
      <c r="I131" s="7" t="s">
        <v>1537</v>
      </c>
      <c r="J131" s="7">
        <f t="shared" si="1"/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12">
        <v>0</v>
      </c>
      <c r="AA131" s="20">
        <v>0</v>
      </c>
      <c r="AB131" s="20">
        <v>0</v>
      </c>
      <c r="AC131" s="48">
        <v>0</v>
      </c>
      <c r="AD131" s="9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</row>
    <row r="132" spans="1:67">
      <c r="A132" s="7" t="s">
        <v>2465</v>
      </c>
      <c r="B132" s="7" t="s">
        <v>3817</v>
      </c>
      <c r="C132" s="7" t="s">
        <v>1506</v>
      </c>
      <c r="D132" s="7" t="s">
        <v>1507</v>
      </c>
      <c r="E132" s="7" t="s">
        <v>1521</v>
      </c>
      <c r="F132" s="7" t="s">
        <v>1546</v>
      </c>
      <c r="G132" s="7" t="s">
        <v>1547</v>
      </c>
      <c r="H132" s="7" t="s">
        <v>1670</v>
      </c>
      <c r="I132" s="7" t="s">
        <v>3818</v>
      </c>
      <c r="J132" s="7">
        <f t="shared" ref="J132:J195" si="2">SUM(K132:AO132)</f>
        <v>64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12">
        <v>15</v>
      </c>
      <c r="AA132" s="20">
        <v>25</v>
      </c>
      <c r="AB132" s="20">
        <v>8</v>
      </c>
      <c r="AC132" s="48">
        <v>16</v>
      </c>
      <c r="AD132" s="9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</row>
    <row r="133" spans="1:67">
      <c r="A133" s="7" t="s">
        <v>3819</v>
      </c>
      <c r="B133" s="7" t="s">
        <v>3669</v>
      </c>
      <c r="C133" s="7" t="s">
        <v>1506</v>
      </c>
      <c r="D133" s="7" t="s">
        <v>1507</v>
      </c>
      <c r="E133" s="7" t="s">
        <v>1521</v>
      </c>
      <c r="F133" s="7" t="s">
        <v>1546</v>
      </c>
      <c r="G133" s="7" t="s">
        <v>1537</v>
      </c>
      <c r="H133" s="7" t="s">
        <v>1537</v>
      </c>
      <c r="I133" s="7" t="s">
        <v>1537</v>
      </c>
      <c r="J133" s="7">
        <f t="shared" si="2"/>
        <v>629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12">
        <v>0</v>
      </c>
      <c r="AA133" s="20">
        <v>0</v>
      </c>
      <c r="AB133" s="20">
        <v>0</v>
      </c>
      <c r="AC133" s="48">
        <v>0</v>
      </c>
      <c r="AD133" s="9">
        <v>45</v>
      </c>
      <c r="AE133" s="7">
        <v>45</v>
      </c>
      <c r="AF133" s="7">
        <v>77</v>
      </c>
      <c r="AG133" s="7">
        <v>64</v>
      </c>
      <c r="AH133" s="7">
        <v>43</v>
      </c>
      <c r="AI133" s="7">
        <v>48</v>
      </c>
      <c r="AJ133" s="7">
        <v>37</v>
      </c>
      <c r="AK133" s="7">
        <v>47</v>
      </c>
      <c r="AL133" s="7">
        <v>53</v>
      </c>
      <c r="AM133" s="7">
        <v>24</v>
      </c>
      <c r="AN133" s="7">
        <v>74</v>
      </c>
      <c r="AO133" s="7">
        <v>72</v>
      </c>
    </row>
    <row r="134" spans="1:67">
      <c r="A134" s="7" t="s">
        <v>3820</v>
      </c>
      <c r="B134" s="7" t="s">
        <v>3675</v>
      </c>
      <c r="C134" s="7" t="s">
        <v>1506</v>
      </c>
      <c r="D134" s="7" t="s">
        <v>1507</v>
      </c>
      <c r="E134" s="7" t="s">
        <v>1515</v>
      </c>
      <c r="F134" s="7" t="s">
        <v>1581</v>
      </c>
      <c r="G134" s="7" t="s">
        <v>1582</v>
      </c>
      <c r="H134" s="7" t="s">
        <v>1583</v>
      </c>
      <c r="I134" s="7" t="s">
        <v>3676</v>
      </c>
      <c r="J134" s="7">
        <f t="shared" si="2"/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2">
        <v>0</v>
      </c>
      <c r="AA134" s="20">
        <v>0</v>
      </c>
      <c r="AB134" s="20">
        <v>0</v>
      </c>
      <c r="AC134" s="48">
        <v>0</v>
      </c>
      <c r="AD134" s="9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</row>
    <row r="135" spans="1:67">
      <c r="A135" s="7" t="s">
        <v>2454</v>
      </c>
      <c r="B135" s="7" t="s">
        <v>3821</v>
      </c>
      <c r="C135" s="7" t="s">
        <v>1506</v>
      </c>
      <c r="D135" s="7" t="s">
        <v>1507</v>
      </c>
      <c r="E135" s="7" t="s">
        <v>1521</v>
      </c>
      <c r="F135" s="7" t="s">
        <v>1527</v>
      </c>
      <c r="G135" s="7" t="s">
        <v>1528</v>
      </c>
      <c r="H135" s="7" t="s">
        <v>1529</v>
      </c>
      <c r="I135" s="7" t="s">
        <v>3822</v>
      </c>
      <c r="J135" s="7">
        <f t="shared" si="2"/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12">
        <v>0</v>
      </c>
      <c r="AA135" s="20">
        <v>0</v>
      </c>
      <c r="AB135" s="20">
        <v>0</v>
      </c>
      <c r="AC135" s="48">
        <v>0</v>
      </c>
      <c r="AD135" s="9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36" spans="1:67">
      <c r="A136" s="7" t="s">
        <v>3823</v>
      </c>
      <c r="B136" s="7" t="s">
        <v>3701</v>
      </c>
      <c r="C136" s="7" t="s">
        <v>1506</v>
      </c>
      <c r="D136" s="7" t="s">
        <v>1507</v>
      </c>
      <c r="E136" s="7" t="s">
        <v>1521</v>
      </c>
      <c r="F136" s="7" t="s">
        <v>1527</v>
      </c>
      <c r="G136" s="7" t="s">
        <v>1528</v>
      </c>
      <c r="H136" s="7" t="s">
        <v>1529</v>
      </c>
      <c r="I136" s="7" t="s">
        <v>1537</v>
      </c>
      <c r="J136" s="7">
        <f t="shared" si="2"/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12">
        <v>0</v>
      </c>
      <c r="AA136" s="20">
        <v>0</v>
      </c>
      <c r="AB136" s="20">
        <v>0</v>
      </c>
      <c r="AC136" s="48">
        <v>0</v>
      </c>
      <c r="AD136" s="9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</row>
    <row r="137" spans="1:67">
      <c r="A137" s="7" t="s">
        <v>3824</v>
      </c>
      <c r="B137" s="7" t="s">
        <v>3694</v>
      </c>
      <c r="C137" s="7" t="s">
        <v>1506</v>
      </c>
      <c r="D137" s="7" t="s">
        <v>1507</v>
      </c>
      <c r="E137" s="7" t="s">
        <v>1515</v>
      </c>
      <c r="F137" s="7" t="s">
        <v>1581</v>
      </c>
      <c r="G137" s="7" t="s">
        <v>1582</v>
      </c>
      <c r="H137" s="7" t="s">
        <v>1583</v>
      </c>
      <c r="I137" s="7" t="s">
        <v>1537</v>
      </c>
      <c r="J137" s="7">
        <f t="shared" si="2"/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12">
        <v>0</v>
      </c>
      <c r="AA137" s="20">
        <v>0</v>
      </c>
      <c r="AB137" s="20">
        <v>0</v>
      </c>
      <c r="AC137" s="48">
        <v>0</v>
      </c>
      <c r="AD137" s="9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</row>
    <row r="138" spans="1:67">
      <c r="A138" s="7" t="s">
        <v>2491</v>
      </c>
      <c r="B138" s="7" t="s">
        <v>3825</v>
      </c>
      <c r="C138" s="7" t="s">
        <v>1506</v>
      </c>
      <c r="D138" s="7" t="s">
        <v>1507</v>
      </c>
      <c r="E138" s="7" t="s">
        <v>1508</v>
      </c>
      <c r="F138" s="7" t="s">
        <v>1509</v>
      </c>
      <c r="G138" s="7" t="s">
        <v>1594</v>
      </c>
      <c r="H138" s="7" t="s">
        <v>3728</v>
      </c>
      <c r="I138" s="7" t="s">
        <v>3826</v>
      </c>
      <c r="J138" s="7">
        <f t="shared" si="2"/>
        <v>366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12">
        <v>0</v>
      </c>
      <c r="AA138" s="20">
        <v>0</v>
      </c>
      <c r="AB138" s="20">
        <v>0</v>
      </c>
      <c r="AC138" s="48">
        <v>0</v>
      </c>
      <c r="AD138" s="9">
        <v>27</v>
      </c>
      <c r="AE138" s="7">
        <v>51</v>
      </c>
      <c r="AF138" s="7">
        <v>45</v>
      </c>
      <c r="AG138" s="7">
        <v>18</v>
      </c>
      <c r="AH138" s="7">
        <v>26</v>
      </c>
      <c r="AI138" s="7">
        <v>28</v>
      </c>
      <c r="AJ138" s="7">
        <v>19</v>
      </c>
      <c r="AK138" s="7">
        <v>40</v>
      </c>
      <c r="AL138" s="7">
        <v>21</v>
      </c>
      <c r="AM138" s="7">
        <v>45</v>
      </c>
      <c r="AN138" s="7">
        <v>24</v>
      </c>
      <c r="AO138" s="7">
        <v>22</v>
      </c>
    </row>
    <row r="139" spans="1:67">
      <c r="A139" s="7" t="s">
        <v>2395</v>
      </c>
      <c r="B139" s="7" t="s">
        <v>3694</v>
      </c>
      <c r="C139" s="7" t="s">
        <v>1506</v>
      </c>
      <c r="D139" s="7" t="s">
        <v>1507</v>
      </c>
      <c r="E139" s="7" t="s">
        <v>1515</v>
      </c>
      <c r="F139" s="7" t="s">
        <v>1581</v>
      </c>
      <c r="G139" s="7" t="s">
        <v>1582</v>
      </c>
      <c r="H139" s="7" t="s">
        <v>1583</v>
      </c>
      <c r="I139" s="7" t="s">
        <v>1537</v>
      </c>
      <c r="J139" s="7">
        <f t="shared" si="2"/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12">
        <v>0</v>
      </c>
      <c r="AA139" s="20">
        <v>0</v>
      </c>
      <c r="AB139" s="20">
        <v>0</v>
      </c>
      <c r="AC139" s="48">
        <v>0</v>
      </c>
      <c r="AD139" s="9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</row>
    <row r="140" spans="1:67">
      <c r="A140" s="7" t="s">
        <v>3827</v>
      </c>
      <c r="B140" s="7" t="s">
        <v>3683</v>
      </c>
      <c r="C140" s="7" t="s">
        <v>1506</v>
      </c>
      <c r="D140" s="7" t="s">
        <v>1507</v>
      </c>
      <c r="E140" s="7" t="s">
        <v>1508</v>
      </c>
      <c r="F140" s="7" t="s">
        <v>1509</v>
      </c>
      <c r="G140" s="7" t="s">
        <v>3684</v>
      </c>
      <c r="H140" s="7" t="s">
        <v>3685</v>
      </c>
      <c r="I140" s="7" t="s">
        <v>1537</v>
      </c>
      <c r="J140" s="7">
        <f t="shared" si="2"/>
        <v>676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12">
        <v>0</v>
      </c>
      <c r="AA140" s="20">
        <v>0</v>
      </c>
      <c r="AB140" s="20">
        <v>0</v>
      </c>
      <c r="AC140" s="48">
        <v>0</v>
      </c>
      <c r="AD140" s="9">
        <v>0</v>
      </c>
      <c r="AE140" s="7">
        <v>58</v>
      </c>
      <c r="AF140" s="7">
        <v>76</v>
      </c>
      <c r="AG140" s="7">
        <v>57</v>
      </c>
      <c r="AH140" s="7">
        <v>0</v>
      </c>
      <c r="AI140" s="7">
        <v>79</v>
      </c>
      <c r="AJ140" s="7">
        <v>58</v>
      </c>
      <c r="AK140" s="7">
        <v>43</v>
      </c>
      <c r="AL140" s="7">
        <v>61</v>
      </c>
      <c r="AM140" s="7">
        <v>58</v>
      </c>
      <c r="AN140" s="7">
        <v>76</v>
      </c>
      <c r="AO140" s="7">
        <v>110</v>
      </c>
    </row>
    <row r="141" spans="1:67">
      <c r="A141" s="7" t="s">
        <v>3828</v>
      </c>
      <c r="B141" s="7" t="s">
        <v>3781</v>
      </c>
      <c r="C141" s="7" t="s">
        <v>1506</v>
      </c>
      <c r="D141" s="7" t="s">
        <v>1507</v>
      </c>
      <c r="E141" s="7" t="s">
        <v>1521</v>
      </c>
      <c r="F141" s="7" t="s">
        <v>1522</v>
      </c>
      <c r="G141" s="7" t="s">
        <v>1668</v>
      </c>
      <c r="H141" s="7" t="s">
        <v>1537</v>
      </c>
      <c r="I141" s="7" t="s">
        <v>1537</v>
      </c>
      <c r="J141" s="7">
        <f t="shared" si="2"/>
        <v>26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12">
        <v>0</v>
      </c>
      <c r="AA141" s="20">
        <v>0</v>
      </c>
      <c r="AB141" s="20">
        <v>0</v>
      </c>
      <c r="AC141" s="48">
        <v>9</v>
      </c>
      <c r="AD141" s="9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17</v>
      </c>
    </row>
    <row r="142" spans="1:67">
      <c r="A142" s="7" t="s">
        <v>2551</v>
      </c>
      <c r="B142" s="7" t="s">
        <v>3829</v>
      </c>
      <c r="C142" s="7" t="s">
        <v>1506</v>
      </c>
      <c r="D142" s="7" t="s">
        <v>1507</v>
      </c>
      <c r="E142" s="7" t="s">
        <v>1515</v>
      </c>
      <c r="F142" s="7" t="s">
        <v>1581</v>
      </c>
      <c r="G142" s="7" t="s">
        <v>1582</v>
      </c>
      <c r="H142" s="7" t="s">
        <v>3830</v>
      </c>
      <c r="I142" s="7" t="s">
        <v>1537</v>
      </c>
      <c r="J142" s="7">
        <f t="shared" si="2"/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12">
        <v>0</v>
      </c>
      <c r="AA142" s="20">
        <v>0</v>
      </c>
      <c r="AB142" s="20">
        <v>0</v>
      </c>
      <c r="AC142" s="48">
        <v>0</v>
      </c>
      <c r="AD142" s="9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</row>
    <row r="143" spans="1:67" s="10" customFormat="1">
      <c r="A143" s="7" t="s">
        <v>2507</v>
      </c>
      <c r="B143" s="7" t="s">
        <v>3831</v>
      </c>
      <c r="C143" s="7" t="s">
        <v>1506</v>
      </c>
      <c r="D143" s="7" t="s">
        <v>1507</v>
      </c>
      <c r="E143" s="7" t="s">
        <v>1508</v>
      </c>
      <c r="F143" s="7" t="s">
        <v>1509</v>
      </c>
      <c r="G143" s="7" t="s">
        <v>1510</v>
      </c>
      <c r="H143" s="7" t="s">
        <v>1537</v>
      </c>
      <c r="I143" s="7" t="s">
        <v>1537</v>
      </c>
      <c r="J143" s="7">
        <f t="shared" si="2"/>
        <v>228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19</v>
      </c>
      <c r="R143" s="8">
        <v>16</v>
      </c>
      <c r="S143" s="8">
        <v>23</v>
      </c>
      <c r="T143" s="8">
        <v>23</v>
      </c>
      <c r="U143" s="8">
        <v>20</v>
      </c>
      <c r="V143" s="8">
        <v>36</v>
      </c>
      <c r="W143" s="8">
        <v>28</v>
      </c>
      <c r="X143" s="8">
        <v>27</v>
      </c>
      <c r="Y143" s="8">
        <v>25</v>
      </c>
      <c r="Z143" s="12">
        <v>0</v>
      </c>
      <c r="AA143" s="20">
        <v>4</v>
      </c>
      <c r="AB143" s="20">
        <v>0</v>
      </c>
      <c r="AC143" s="48">
        <v>7</v>
      </c>
      <c r="AD143" s="9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</row>
    <row r="144" spans="1:67">
      <c r="A144" s="7" t="s">
        <v>3832</v>
      </c>
      <c r="B144" s="7" t="s">
        <v>3726</v>
      </c>
      <c r="C144" s="7" t="s">
        <v>1506</v>
      </c>
      <c r="D144" s="7" t="s">
        <v>1507</v>
      </c>
      <c r="E144" s="7" t="s">
        <v>1508</v>
      </c>
      <c r="F144" s="7" t="s">
        <v>1509</v>
      </c>
      <c r="G144" s="7" t="s">
        <v>1594</v>
      </c>
      <c r="H144" s="7" t="s">
        <v>1606</v>
      </c>
      <c r="I144" s="7" t="s">
        <v>1537</v>
      </c>
      <c r="J144" s="7">
        <f t="shared" si="2"/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12">
        <v>0</v>
      </c>
      <c r="AA144" s="20">
        <v>0</v>
      </c>
      <c r="AB144" s="20">
        <v>0</v>
      </c>
      <c r="AC144" s="48">
        <v>0</v>
      </c>
      <c r="AD144" s="9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</row>
    <row r="145" spans="1:41">
      <c r="A145" s="7" t="s">
        <v>3833</v>
      </c>
      <c r="B145" s="7" t="s">
        <v>3694</v>
      </c>
      <c r="C145" s="7" t="s">
        <v>1506</v>
      </c>
      <c r="D145" s="7" t="s">
        <v>1507</v>
      </c>
      <c r="E145" s="7" t="s">
        <v>1515</v>
      </c>
      <c r="F145" s="7" t="s">
        <v>1581</v>
      </c>
      <c r="G145" s="7" t="s">
        <v>1582</v>
      </c>
      <c r="H145" s="7" t="s">
        <v>1583</v>
      </c>
      <c r="I145" s="7" t="s">
        <v>1537</v>
      </c>
      <c r="J145" s="7">
        <f t="shared" si="2"/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12">
        <v>0</v>
      </c>
      <c r="AA145" s="20">
        <v>0</v>
      </c>
      <c r="AB145" s="20">
        <v>0</v>
      </c>
      <c r="AC145" s="48">
        <v>0</v>
      </c>
      <c r="AD145" s="9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</row>
    <row r="146" spans="1:41">
      <c r="A146" s="7" t="s">
        <v>3834</v>
      </c>
      <c r="B146" s="7" t="s">
        <v>3754</v>
      </c>
      <c r="C146" s="7" t="s">
        <v>1506</v>
      </c>
      <c r="D146" s="7" t="s">
        <v>1532</v>
      </c>
      <c r="E146" s="7" t="s">
        <v>1533</v>
      </c>
      <c r="F146" s="7" t="s">
        <v>1534</v>
      </c>
      <c r="G146" s="7" t="s">
        <v>1535</v>
      </c>
      <c r="H146" s="7" t="s">
        <v>1536</v>
      </c>
      <c r="I146" s="7" t="s">
        <v>1537</v>
      </c>
      <c r="J146" s="7">
        <f t="shared" si="2"/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12">
        <v>0</v>
      </c>
      <c r="AA146" s="20">
        <v>0</v>
      </c>
      <c r="AB146" s="20">
        <v>0</v>
      </c>
      <c r="AC146" s="48">
        <v>0</v>
      </c>
      <c r="AD146" s="9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</row>
    <row r="147" spans="1:41">
      <c r="A147" s="7" t="s">
        <v>2513</v>
      </c>
      <c r="B147" s="7" t="s">
        <v>3674</v>
      </c>
      <c r="C147" s="7" t="s">
        <v>1506</v>
      </c>
      <c r="D147" s="7" t="s">
        <v>1507</v>
      </c>
      <c r="E147" s="7" t="s">
        <v>1515</v>
      </c>
      <c r="F147" s="7" t="s">
        <v>1539</v>
      </c>
      <c r="G147" s="7" t="s">
        <v>1540</v>
      </c>
      <c r="H147" s="7" t="s">
        <v>1541</v>
      </c>
      <c r="I147" s="7" t="s">
        <v>1537</v>
      </c>
      <c r="J147" s="7">
        <f t="shared" si="2"/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12">
        <v>0</v>
      </c>
      <c r="AA147" s="20">
        <v>0</v>
      </c>
      <c r="AB147" s="20">
        <v>0</v>
      </c>
      <c r="AC147" s="48">
        <v>0</v>
      </c>
      <c r="AD147" s="9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</row>
    <row r="148" spans="1:41">
      <c r="A148" s="7" t="s">
        <v>3835</v>
      </c>
      <c r="B148" s="7" t="s">
        <v>3751</v>
      </c>
      <c r="C148" s="7" t="s">
        <v>1506</v>
      </c>
      <c r="D148" s="7" t="s">
        <v>1507</v>
      </c>
      <c r="E148" s="7" t="s">
        <v>1508</v>
      </c>
      <c r="F148" s="7" t="s">
        <v>1509</v>
      </c>
      <c r="G148" s="7" t="s">
        <v>1594</v>
      </c>
      <c r="H148" s="7" t="s">
        <v>1537</v>
      </c>
      <c r="I148" s="7" t="s">
        <v>1537</v>
      </c>
      <c r="J148" s="7">
        <f t="shared" si="2"/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12">
        <v>0</v>
      </c>
      <c r="AA148" s="20">
        <v>0</v>
      </c>
      <c r="AB148" s="20">
        <v>0</v>
      </c>
      <c r="AC148" s="48">
        <v>0</v>
      </c>
      <c r="AD148" s="9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</row>
    <row r="149" spans="1:41">
      <c r="A149" s="7" t="s">
        <v>3836</v>
      </c>
      <c r="B149" s="7" t="s">
        <v>3709</v>
      </c>
      <c r="C149" s="7" t="s">
        <v>1506</v>
      </c>
      <c r="D149" s="7" t="s">
        <v>1507</v>
      </c>
      <c r="E149" s="7" t="s">
        <v>1515</v>
      </c>
      <c r="F149" s="7" t="s">
        <v>3672</v>
      </c>
      <c r="G149" s="7" t="s">
        <v>1789</v>
      </c>
      <c r="H149" s="7" t="s">
        <v>1570</v>
      </c>
      <c r="I149" s="7" t="s">
        <v>1537</v>
      </c>
      <c r="J149" s="7">
        <f t="shared" si="2"/>
        <v>677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12">
        <v>158</v>
      </c>
      <c r="AA149" s="20">
        <v>221</v>
      </c>
      <c r="AB149" s="20">
        <v>163</v>
      </c>
      <c r="AC149" s="48">
        <v>135</v>
      </c>
      <c r="AD149" s="9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</row>
    <row r="150" spans="1:41">
      <c r="A150" s="7" t="s">
        <v>2536</v>
      </c>
      <c r="B150" s="7" t="s">
        <v>3694</v>
      </c>
      <c r="C150" s="7" t="s">
        <v>1506</v>
      </c>
      <c r="D150" s="7" t="s">
        <v>1507</v>
      </c>
      <c r="E150" s="7" t="s">
        <v>1515</v>
      </c>
      <c r="F150" s="7" t="s">
        <v>1581</v>
      </c>
      <c r="G150" s="7" t="s">
        <v>1582</v>
      </c>
      <c r="H150" s="7" t="s">
        <v>1583</v>
      </c>
      <c r="I150" s="7" t="s">
        <v>1537</v>
      </c>
      <c r="J150" s="7">
        <f t="shared" si="2"/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12">
        <v>0</v>
      </c>
      <c r="AA150" s="20">
        <v>0</v>
      </c>
      <c r="AB150" s="20">
        <v>0</v>
      </c>
      <c r="AC150" s="48">
        <v>0</v>
      </c>
      <c r="AD150" s="9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</row>
    <row r="151" spans="1:41">
      <c r="A151" s="7" t="s">
        <v>3837</v>
      </c>
      <c r="B151" s="7" t="s">
        <v>3683</v>
      </c>
      <c r="C151" s="7" t="s">
        <v>1506</v>
      </c>
      <c r="D151" s="7" t="s">
        <v>1507</v>
      </c>
      <c r="E151" s="7" t="s">
        <v>1508</v>
      </c>
      <c r="F151" s="7" t="s">
        <v>1509</v>
      </c>
      <c r="G151" s="7" t="s">
        <v>3684</v>
      </c>
      <c r="H151" s="7" t="s">
        <v>3685</v>
      </c>
      <c r="I151" s="7" t="s">
        <v>1537</v>
      </c>
      <c r="J151" s="7">
        <f t="shared" si="2"/>
        <v>826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12">
        <v>0</v>
      </c>
      <c r="AA151" s="20">
        <v>0</v>
      </c>
      <c r="AB151" s="20">
        <v>0</v>
      </c>
      <c r="AC151" s="48">
        <v>0</v>
      </c>
      <c r="AD151" s="9">
        <v>90</v>
      </c>
      <c r="AE151" s="7">
        <v>26</v>
      </c>
      <c r="AF151" s="7">
        <v>97</v>
      </c>
      <c r="AG151" s="7">
        <v>36</v>
      </c>
      <c r="AH151" s="7">
        <v>122</v>
      </c>
      <c r="AI151" s="7">
        <v>95</v>
      </c>
      <c r="AJ151" s="7">
        <v>57</v>
      </c>
      <c r="AK151" s="7">
        <v>17</v>
      </c>
      <c r="AL151" s="7">
        <v>60</v>
      </c>
      <c r="AM151" s="7">
        <v>78</v>
      </c>
      <c r="AN151" s="7">
        <v>72</v>
      </c>
      <c r="AO151" s="7">
        <v>76</v>
      </c>
    </row>
    <row r="152" spans="1:41">
      <c r="A152" s="7" t="s">
        <v>3838</v>
      </c>
      <c r="B152" s="7" t="s">
        <v>3784</v>
      </c>
      <c r="C152" s="7" t="s">
        <v>1506</v>
      </c>
      <c r="D152" s="7" t="s">
        <v>1507</v>
      </c>
      <c r="E152" s="7" t="s">
        <v>1521</v>
      </c>
      <c r="F152" s="7" t="s">
        <v>1546</v>
      </c>
      <c r="G152" s="7" t="s">
        <v>1547</v>
      </c>
      <c r="H152" s="7" t="s">
        <v>1670</v>
      </c>
      <c r="I152" s="7" t="s">
        <v>1537</v>
      </c>
      <c r="J152" s="7">
        <f t="shared" si="2"/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12">
        <v>0</v>
      </c>
      <c r="AA152" s="20">
        <v>0</v>
      </c>
      <c r="AB152" s="20">
        <v>0</v>
      </c>
      <c r="AC152" s="48">
        <v>0</v>
      </c>
      <c r="AD152" s="9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</row>
    <row r="153" spans="1:41">
      <c r="A153" s="7" t="s">
        <v>2517</v>
      </c>
      <c r="B153" s="7" t="s">
        <v>3839</v>
      </c>
      <c r="C153" s="7" t="s">
        <v>1506</v>
      </c>
      <c r="D153" s="7" t="s">
        <v>1749</v>
      </c>
      <c r="E153" s="7" t="s">
        <v>1749</v>
      </c>
      <c r="F153" s="7" t="s">
        <v>1750</v>
      </c>
      <c r="G153" s="7" t="s">
        <v>1751</v>
      </c>
      <c r="H153" s="7" t="s">
        <v>1752</v>
      </c>
      <c r="I153" s="7" t="s">
        <v>3840</v>
      </c>
      <c r="J153" s="7">
        <f t="shared" si="2"/>
        <v>77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12">
        <v>20</v>
      </c>
      <c r="AA153" s="20">
        <v>21</v>
      </c>
      <c r="AB153" s="20">
        <v>0</v>
      </c>
      <c r="AC153" s="48">
        <v>36</v>
      </c>
      <c r="AD153" s="9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</row>
    <row r="154" spans="1:41">
      <c r="A154" s="7" t="s">
        <v>2451</v>
      </c>
      <c r="B154" s="7" t="s">
        <v>3702</v>
      </c>
      <c r="C154" s="7" t="s">
        <v>1506</v>
      </c>
      <c r="D154" s="7" t="s">
        <v>1558</v>
      </c>
      <c r="E154" s="7" t="s">
        <v>1588</v>
      </c>
      <c r="F154" s="7" t="s">
        <v>1589</v>
      </c>
      <c r="G154" s="7" t="s">
        <v>1590</v>
      </c>
      <c r="H154" s="7" t="s">
        <v>1591</v>
      </c>
      <c r="I154" s="7" t="s">
        <v>1537</v>
      </c>
      <c r="J154" s="7">
        <f t="shared" si="2"/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12">
        <v>0</v>
      </c>
      <c r="AA154" s="20">
        <v>0</v>
      </c>
      <c r="AB154" s="20">
        <v>0</v>
      </c>
      <c r="AC154" s="48">
        <v>0</v>
      </c>
      <c r="AD154" s="9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</row>
    <row r="155" spans="1:41">
      <c r="A155" s="7" t="s">
        <v>3841</v>
      </c>
      <c r="B155" s="7" t="s">
        <v>3694</v>
      </c>
      <c r="C155" s="7" t="s">
        <v>1506</v>
      </c>
      <c r="D155" s="7" t="s">
        <v>1507</v>
      </c>
      <c r="E155" s="7" t="s">
        <v>1515</v>
      </c>
      <c r="F155" s="7" t="s">
        <v>1581</v>
      </c>
      <c r="G155" s="7" t="s">
        <v>1582</v>
      </c>
      <c r="H155" s="7" t="s">
        <v>1583</v>
      </c>
      <c r="I155" s="7" t="s">
        <v>1537</v>
      </c>
      <c r="J155" s="7">
        <f t="shared" si="2"/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12">
        <v>0</v>
      </c>
      <c r="AA155" s="20">
        <v>0</v>
      </c>
      <c r="AB155" s="20">
        <v>0</v>
      </c>
      <c r="AC155" s="48">
        <v>0</v>
      </c>
      <c r="AD155" s="9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</row>
    <row r="156" spans="1:41">
      <c r="A156" s="7" t="s">
        <v>3842</v>
      </c>
      <c r="B156" s="7" t="s">
        <v>3751</v>
      </c>
      <c r="C156" s="7" t="s">
        <v>1506</v>
      </c>
      <c r="D156" s="7" t="s">
        <v>1507</v>
      </c>
      <c r="E156" s="7" t="s">
        <v>1508</v>
      </c>
      <c r="F156" s="7" t="s">
        <v>1509</v>
      </c>
      <c r="G156" s="7" t="s">
        <v>1594</v>
      </c>
      <c r="H156" s="7" t="s">
        <v>1537</v>
      </c>
      <c r="I156" s="7" t="s">
        <v>1537</v>
      </c>
      <c r="J156" s="7">
        <f t="shared" si="2"/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12">
        <v>0</v>
      </c>
      <c r="AA156" s="20">
        <v>0</v>
      </c>
      <c r="AB156" s="20">
        <v>0</v>
      </c>
      <c r="AC156" s="48">
        <v>0</v>
      </c>
      <c r="AD156" s="9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</row>
    <row r="157" spans="1:41">
      <c r="A157" s="7" t="s">
        <v>2578</v>
      </c>
      <c r="B157" s="7" t="s">
        <v>3694</v>
      </c>
      <c r="C157" s="7" t="s">
        <v>1506</v>
      </c>
      <c r="D157" s="7" t="s">
        <v>1507</v>
      </c>
      <c r="E157" s="7" t="s">
        <v>1515</v>
      </c>
      <c r="F157" s="7" t="s">
        <v>1581</v>
      </c>
      <c r="G157" s="7" t="s">
        <v>1582</v>
      </c>
      <c r="H157" s="7" t="s">
        <v>1583</v>
      </c>
      <c r="I157" s="7" t="s">
        <v>1537</v>
      </c>
      <c r="J157" s="7">
        <f t="shared" si="2"/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12">
        <v>0</v>
      </c>
      <c r="AA157" s="20">
        <v>0</v>
      </c>
      <c r="AB157" s="20">
        <v>0</v>
      </c>
      <c r="AC157" s="48">
        <v>0</v>
      </c>
      <c r="AD157" s="9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</row>
    <row r="158" spans="1:41">
      <c r="A158" s="7" t="s">
        <v>2607</v>
      </c>
      <c r="B158" s="7" t="s">
        <v>3843</v>
      </c>
      <c r="C158" s="7" t="s">
        <v>1506</v>
      </c>
      <c r="D158" s="7" t="s">
        <v>1558</v>
      </c>
      <c r="E158" s="7" t="s">
        <v>1559</v>
      </c>
      <c r="F158" s="7" t="s">
        <v>1560</v>
      </c>
      <c r="G158" s="7" t="s">
        <v>1561</v>
      </c>
      <c r="H158" s="7" t="s">
        <v>3844</v>
      </c>
      <c r="I158" s="7" t="s">
        <v>1537</v>
      </c>
      <c r="J158" s="7">
        <f t="shared" si="2"/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12">
        <v>0</v>
      </c>
      <c r="AA158" s="20">
        <v>0</v>
      </c>
      <c r="AB158" s="20">
        <v>0</v>
      </c>
      <c r="AC158" s="48">
        <v>0</v>
      </c>
      <c r="AD158" s="9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</row>
    <row r="159" spans="1:41">
      <c r="A159" s="7" t="s">
        <v>3845</v>
      </c>
      <c r="B159" s="7" t="s">
        <v>3694</v>
      </c>
      <c r="C159" s="7" t="s">
        <v>1506</v>
      </c>
      <c r="D159" s="7" t="s">
        <v>1507</v>
      </c>
      <c r="E159" s="7" t="s">
        <v>1515</v>
      </c>
      <c r="F159" s="7" t="s">
        <v>1581</v>
      </c>
      <c r="G159" s="7" t="s">
        <v>1582</v>
      </c>
      <c r="H159" s="7" t="s">
        <v>1583</v>
      </c>
      <c r="I159" s="7" t="s">
        <v>1537</v>
      </c>
      <c r="J159" s="7">
        <f t="shared" si="2"/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12">
        <v>0</v>
      </c>
      <c r="AA159" s="20">
        <v>0</v>
      </c>
      <c r="AB159" s="20">
        <v>0</v>
      </c>
      <c r="AC159" s="48">
        <v>0</v>
      </c>
      <c r="AD159" s="9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</row>
    <row r="160" spans="1:41">
      <c r="A160" s="7" t="s">
        <v>3846</v>
      </c>
      <c r="B160" s="7" t="s">
        <v>3751</v>
      </c>
      <c r="C160" s="7" t="s">
        <v>1506</v>
      </c>
      <c r="D160" s="7" t="s">
        <v>1507</v>
      </c>
      <c r="E160" s="7" t="s">
        <v>1508</v>
      </c>
      <c r="F160" s="7" t="s">
        <v>1509</v>
      </c>
      <c r="G160" s="7" t="s">
        <v>1594</v>
      </c>
      <c r="H160" s="7" t="s">
        <v>1537</v>
      </c>
      <c r="I160" s="7" t="s">
        <v>1537</v>
      </c>
      <c r="J160" s="7">
        <f t="shared" si="2"/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12">
        <v>0</v>
      </c>
      <c r="AA160" s="20">
        <v>0</v>
      </c>
      <c r="AB160" s="20">
        <v>0</v>
      </c>
      <c r="AC160" s="48">
        <v>0</v>
      </c>
      <c r="AD160" s="9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</row>
    <row r="161" spans="1:67" s="10" customFormat="1">
      <c r="A161" s="7" t="s">
        <v>3847</v>
      </c>
      <c r="B161" s="7" t="s">
        <v>3695</v>
      </c>
      <c r="C161" s="7" t="s">
        <v>1506</v>
      </c>
      <c r="D161" s="7" t="s">
        <v>1507</v>
      </c>
      <c r="E161" s="7" t="s">
        <v>1515</v>
      </c>
      <c r="F161" s="7" t="s">
        <v>3672</v>
      </c>
      <c r="G161" s="7" t="s">
        <v>1789</v>
      </c>
      <c r="H161" s="7" t="s">
        <v>1537</v>
      </c>
      <c r="I161" s="7" t="s">
        <v>1537</v>
      </c>
      <c r="J161" s="7">
        <f t="shared" si="2"/>
        <v>1174</v>
      </c>
      <c r="K161" s="8">
        <v>195</v>
      </c>
      <c r="L161" s="8">
        <v>176</v>
      </c>
      <c r="M161" s="8">
        <v>169</v>
      </c>
      <c r="N161" s="8">
        <v>116</v>
      </c>
      <c r="O161" s="8">
        <v>158</v>
      </c>
      <c r="P161" s="8">
        <v>111</v>
      </c>
      <c r="Q161" s="8">
        <v>50</v>
      </c>
      <c r="R161" s="8">
        <v>52</v>
      </c>
      <c r="S161" s="8">
        <v>93</v>
      </c>
      <c r="T161" s="8">
        <v>1</v>
      </c>
      <c r="U161" s="8">
        <v>3</v>
      </c>
      <c r="V161" s="8">
        <v>2</v>
      </c>
      <c r="W161" s="8">
        <v>10</v>
      </c>
      <c r="X161" s="8">
        <v>1</v>
      </c>
      <c r="Y161" s="8">
        <v>0</v>
      </c>
      <c r="Z161" s="12">
        <v>0</v>
      </c>
      <c r="AA161" s="20">
        <v>0</v>
      </c>
      <c r="AB161" s="20">
        <v>0</v>
      </c>
      <c r="AC161" s="48">
        <v>0</v>
      </c>
      <c r="AD161" s="9">
        <v>16</v>
      </c>
      <c r="AE161" s="7">
        <v>0</v>
      </c>
      <c r="AF161" s="7">
        <v>0</v>
      </c>
      <c r="AG161" s="7">
        <v>0</v>
      </c>
      <c r="AH161" s="7">
        <v>0</v>
      </c>
      <c r="AI161" s="7">
        <v>4</v>
      </c>
      <c r="AJ161" s="7">
        <v>0</v>
      </c>
      <c r="AK161" s="7">
        <v>14</v>
      </c>
      <c r="AL161" s="7">
        <v>0</v>
      </c>
      <c r="AM161" s="7">
        <v>0</v>
      </c>
      <c r="AN161" s="7">
        <v>0</v>
      </c>
      <c r="AO161" s="7">
        <v>3</v>
      </c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s="10" customFormat="1">
      <c r="A162" s="7" t="s">
        <v>2603</v>
      </c>
      <c r="B162" s="7" t="s">
        <v>3751</v>
      </c>
      <c r="C162" s="7" t="s">
        <v>1506</v>
      </c>
      <c r="D162" s="7" t="s">
        <v>1507</v>
      </c>
      <c r="E162" s="7" t="s">
        <v>1508</v>
      </c>
      <c r="F162" s="7" t="s">
        <v>1509</v>
      </c>
      <c r="G162" s="7" t="s">
        <v>1594</v>
      </c>
      <c r="H162" s="7" t="s">
        <v>1537</v>
      </c>
      <c r="I162" s="7" t="s">
        <v>1537</v>
      </c>
      <c r="J162" s="7">
        <f t="shared" si="2"/>
        <v>463</v>
      </c>
      <c r="K162" s="8">
        <v>20</v>
      </c>
      <c r="L162" s="8">
        <v>23</v>
      </c>
      <c r="M162" s="8">
        <v>32</v>
      </c>
      <c r="N162" s="8">
        <v>6</v>
      </c>
      <c r="O162" s="8">
        <v>3</v>
      </c>
      <c r="P162" s="8">
        <v>0</v>
      </c>
      <c r="Q162" s="8">
        <v>30</v>
      </c>
      <c r="R162" s="8">
        <v>32</v>
      </c>
      <c r="S162" s="8">
        <v>46</v>
      </c>
      <c r="T162" s="8">
        <v>33</v>
      </c>
      <c r="U162" s="8">
        <v>62</v>
      </c>
      <c r="V162" s="8">
        <v>64</v>
      </c>
      <c r="W162" s="8">
        <v>33</v>
      </c>
      <c r="X162" s="8">
        <v>49</v>
      </c>
      <c r="Y162" s="8">
        <v>30</v>
      </c>
      <c r="Z162" s="12">
        <v>0</v>
      </c>
      <c r="AA162" s="20">
        <v>0</v>
      </c>
      <c r="AB162" s="20">
        <v>0</v>
      </c>
      <c r="AC162" s="48">
        <v>0</v>
      </c>
      <c r="AD162" s="9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>
      <c r="A163" s="7" t="s">
        <v>3848</v>
      </c>
      <c r="B163" s="7" t="s">
        <v>3801</v>
      </c>
      <c r="C163" s="7" t="s">
        <v>1506</v>
      </c>
      <c r="D163" s="7" t="s">
        <v>1507</v>
      </c>
      <c r="E163" s="7" t="s">
        <v>1521</v>
      </c>
      <c r="F163" s="7" t="s">
        <v>1522</v>
      </c>
      <c r="G163" s="7" t="s">
        <v>1668</v>
      </c>
      <c r="H163" s="7" t="s">
        <v>3802</v>
      </c>
      <c r="I163" s="7" t="s">
        <v>1537</v>
      </c>
      <c r="J163" s="7">
        <f t="shared" si="2"/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12">
        <v>0</v>
      </c>
      <c r="AA163" s="20">
        <v>0</v>
      </c>
      <c r="AB163" s="20">
        <v>0</v>
      </c>
      <c r="AC163" s="48">
        <v>0</v>
      </c>
      <c r="AD163" s="9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</row>
    <row r="164" spans="1:67" s="10" customFormat="1">
      <c r="A164" s="7" t="s">
        <v>3849</v>
      </c>
      <c r="B164" s="7" t="s">
        <v>3674</v>
      </c>
      <c r="C164" s="7" t="s">
        <v>1506</v>
      </c>
      <c r="D164" s="7" t="s">
        <v>1507</v>
      </c>
      <c r="E164" s="7" t="s">
        <v>1515</v>
      </c>
      <c r="F164" s="7" t="s">
        <v>1539</v>
      </c>
      <c r="G164" s="7" t="s">
        <v>1540</v>
      </c>
      <c r="H164" s="7" t="s">
        <v>1541</v>
      </c>
      <c r="I164" s="7" t="s">
        <v>1537</v>
      </c>
      <c r="J164" s="7">
        <f t="shared" si="2"/>
        <v>1018</v>
      </c>
      <c r="K164" s="8">
        <v>16</v>
      </c>
      <c r="L164" s="8">
        <v>60</v>
      </c>
      <c r="M164" s="8">
        <v>72</v>
      </c>
      <c r="N164" s="8">
        <v>13</v>
      </c>
      <c r="O164" s="8">
        <v>7</v>
      </c>
      <c r="P164" s="8">
        <v>17</v>
      </c>
      <c r="Q164" s="8">
        <v>75</v>
      </c>
      <c r="R164" s="8">
        <v>61</v>
      </c>
      <c r="S164" s="8">
        <v>99</v>
      </c>
      <c r="T164" s="8">
        <v>89</v>
      </c>
      <c r="U164" s="8">
        <v>87</v>
      </c>
      <c r="V164" s="8">
        <v>120</v>
      </c>
      <c r="W164" s="8">
        <v>100</v>
      </c>
      <c r="X164" s="8">
        <v>110</v>
      </c>
      <c r="Y164" s="8">
        <v>92</v>
      </c>
      <c r="Z164" s="12">
        <v>0</v>
      </c>
      <c r="AA164" s="20">
        <v>0</v>
      </c>
      <c r="AB164" s="20">
        <v>0</v>
      </c>
      <c r="AC164" s="48">
        <v>0</v>
      </c>
      <c r="AD164" s="9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</row>
    <row r="165" spans="1:67">
      <c r="A165" s="7" t="s">
        <v>3850</v>
      </c>
      <c r="B165" s="7" t="s">
        <v>3689</v>
      </c>
      <c r="C165" s="7" t="s">
        <v>1506</v>
      </c>
      <c r="D165" s="7" t="s">
        <v>1532</v>
      </c>
      <c r="E165" s="7" t="s">
        <v>1533</v>
      </c>
      <c r="F165" s="7" t="s">
        <v>1601</v>
      </c>
      <c r="G165" s="7" t="s">
        <v>1602</v>
      </c>
      <c r="H165" s="7" t="s">
        <v>1603</v>
      </c>
      <c r="I165" s="7" t="s">
        <v>1537</v>
      </c>
      <c r="J165" s="7">
        <f t="shared" si="2"/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12">
        <v>0</v>
      </c>
      <c r="AA165" s="20">
        <v>0</v>
      </c>
      <c r="AB165" s="20">
        <v>0</v>
      </c>
      <c r="AC165" s="48">
        <v>0</v>
      </c>
      <c r="AD165" s="9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</row>
    <row r="166" spans="1:67">
      <c r="A166" s="7" t="s">
        <v>3851</v>
      </c>
      <c r="B166" s="7" t="s">
        <v>3852</v>
      </c>
      <c r="C166" s="7" t="s">
        <v>1506</v>
      </c>
      <c r="D166" s="7" t="s">
        <v>1507</v>
      </c>
      <c r="E166" s="7" t="s">
        <v>1521</v>
      </c>
      <c r="F166" s="7" t="s">
        <v>1522</v>
      </c>
      <c r="G166" s="7" t="s">
        <v>1668</v>
      </c>
      <c r="H166" s="7" t="s">
        <v>1878</v>
      </c>
      <c r="I166" s="7" t="s">
        <v>1537</v>
      </c>
      <c r="J166" s="7">
        <f t="shared" si="2"/>
        <v>27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12">
        <v>0</v>
      </c>
      <c r="AA166" s="20">
        <v>0</v>
      </c>
      <c r="AB166" s="20">
        <v>0</v>
      </c>
      <c r="AC166" s="48">
        <v>0</v>
      </c>
      <c r="AD166" s="9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27</v>
      </c>
      <c r="AO166" s="7">
        <v>0</v>
      </c>
    </row>
    <row r="167" spans="1:67">
      <c r="A167" s="7" t="s">
        <v>3853</v>
      </c>
      <c r="B167" s="7" t="s">
        <v>3694</v>
      </c>
      <c r="C167" s="7" t="s">
        <v>1506</v>
      </c>
      <c r="D167" s="7" t="s">
        <v>1507</v>
      </c>
      <c r="E167" s="7" t="s">
        <v>1515</v>
      </c>
      <c r="F167" s="7" t="s">
        <v>1581</v>
      </c>
      <c r="G167" s="7" t="s">
        <v>1582</v>
      </c>
      <c r="H167" s="7" t="s">
        <v>1583</v>
      </c>
      <c r="I167" s="7" t="s">
        <v>1537</v>
      </c>
      <c r="J167" s="7">
        <f t="shared" si="2"/>
        <v>174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12">
        <v>47</v>
      </c>
      <c r="AA167" s="20">
        <v>35</v>
      </c>
      <c r="AB167" s="20">
        <v>51</v>
      </c>
      <c r="AC167" s="48">
        <v>41</v>
      </c>
      <c r="AD167" s="9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67">
      <c r="A168" s="7" t="s">
        <v>3854</v>
      </c>
      <c r="B168" s="7" t="s">
        <v>3699</v>
      </c>
      <c r="C168" s="7" t="s">
        <v>1506</v>
      </c>
      <c r="D168" s="7" t="s">
        <v>1558</v>
      </c>
      <c r="E168" s="7" t="s">
        <v>1559</v>
      </c>
      <c r="F168" s="7" t="s">
        <v>1560</v>
      </c>
      <c r="G168" s="7" t="s">
        <v>1561</v>
      </c>
      <c r="H168" s="7" t="s">
        <v>1562</v>
      </c>
      <c r="I168" s="7" t="s">
        <v>1537</v>
      </c>
      <c r="J168" s="7">
        <f t="shared" si="2"/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12">
        <v>0</v>
      </c>
      <c r="AA168" s="20">
        <v>0</v>
      </c>
      <c r="AB168" s="20">
        <v>0</v>
      </c>
      <c r="AC168" s="48">
        <v>0</v>
      </c>
      <c r="AD168" s="9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</row>
    <row r="169" spans="1:67">
      <c r="A169" s="7" t="s">
        <v>3855</v>
      </c>
      <c r="B169" s="7" t="s">
        <v>3670</v>
      </c>
      <c r="C169" s="7" t="s">
        <v>1506</v>
      </c>
      <c r="D169" s="7" t="s">
        <v>1507</v>
      </c>
      <c r="E169" s="7" t="s">
        <v>1521</v>
      </c>
      <c r="F169" s="7" t="s">
        <v>1522</v>
      </c>
      <c r="G169" s="7" t="s">
        <v>1523</v>
      </c>
      <c r="H169" s="7" t="s">
        <v>1537</v>
      </c>
      <c r="I169" s="7" t="s">
        <v>1537</v>
      </c>
      <c r="J169" s="7">
        <f t="shared" si="2"/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12">
        <v>0</v>
      </c>
      <c r="AA169" s="20">
        <v>0</v>
      </c>
      <c r="AB169" s="20">
        <v>0</v>
      </c>
      <c r="AC169" s="48">
        <v>0</v>
      </c>
      <c r="AD169" s="9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</row>
    <row r="170" spans="1:67">
      <c r="A170" s="7" t="s">
        <v>3856</v>
      </c>
      <c r="B170" s="7" t="s">
        <v>3694</v>
      </c>
      <c r="C170" s="7" t="s">
        <v>1506</v>
      </c>
      <c r="D170" s="7" t="s">
        <v>1507</v>
      </c>
      <c r="E170" s="7" t="s">
        <v>1515</v>
      </c>
      <c r="F170" s="7" t="s">
        <v>1581</v>
      </c>
      <c r="G170" s="7" t="s">
        <v>1582</v>
      </c>
      <c r="H170" s="7" t="s">
        <v>1583</v>
      </c>
      <c r="I170" s="7" t="s">
        <v>1537</v>
      </c>
      <c r="J170" s="7">
        <f t="shared" si="2"/>
        <v>157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12">
        <v>33</v>
      </c>
      <c r="AA170" s="20">
        <v>63</v>
      </c>
      <c r="AB170" s="20">
        <v>24</v>
      </c>
      <c r="AC170" s="48">
        <v>37</v>
      </c>
      <c r="AD170" s="9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</row>
    <row r="171" spans="1:67">
      <c r="A171" s="7" t="s">
        <v>3857</v>
      </c>
      <c r="B171" s="7" t="s">
        <v>3694</v>
      </c>
      <c r="C171" s="7" t="s">
        <v>1506</v>
      </c>
      <c r="D171" s="7" t="s">
        <v>1507</v>
      </c>
      <c r="E171" s="7" t="s">
        <v>1515</v>
      </c>
      <c r="F171" s="7" t="s">
        <v>1581</v>
      </c>
      <c r="G171" s="7" t="s">
        <v>1582</v>
      </c>
      <c r="H171" s="7" t="s">
        <v>1583</v>
      </c>
      <c r="I171" s="7" t="s">
        <v>1537</v>
      </c>
      <c r="J171" s="7">
        <f t="shared" si="2"/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12">
        <v>0</v>
      </c>
      <c r="AA171" s="20">
        <v>0</v>
      </c>
      <c r="AB171" s="20">
        <v>0</v>
      </c>
      <c r="AC171" s="48">
        <v>0</v>
      </c>
      <c r="AD171" s="9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</row>
    <row r="172" spans="1:67">
      <c r="A172" s="7" t="s">
        <v>2624</v>
      </c>
      <c r="B172" s="7" t="s">
        <v>3858</v>
      </c>
      <c r="C172" s="7" t="s">
        <v>1506</v>
      </c>
      <c r="D172" s="7" t="s">
        <v>1558</v>
      </c>
      <c r="E172" s="7" t="s">
        <v>1588</v>
      </c>
      <c r="F172" s="7" t="s">
        <v>1589</v>
      </c>
      <c r="G172" s="7" t="s">
        <v>1779</v>
      </c>
      <c r="H172" s="7" t="s">
        <v>3859</v>
      </c>
      <c r="I172" s="7" t="s">
        <v>1537</v>
      </c>
      <c r="J172" s="7">
        <f t="shared" si="2"/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12">
        <v>0</v>
      </c>
      <c r="AA172" s="20">
        <v>0</v>
      </c>
      <c r="AB172" s="20">
        <v>0</v>
      </c>
      <c r="AC172" s="48">
        <v>0</v>
      </c>
      <c r="AD172" s="9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</row>
    <row r="173" spans="1:67" s="10" customFormat="1">
      <c r="A173" s="7" t="s">
        <v>3860</v>
      </c>
      <c r="B173" s="7" t="s">
        <v>3688</v>
      </c>
      <c r="C173" s="7" t="s">
        <v>1506</v>
      </c>
      <c r="D173" s="7" t="s">
        <v>1507</v>
      </c>
      <c r="E173" s="7" t="s">
        <v>1508</v>
      </c>
      <c r="F173" s="7" t="s">
        <v>1509</v>
      </c>
      <c r="G173" s="7" t="s">
        <v>1594</v>
      </c>
      <c r="H173" s="7" t="s">
        <v>1595</v>
      </c>
      <c r="I173" s="7" t="s">
        <v>1537</v>
      </c>
      <c r="J173" s="7">
        <f t="shared" si="2"/>
        <v>47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47</v>
      </c>
      <c r="V173" s="8">
        <v>0</v>
      </c>
      <c r="W173" s="8">
        <v>0</v>
      </c>
      <c r="X173" s="8">
        <v>0</v>
      </c>
      <c r="Y173" s="8">
        <v>0</v>
      </c>
      <c r="Z173" s="12">
        <v>0</v>
      </c>
      <c r="AA173" s="20">
        <v>0</v>
      </c>
      <c r="AB173" s="20">
        <v>0</v>
      </c>
      <c r="AC173" s="48">
        <v>0</v>
      </c>
      <c r="AD173" s="9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</row>
    <row r="174" spans="1:67">
      <c r="A174" s="7" t="s">
        <v>2654</v>
      </c>
      <c r="B174" s="7" t="s">
        <v>3861</v>
      </c>
      <c r="C174" s="7" t="s">
        <v>1506</v>
      </c>
      <c r="D174" s="7" t="s">
        <v>1507</v>
      </c>
      <c r="E174" s="7" t="s">
        <v>1515</v>
      </c>
      <c r="F174" s="7" t="s">
        <v>3757</v>
      </c>
      <c r="G174" s="7" t="s">
        <v>3758</v>
      </c>
      <c r="H174" s="7" t="s">
        <v>3759</v>
      </c>
      <c r="I174" s="7" t="s">
        <v>3862</v>
      </c>
      <c r="J174" s="7">
        <f t="shared" si="2"/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12">
        <v>0</v>
      </c>
      <c r="AA174" s="20">
        <v>0</v>
      </c>
      <c r="AB174" s="20">
        <v>0</v>
      </c>
      <c r="AC174" s="48">
        <v>0</v>
      </c>
      <c r="AD174" s="9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</row>
    <row r="175" spans="1:67">
      <c r="A175" s="7" t="s">
        <v>2634</v>
      </c>
      <c r="B175" s="7" t="s">
        <v>3699</v>
      </c>
      <c r="C175" s="7" t="s">
        <v>1506</v>
      </c>
      <c r="D175" s="7" t="s">
        <v>1558</v>
      </c>
      <c r="E175" s="7" t="s">
        <v>1559</v>
      </c>
      <c r="F175" s="7" t="s">
        <v>1560</v>
      </c>
      <c r="G175" s="7" t="s">
        <v>1561</v>
      </c>
      <c r="H175" s="7" t="s">
        <v>1562</v>
      </c>
      <c r="I175" s="7" t="s">
        <v>1537</v>
      </c>
      <c r="J175" s="7">
        <f t="shared" si="2"/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12">
        <v>0</v>
      </c>
      <c r="AA175" s="20">
        <v>0</v>
      </c>
      <c r="AB175" s="20">
        <v>0</v>
      </c>
      <c r="AC175" s="48">
        <v>0</v>
      </c>
      <c r="AD175" s="9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</row>
    <row r="176" spans="1:67">
      <c r="A176" s="7" t="s">
        <v>2523</v>
      </c>
      <c r="B176" s="7" t="s">
        <v>3831</v>
      </c>
      <c r="C176" s="7" t="s">
        <v>1506</v>
      </c>
      <c r="D176" s="7" t="s">
        <v>1507</v>
      </c>
      <c r="E176" s="7" t="s">
        <v>1508</v>
      </c>
      <c r="F176" s="7" t="s">
        <v>1509</v>
      </c>
      <c r="G176" s="7" t="s">
        <v>1510</v>
      </c>
      <c r="H176" s="7" t="s">
        <v>1537</v>
      </c>
      <c r="I176" s="7" t="s">
        <v>1537</v>
      </c>
      <c r="J176" s="7">
        <f t="shared" si="2"/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12">
        <v>0</v>
      </c>
      <c r="AA176" s="20">
        <v>0</v>
      </c>
      <c r="AB176" s="20">
        <v>0</v>
      </c>
      <c r="AC176" s="48">
        <v>0</v>
      </c>
      <c r="AD176" s="9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</row>
    <row r="177" spans="1:67">
      <c r="A177" s="7" t="s">
        <v>2585</v>
      </c>
      <c r="B177" s="7" t="s">
        <v>3863</v>
      </c>
      <c r="C177" s="7" t="s">
        <v>1506</v>
      </c>
      <c r="D177" s="7" t="s">
        <v>1507</v>
      </c>
      <c r="E177" s="7" t="s">
        <v>1521</v>
      </c>
      <c r="F177" s="7" t="s">
        <v>1522</v>
      </c>
      <c r="G177" s="7" t="s">
        <v>1672</v>
      </c>
      <c r="H177" s="7" t="s">
        <v>1673</v>
      </c>
      <c r="I177" s="7" t="s">
        <v>3864</v>
      </c>
      <c r="J177" s="7">
        <f t="shared" si="2"/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12">
        <v>0</v>
      </c>
      <c r="AA177" s="20">
        <v>0</v>
      </c>
      <c r="AB177" s="20">
        <v>0</v>
      </c>
      <c r="AC177" s="48">
        <v>0</v>
      </c>
      <c r="AD177" s="9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</row>
    <row r="178" spans="1:67">
      <c r="A178" s="7" t="s">
        <v>3865</v>
      </c>
      <c r="B178" s="7" t="s">
        <v>3754</v>
      </c>
      <c r="C178" s="7" t="s">
        <v>1506</v>
      </c>
      <c r="D178" s="7" t="s">
        <v>1532</v>
      </c>
      <c r="E178" s="7" t="s">
        <v>1533</v>
      </c>
      <c r="F178" s="7" t="s">
        <v>1534</v>
      </c>
      <c r="G178" s="7" t="s">
        <v>1535</v>
      </c>
      <c r="H178" s="7" t="s">
        <v>1536</v>
      </c>
      <c r="I178" s="7" t="s">
        <v>1537</v>
      </c>
      <c r="J178" s="7">
        <f t="shared" si="2"/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2">
        <v>0</v>
      </c>
      <c r="AA178" s="20">
        <v>0</v>
      </c>
      <c r="AB178" s="20">
        <v>0</v>
      </c>
      <c r="AC178" s="48">
        <v>0</v>
      </c>
      <c r="AD178" s="9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</row>
    <row r="179" spans="1:67">
      <c r="A179" s="7" t="s">
        <v>2619</v>
      </c>
      <c r="B179" s="7" t="s">
        <v>3866</v>
      </c>
      <c r="C179" s="7" t="s">
        <v>1506</v>
      </c>
      <c r="D179" s="7" t="s">
        <v>1507</v>
      </c>
      <c r="E179" s="7" t="s">
        <v>1521</v>
      </c>
      <c r="F179" s="7" t="s">
        <v>1527</v>
      </c>
      <c r="G179" s="7" t="s">
        <v>1528</v>
      </c>
      <c r="H179" s="7" t="s">
        <v>1714</v>
      </c>
      <c r="I179" s="7" t="s">
        <v>1537</v>
      </c>
      <c r="J179" s="7">
        <f t="shared" si="2"/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12">
        <v>0</v>
      </c>
      <c r="AA179" s="20">
        <v>0</v>
      </c>
      <c r="AB179" s="20">
        <v>0</v>
      </c>
      <c r="AC179" s="48">
        <v>0</v>
      </c>
      <c r="AD179" s="9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</row>
    <row r="180" spans="1:67">
      <c r="A180" s="7" t="s">
        <v>3867</v>
      </c>
      <c r="B180" s="7" t="s">
        <v>3868</v>
      </c>
      <c r="C180" s="7" t="s">
        <v>1506</v>
      </c>
      <c r="D180" s="7" t="s">
        <v>1558</v>
      </c>
      <c r="E180" s="7" t="s">
        <v>1588</v>
      </c>
      <c r="F180" s="7" t="s">
        <v>1589</v>
      </c>
      <c r="G180" s="7" t="s">
        <v>1590</v>
      </c>
      <c r="H180" s="7" t="s">
        <v>1591</v>
      </c>
      <c r="I180" s="7" t="s">
        <v>3869</v>
      </c>
      <c r="J180" s="7">
        <f t="shared" si="2"/>
        <v>121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12">
        <v>26</v>
      </c>
      <c r="AA180" s="20">
        <v>31</v>
      </c>
      <c r="AB180" s="20">
        <v>39</v>
      </c>
      <c r="AC180" s="48">
        <v>25</v>
      </c>
      <c r="AD180" s="9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</row>
    <row r="181" spans="1:67">
      <c r="A181" s="7" t="s">
        <v>3870</v>
      </c>
      <c r="B181" s="7" t="s">
        <v>3702</v>
      </c>
      <c r="C181" s="7" t="s">
        <v>1506</v>
      </c>
      <c r="D181" s="7" t="s">
        <v>1558</v>
      </c>
      <c r="E181" s="7" t="s">
        <v>1588</v>
      </c>
      <c r="F181" s="7" t="s">
        <v>1589</v>
      </c>
      <c r="G181" s="7" t="s">
        <v>1590</v>
      </c>
      <c r="H181" s="7" t="s">
        <v>1591</v>
      </c>
      <c r="I181" s="7" t="s">
        <v>1537</v>
      </c>
      <c r="J181" s="7">
        <f t="shared" si="2"/>
        <v>188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12">
        <v>52</v>
      </c>
      <c r="AA181" s="20">
        <v>50</v>
      </c>
      <c r="AB181" s="20">
        <v>44</v>
      </c>
      <c r="AC181" s="48">
        <v>42</v>
      </c>
      <c r="AD181" s="9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</row>
    <row r="182" spans="1:67">
      <c r="A182" s="7" t="s">
        <v>3871</v>
      </c>
      <c r="B182" s="7" t="s">
        <v>3694</v>
      </c>
      <c r="C182" s="7" t="s">
        <v>1506</v>
      </c>
      <c r="D182" s="7" t="s">
        <v>1507</v>
      </c>
      <c r="E182" s="7" t="s">
        <v>1515</v>
      </c>
      <c r="F182" s="7" t="s">
        <v>1581</v>
      </c>
      <c r="G182" s="7" t="s">
        <v>1582</v>
      </c>
      <c r="H182" s="7" t="s">
        <v>1583</v>
      </c>
      <c r="I182" s="7" t="s">
        <v>1537</v>
      </c>
      <c r="J182" s="7">
        <f t="shared" si="2"/>
        <v>146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12">
        <v>33</v>
      </c>
      <c r="AA182" s="20">
        <v>36</v>
      </c>
      <c r="AB182" s="20">
        <v>45</v>
      </c>
      <c r="AC182" s="48">
        <v>32</v>
      </c>
      <c r="AD182" s="9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</row>
    <row r="183" spans="1:67">
      <c r="A183" s="7" t="s">
        <v>3872</v>
      </c>
      <c r="B183" s="7" t="s">
        <v>3717</v>
      </c>
      <c r="C183" s="7" t="s">
        <v>1506</v>
      </c>
      <c r="D183" s="7" t="s">
        <v>1507</v>
      </c>
      <c r="E183" s="7" t="s">
        <v>1508</v>
      </c>
      <c r="F183" s="7" t="s">
        <v>1509</v>
      </c>
      <c r="G183" s="7" t="s">
        <v>1510</v>
      </c>
      <c r="H183" s="7" t="s">
        <v>1511</v>
      </c>
      <c r="I183" s="7" t="s">
        <v>1537</v>
      </c>
      <c r="J183" s="7">
        <f t="shared" si="2"/>
        <v>662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12">
        <v>158</v>
      </c>
      <c r="AA183" s="20">
        <v>170</v>
      </c>
      <c r="AB183" s="20">
        <v>161</v>
      </c>
      <c r="AC183" s="48">
        <v>173</v>
      </c>
      <c r="AD183" s="9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</row>
    <row r="184" spans="1:67">
      <c r="A184" s="7" t="s">
        <v>3873</v>
      </c>
      <c r="B184" s="7" t="s">
        <v>3736</v>
      </c>
      <c r="C184" s="7" t="s">
        <v>1506</v>
      </c>
      <c r="D184" s="7" t="s">
        <v>1507</v>
      </c>
      <c r="E184" s="7" t="s">
        <v>1521</v>
      </c>
      <c r="F184" s="7" t="s">
        <v>1522</v>
      </c>
      <c r="G184" s="7" t="s">
        <v>1523</v>
      </c>
      <c r="H184" s="7" t="s">
        <v>1524</v>
      </c>
      <c r="I184" s="7" t="s">
        <v>1537</v>
      </c>
      <c r="J184" s="7">
        <f t="shared" si="2"/>
        <v>30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2">
        <v>0</v>
      </c>
      <c r="AA184" s="20">
        <v>0</v>
      </c>
      <c r="AB184" s="20">
        <v>30</v>
      </c>
      <c r="AC184" s="48">
        <v>0</v>
      </c>
      <c r="AD184" s="9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</row>
    <row r="185" spans="1:67">
      <c r="A185" s="7" t="s">
        <v>3874</v>
      </c>
      <c r="B185" s="7" t="s">
        <v>3711</v>
      </c>
      <c r="C185" s="7" t="s">
        <v>1506</v>
      </c>
      <c r="D185" s="7" t="s">
        <v>1507</v>
      </c>
      <c r="E185" s="7" t="s">
        <v>1515</v>
      </c>
      <c r="F185" s="7" t="s">
        <v>3672</v>
      </c>
      <c r="G185" s="7" t="s">
        <v>1789</v>
      </c>
      <c r="H185" s="7" t="s">
        <v>1518</v>
      </c>
      <c r="I185" s="7" t="s">
        <v>1537</v>
      </c>
      <c r="J185" s="7">
        <f t="shared" si="2"/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12">
        <v>0</v>
      </c>
      <c r="AA185" s="20">
        <v>0</v>
      </c>
      <c r="AB185" s="20">
        <v>0</v>
      </c>
      <c r="AC185" s="48">
        <v>0</v>
      </c>
      <c r="AD185" s="9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</row>
    <row r="186" spans="1:67">
      <c r="A186" s="7" t="s">
        <v>2759</v>
      </c>
      <c r="B186" s="7" t="s">
        <v>3875</v>
      </c>
      <c r="C186" s="7" t="s">
        <v>1506</v>
      </c>
      <c r="D186" s="7" t="s">
        <v>1558</v>
      </c>
      <c r="E186" s="7" t="s">
        <v>1588</v>
      </c>
      <c r="F186" s="7" t="s">
        <v>1589</v>
      </c>
      <c r="G186" s="7" t="s">
        <v>1590</v>
      </c>
      <c r="H186" s="7" t="s">
        <v>1591</v>
      </c>
      <c r="I186" s="7" t="s">
        <v>3876</v>
      </c>
      <c r="J186" s="7">
        <f t="shared" si="2"/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12">
        <v>0</v>
      </c>
      <c r="AA186" s="20">
        <v>0</v>
      </c>
      <c r="AB186" s="20">
        <v>0</v>
      </c>
      <c r="AC186" s="48">
        <v>0</v>
      </c>
      <c r="AD186" s="9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</row>
    <row r="187" spans="1:67" s="10" customFormat="1">
      <c r="A187" s="7" t="s">
        <v>2597</v>
      </c>
      <c r="B187" s="7" t="s">
        <v>3877</v>
      </c>
      <c r="C187" s="7" t="s">
        <v>1506</v>
      </c>
      <c r="D187" s="7" t="s">
        <v>1507</v>
      </c>
      <c r="E187" s="7" t="s">
        <v>1515</v>
      </c>
      <c r="F187" s="7" t="s">
        <v>1539</v>
      </c>
      <c r="G187" s="7" t="s">
        <v>1554</v>
      </c>
      <c r="H187" s="7" t="s">
        <v>1537</v>
      </c>
      <c r="I187" s="7" t="s">
        <v>1537</v>
      </c>
      <c r="J187" s="7">
        <f t="shared" si="2"/>
        <v>985</v>
      </c>
      <c r="K187" s="8">
        <v>0</v>
      </c>
      <c r="L187" s="8">
        <v>56</v>
      </c>
      <c r="M187" s="8">
        <v>62</v>
      </c>
      <c r="N187" s="8">
        <v>0</v>
      </c>
      <c r="O187" s="8">
        <v>0</v>
      </c>
      <c r="P187" s="8">
        <v>0</v>
      </c>
      <c r="Q187" s="8">
        <v>61</v>
      </c>
      <c r="R187" s="8">
        <v>87</v>
      </c>
      <c r="S187" s="8">
        <v>117</v>
      </c>
      <c r="T187" s="8">
        <v>64</v>
      </c>
      <c r="U187" s="8">
        <v>106</v>
      </c>
      <c r="V187" s="8">
        <v>110</v>
      </c>
      <c r="W187" s="8">
        <v>126</v>
      </c>
      <c r="X187" s="8">
        <v>112</v>
      </c>
      <c r="Y187" s="8">
        <v>84</v>
      </c>
      <c r="Z187" s="12">
        <v>0</v>
      </c>
      <c r="AA187" s="20">
        <v>0</v>
      </c>
      <c r="AB187" s="20">
        <v>0</v>
      </c>
      <c r="AC187" s="48">
        <v>0</v>
      </c>
      <c r="AD187" s="9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>
      <c r="A188" s="7" t="s">
        <v>3878</v>
      </c>
      <c r="B188" s="7" t="s">
        <v>3711</v>
      </c>
      <c r="C188" s="7" t="s">
        <v>1506</v>
      </c>
      <c r="D188" s="7" t="s">
        <v>1507</v>
      </c>
      <c r="E188" s="7" t="s">
        <v>1515</v>
      </c>
      <c r="F188" s="7" t="s">
        <v>3672</v>
      </c>
      <c r="G188" s="7" t="s">
        <v>1789</v>
      </c>
      <c r="H188" s="7" t="s">
        <v>1518</v>
      </c>
      <c r="I188" s="7" t="s">
        <v>1537</v>
      </c>
      <c r="J188" s="7">
        <f t="shared" si="2"/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12">
        <v>0</v>
      </c>
      <c r="AA188" s="20">
        <v>0</v>
      </c>
      <c r="AB188" s="20">
        <v>0</v>
      </c>
      <c r="AC188" s="48">
        <v>0</v>
      </c>
      <c r="AD188" s="9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</row>
    <row r="189" spans="1:67">
      <c r="A189" s="7" t="s">
        <v>3879</v>
      </c>
      <c r="B189" s="7" t="s">
        <v>3683</v>
      </c>
      <c r="C189" s="7" t="s">
        <v>1506</v>
      </c>
      <c r="D189" s="7" t="s">
        <v>1507</v>
      </c>
      <c r="E189" s="7" t="s">
        <v>1508</v>
      </c>
      <c r="F189" s="7" t="s">
        <v>1509</v>
      </c>
      <c r="G189" s="7" t="s">
        <v>3684</v>
      </c>
      <c r="H189" s="7" t="s">
        <v>3685</v>
      </c>
      <c r="I189" s="7" t="s">
        <v>1537</v>
      </c>
      <c r="J189" s="7">
        <f t="shared" si="2"/>
        <v>267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12">
        <v>0</v>
      </c>
      <c r="AA189" s="20">
        <v>0</v>
      </c>
      <c r="AB189" s="20">
        <v>0</v>
      </c>
      <c r="AC189" s="48">
        <v>0</v>
      </c>
      <c r="AD189" s="9">
        <v>0</v>
      </c>
      <c r="AE189" s="7">
        <v>77</v>
      </c>
      <c r="AF189" s="7">
        <v>0</v>
      </c>
      <c r="AG189" s="7">
        <v>100</v>
      </c>
      <c r="AH189" s="7">
        <v>0</v>
      </c>
      <c r="AI189" s="7">
        <v>0</v>
      </c>
      <c r="AJ189" s="7">
        <v>0</v>
      </c>
      <c r="AK189" s="7">
        <v>90</v>
      </c>
      <c r="AL189" s="7">
        <v>0</v>
      </c>
      <c r="AM189" s="7">
        <v>0</v>
      </c>
      <c r="AN189" s="7">
        <v>0</v>
      </c>
      <c r="AO189" s="7">
        <v>0</v>
      </c>
    </row>
    <row r="190" spans="1:67">
      <c r="A190" s="7" t="s">
        <v>3880</v>
      </c>
      <c r="B190" s="7" t="s">
        <v>3706</v>
      </c>
      <c r="C190" s="7" t="s">
        <v>1506</v>
      </c>
      <c r="D190" s="7" t="s">
        <v>1507</v>
      </c>
      <c r="E190" s="7" t="s">
        <v>1521</v>
      </c>
      <c r="F190" s="7" t="s">
        <v>1522</v>
      </c>
      <c r="G190" s="7" t="s">
        <v>1523</v>
      </c>
      <c r="H190" s="7" t="s">
        <v>1566</v>
      </c>
      <c r="I190" s="7" t="s">
        <v>1537</v>
      </c>
      <c r="J190" s="7">
        <f t="shared" si="2"/>
        <v>160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12">
        <v>91</v>
      </c>
      <c r="AA190" s="20">
        <v>0</v>
      </c>
      <c r="AB190" s="20">
        <v>69</v>
      </c>
      <c r="AC190" s="48">
        <v>0</v>
      </c>
      <c r="AD190" s="9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</row>
    <row r="191" spans="1:67">
      <c r="A191" s="7" t="s">
        <v>3881</v>
      </c>
      <c r="B191" s="7" t="s">
        <v>3717</v>
      </c>
      <c r="C191" s="7" t="s">
        <v>1506</v>
      </c>
      <c r="D191" s="7" t="s">
        <v>1507</v>
      </c>
      <c r="E191" s="7" t="s">
        <v>1508</v>
      </c>
      <c r="F191" s="7" t="s">
        <v>1509</v>
      </c>
      <c r="G191" s="7" t="s">
        <v>1510</v>
      </c>
      <c r="H191" s="7" t="s">
        <v>1511</v>
      </c>
      <c r="I191" s="7" t="s">
        <v>1537</v>
      </c>
      <c r="J191" s="7">
        <f t="shared" si="2"/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12">
        <v>0</v>
      </c>
      <c r="AA191" s="20">
        <v>0</v>
      </c>
      <c r="AB191" s="20">
        <v>0</v>
      </c>
      <c r="AC191" s="48">
        <v>0</v>
      </c>
      <c r="AD191" s="9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</row>
    <row r="192" spans="1:67">
      <c r="A192" s="7" t="s">
        <v>3882</v>
      </c>
      <c r="B192" s="7" t="s">
        <v>3754</v>
      </c>
      <c r="C192" s="7" t="s">
        <v>1506</v>
      </c>
      <c r="D192" s="7" t="s">
        <v>1532</v>
      </c>
      <c r="E192" s="7" t="s">
        <v>1533</v>
      </c>
      <c r="F192" s="7" t="s">
        <v>1534</v>
      </c>
      <c r="G192" s="7" t="s">
        <v>1535</v>
      </c>
      <c r="H192" s="7" t="s">
        <v>1536</v>
      </c>
      <c r="I192" s="7" t="s">
        <v>1537</v>
      </c>
      <c r="J192" s="7">
        <f t="shared" si="2"/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12">
        <v>0</v>
      </c>
      <c r="AA192" s="20">
        <v>0</v>
      </c>
      <c r="AB192" s="20">
        <v>0</v>
      </c>
      <c r="AC192" s="48">
        <v>0</v>
      </c>
      <c r="AD192" s="9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</row>
    <row r="193" spans="1:67">
      <c r="A193" s="7" t="s">
        <v>3883</v>
      </c>
      <c r="B193" s="7" t="s">
        <v>3674</v>
      </c>
      <c r="C193" s="7" t="s">
        <v>1506</v>
      </c>
      <c r="D193" s="7" t="s">
        <v>1507</v>
      </c>
      <c r="E193" s="7" t="s">
        <v>1515</v>
      </c>
      <c r="F193" s="7" t="s">
        <v>1539</v>
      </c>
      <c r="G193" s="7" t="s">
        <v>1540</v>
      </c>
      <c r="H193" s="7" t="s">
        <v>1541</v>
      </c>
      <c r="I193" s="7" t="s">
        <v>1537</v>
      </c>
      <c r="J193" s="7">
        <f t="shared" si="2"/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12">
        <v>0</v>
      </c>
      <c r="AA193" s="20">
        <v>0</v>
      </c>
      <c r="AB193" s="20">
        <v>0</v>
      </c>
      <c r="AC193" s="48">
        <v>0</v>
      </c>
      <c r="AD193" s="9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67" s="10" customFormat="1">
      <c r="A194" s="7" t="s">
        <v>3884</v>
      </c>
      <c r="B194" s="7" t="s">
        <v>3711</v>
      </c>
      <c r="C194" s="7" t="s">
        <v>1506</v>
      </c>
      <c r="D194" s="7" t="s">
        <v>1507</v>
      </c>
      <c r="E194" s="7" t="s">
        <v>1515</v>
      </c>
      <c r="F194" s="7" t="s">
        <v>3672</v>
      </c>
      <c r="G194" s="7" t="s">
        <v>1789</v>
      </c>
      <c r="H194" s="7" t="s">
        <v>1518</v>
      </c>
      <c r="I194" s="7" t="s">
        <v>1537</v>
      </c>
      <c r="J194" s="7">
        <f t="shared" si="2"/>
        <v>89</v>
      </c>
      <c r="K194" s="8">
        <v>0</v>
      </c>
      <c r="L194" s="8">
        <v>0</v>
      </c>
      <c r="M194" s="8">
        <v>0</v>
      </c>
      <c r="N194" s="8">
        <v>89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12">
        <v>0</v>
      </c>
      <c r="AA194" s="20">
        <v>0</v>
      </c>
      <c r="AB194" s="20">
        <v>0</v>
      </c>
      <c r="AC194" s="48">
        <v>0</v>
      </c>
      <c r="AD194" s="9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>
      <c r="A195" s="7" t="s">
        <v>3885</v>
      </c>
      <c r="B195" s="7" t="s">
        <v>3699</v>
      </c>
      <c r="C195" s="7" t="s">
        <v>1506</v>
      </c>
      <c r="D195" s="7" t="s">
        <v>1558</v>
      </c>
      <c r="E195" s="7" t="s">
        <v>1559</v>
      </c>
      <c r="F195" s="7" t="s">
        <v>1560</v>
      </c>
      <c r="G195" s="7" t="s">
        <v>1561</v>
      </c>
      <c r="H195" s="7" t="s">
        <v>1562</v>
      </c>
      <c r="I195" s="7" t="s">
        <v>1537</v>
      </c>
      <c r="J195" s="7">
        <f t="shared" si="2"/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2">
        <v>0</v>
      </c>
      <c r="AA195" s="20">
        <v>0</v>
      </c>
      <c r="AB195" s="20">
        <v>0</v>
      </c>
      <c r="AC195" s="48">
        <v>0</v>
      </c>
      <c r="AD195" s="9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</row>
    <row r="196" spans="1:67">
      <c r="A196" s="7" t="s">
        <v>3886</v>
      </c>
      <c r="B196" s="7" t="s">
        <v>3868</v>
      </c>
      <c r="C196" s="7" t="s">
        <v>1506</v>
      </c>
      <c r="D196" s="7" t="s">
        <v>1558</v>
      </c>
      <c r="E196" s="7" t="s">
        <v>1588</v>
      </c>
      <c r="F196" s="7" t="s">
        <v>1589</v>
      </c>
      <c r="G196" s="7" t="s">
        <v>1590</v>
      </c>
      <c r="H196" s="7" t="s">
        <v>1591</v>
      </c>
      <c r="I196" s="7" t="s">
        <v>3869</v>
      </c>
      <c r="J196" s="7">
        <f t="shared" ref="J196:J259" si="3">SUM(K196:AO196)</f>
        <v>97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12">
        <v>25</v>
      </c>
      <c r="AA196" s="20">
        <v>35</v>
      </c>
      <c r="AB196" s="20">
        <v>17</v>
      </c>
      <c r="AC196" s="48">
        <v>20</v>
      </c>
      <c r="AD196" s="9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</row>
    <row r="197" spans="1:67">
      <c r="A197" s="7" t="s">
        <v>3887</v>
      </c>
      <c r="B197" s="7" t="s">
        <v>3701</v>
      </c>
      <c r="C197" s="7" t="s">
        <v>1506</v>
      </c>
      <c r="D197" s="7" t="s">
        <v>1507</v>
      </c>
      <c r="E197" s="7" t="s">
        <v>1521</v>
      </c>
      <c r="F197" s="7" t="s">
        <v>1527</v>
      </c>
      <c r="G197" s="7" t="s">
        <v>1528</v>
      </c>
      <c r="H197" s="7" t="s">
        <v>1529</v>
      </c>
      <c r="I197" s="7" t="s">
        <v>1537</v>
      </c>
      <c r="J197" s="7">
        <f t="shared" si="3"/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12">
        <v>0</v>
      </c>
      <c r="AA197" s="20">
        <v>0</v>
      </c>
      <c r="AB197" s="20">
        <v>0</v>
      </c>
      <c r="AC197" s="48">
        <v>0</v>
      </c>
      <c r="AD197" s="9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</row>
    <row r="198" spans="1:67">
      <c r="A198" s="7" t="s">
        <v>2768</v>
      </c>
      <c r="B198" s="7" t="s">
        <v>3888</v>
      </c>
      <c r="C198" s="7" t="s">
        <v>1506</v>
      </c>
      <c r="D198" s="7" t="s">
        <v>1558</v>
      </c>
      <c r="E198" s="7" t="s">
        <v>1588</v>
      </c>
      <c r="F198" s="7" t="s">
        <v>1589</v>
      </c>
      <c r="G198" s="7" t="s">
        <v>1779</v>
      </c>
      <c r="H198" s="7" t="s">
        <v>3889</v>
      </c>
      <c r="I198" s="7" t="s">
        <v>1537</v>
      </c>
      <c r="J198" s="7">
        <f t="shared" si="3"/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12">
        <v>0</v>
      </c>
      <c r="AA198" s="20">
        <v>0</v>
      </c>
      <c r="AB198" s="20">
        <v>0</v>
      </c>
      <c r="AC198" s="48">
        <v>0</v>
      </c>
      <c r="AD198" s="9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</row>
    <row r="199" spans="1:67">
      <c r="A199" s="7" t="s">
        <v>2630</v>
      </c>
      <c r="B199" s="7" t="s">
        <v>3754</v>
      </c>
      <c r="C199" s="7" t="s">
        <v>1506</v>
      </c>
      <c r="D199" s="7" t="s">
        <v>1532</v>
      </c>
      <c r="E199" s="7" t="s">
        <v>1533</v>
      </c>
      <c r="F199" s="7" t="s">
        <v>1534</v>
      </c>
      <c r="G199" s="7" t="s">
        <v>1535</v>
      </c>
      <c r="H199" s="7" t="s">
        <v>1536</v>
      </c>
      <c r="I199" s="7" t="s">
        <v>1537</v>
      </c>
      <c r="J199" s="7">
        <f t="shared" si="3"/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12">
        <v>0</v>
      </c>
      <c r="AA199" s="20">
        <v>0</v>
      </c>
      <c r="AB199" s="20">
        <v>0</v>
      </c>
      <c r="AC199" s="48">
        <v>0</v>
      </c>
      <c r="AD199" s="9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</row>
    <row r="200" spans="1:67" s="10" customFormat="1">
      <c r="A200" s="7" t="s">
        <v>3890</v>
      </c>
      <c r="B200" s="7" t="s">
        <v>3754</v>
      </c>
      <c r="C200" s="7" t="s">
        <v>1506</v>
      </c>
      <c r="D200" s="7" t="s">
        <v>1532</v>
      </c>
      <c r="E200" s="7" t="s">
        <v>1533</v>
      </c>
      <c r="F200" s="7" t="s">
        <v>1534</v>
      </c>
      <c r="G200" s="7" t="s">
        <v>1535</v>
      </c>
      <c r="H200" s="7" t="s">
        <v>1536</v>
      </c>
      <c r="I200" s="7" t="s">
        <v>1537</v>
      </c>
      <c r="J200" s="7">
        <f t="shared" si="3"/>
        <v>845</v>
      </c>
      <c r="K200" s="8">
        <v>38</v>
      </c>
      <c r="L200" s="8">
        <v>80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108</v>
      </c>
      <c r="S200" s="8">
        <v>74</v>
      </c>
      <c r="T200" s="8">
        <v>115</v>
      </c>
      <c r="U200" s="8">
        <v>61</v>
      </c>
      <c r="V200" s="8">
        <v>46</v>
      </c>
      <c r="W200" s="8">
        <v>136</v>
      </c>
      <c r="X200" s="8">
        <v>77</v>
      </c>
      <c r="Y200" s="8">
        <v>110</v>
      </c>
      <c r="Z200" s="12">
        <v>0</v>
      </c>
      <c r="AA200" s="20">
        <v>0</v>
      </c>
      <c r="AB200" s="20">
        <v>0</v>
      </c>
      <c r="AC200" s="48">
        <v>0</v>
      </c>
      <c r="AD200" s="9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>
      <c r="A201" s="7" t="s">
        <v>2657</v>
      </c>
      <c r="B201" s="7" t="s">
        <v>3674</v>
      </c>
      <c r="C201" s="7" t="s">
        <v>1506</v>
      </c>
      <c r="D201" s="7" t="s">
        <v>1507</v>
      </c>
      <c r="E201" s="7" t="s">
        <v>1515</v>
      </c>
      <c r="F201" s="7" t="s">
        <v>1539</v>
      </c>
      <c r="G201" s="7" t="s">
        <v>1540</v>
      </c>
      <c r="H201" s="7" t="s">
        <v>1541</v>
      </c>
      <c r="I201" s="7" t="s">
        <v>1537</v>
      </c>
      <c r="J201" s="7">
        <f t="shared" si="3"/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12">
        <v>0</v>
      </c>
      <c r="AA201" s="20">
        <v>0</v>
      </c>
      <c r="AB201" s="20">
        <v>0</v>
      </c>
      <c r="AC201" s="48">
        <v>0</v>
      </c>
      <c r="AD201" s="9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</row>
    <row r="202" spans="1:67">
      <c r="A202" s="7" t="s">
        <v>3891</v>
      </c>
      <c r="B202" s="7" t="s">
        <v>3754</v>
      </c>
      <c r="C202" s="7" t="s">
        <v>1506</v>
      </c>
      <c r="D202" s="7" t="s">
        <v>1532</v>
      </c>
      <c r="E202" s="7" t="s">
        <v>1533</v>
      </c>
      <c r="F202" s="7" t="s">
        <v>1534</v>
      </c>
      <c r="G202" s="7" t="s">
        <v>1535</v>
      </c>
      <c r="H202" s="7" t="s">
        <v>1536</v>
      </c>
      <c r="I202" s="7" t="s">
        <v>1537</v>
      </c>
      <c r="J202" s="7">
        <f t="shared" si="3"/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12">
        <v>0</v>
      </c>
      <c r="AA202" s="20">
        <v>0</v>
      </c>
      <c r="AB202" s="20">
        <v>0</v>
      </c>
      <c r="AC202" s="48">
        <v>0</v>
      </c>
      <c r="AD202" s="9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</row>
    <row r="203" spans="1:67">
      <c r="A203" s="7" t="s">
        <v>3892</v>
      </c>
      <c r="B203" s="7" t="s">
        <v>3699</v>
      </c>
      <c r="C203" s="7" t="s">
        <v>1506</v>
      </c>
      <c r="D203" s="7" t="s">
        <v>1558</v>
      </c>
      <c r="E203" s="7" t="s">
        <v>1559</v>
      </c>
      <c r="F203" s="7" t="s">
        <v>1560</v>
      </c>
      <c r="G203" s="7" t="s">
        <v>1561</v>
      </c>
      <c r="H203" s="7" t="s">
        <v>1562</v>
      </c>
      <c r="I203" s="7" t="s">
        <v>1537</v>
      </c>
      <c r="J203" s="7">
        <f t="shared" si="3"/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12">
        <v>0</v>
      </c>
      <c r="AA203" s="20">
        <v>0</v>
      </c>
      <c r="AB203" s="20">
        <v>0</v>
      </c>
      <c r="AC203" s="48">
        <v>0</v>
      </c>
      <c r="AD203" s="9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</row>
    <row r="204" spans="1:67" s="10" customFormat="1">
      <c r="A204" s="7" t="s">
        <v>2744</v>
      </c>
      <c r="B204" s="7" t="s">
        <v>3711</v>
      </c>
      <c r="C204" s="7" t="s">
        <v>1506</v>
      </c>
      <c r="D204" s="7" t="s">
        <v>1507</v>
      </c>
      <c r="E204" s="7" t="s">
        <v>1515</v>
      </c>
      <c r="F204" s="7" t="s">
        <v>3672</v>
      </c>
      <c r="G204" s="7" t="s">
        <v>1789</v>
      </c>
      <c r="H204" s="7" t="s">
        <v>1518</v>
      </c>
      <c r="I204" s="7" t="s">
        <v>1537</v>
      </c>
      <c r="J204" s="7">
        <f t="shared" si="3"/>
        <v>202</v>
      </c>
      <c r="K204" s="8">
        <v>96</v>
      </c>
      <c r="L204" s="8">
        <v>0</v>
      </c>
      <c r="M204" s="8">
        <v>0</v>
      </c>
      <c r="N204" s="8">
        <v>0</v>
      </c>
      <c r="O204" s="8">
        <v>0</v>
      </c>
      <c r="P204" s="8">
        <v>106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12">
        <v>0</v>
      </c>
      <c r="AA204" s="20">
        <v>0</v>
      </c>
      <c r="AB204" s="20">
        <v>0</v>
      </c>
      <c r="AC204" s="48">
        <v>0</v>
      </c>
      <c r="AD204" s="9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>
      <c r="A205" s="7" t="s">
        <v>3893</v>
      </c>
      <c r="B205" s="7" t="s">
        <v>3721</v>
      </c>
      <c r="C205" s="7" t="s">
        <v>1506</v>
      </c>
      <c r="D205" s="7" t="s">
        <v>1507</v>
      </c>
      <c r="E205" s="7" t="s">
        <v>1521</v>
      </c>
      <c r="F205" s="7" t="s">
        <v>1522</v>
      </c>
      <c r="G205" s="7" t="s">
        <v>1635</v>
      </c>
      <c r="H205" s="7" t="s">
        <v>1743</v>
      </c>
      <c r="I205" s="7" t="s">
        <v>1537</v>
      </c>
      <c r="J205" s="7">
        <f t="shared" si="3"/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12">
        <v>0</v>
      </c>
      <c r="AA205" s="20">
        <v>0</v>
      </c>
      <c r="AB205" s="20">
        <v>0</v>
      </c>
      <c r="AC205" s="48">
        <v>0</v>
      </c>
      <c r="AD205" s="9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</row>
    <row r="206" spans="1:67">
      <c r="A206" s="7" t="s">
        <v>3894</v>
      </c>
      <c r="B206" s="7" t="s">
        <v>3711</v>
      </c>
      <c r="C206" s="7" t="s">
        <v>1506</v>
      </c>
      <c r="D206" s="7" t="s">
        <v>1507</v>
      </c>
      <c r="E206" s="7" t="s">
        <v>1515</v>
      </c>
      <c r="F206" s="7" t="s">
        <v>3672</v>
      </c>
      <c r="G206" s="7" t="s">
        <v>1789</v>
      </c>
      <c r="H206" s="7" t="s">
        <v>1518</v>
      </c>
      <c r="I206" s="7" t="s">
        <v>1537</v>
      </c>
      <c r="J206" s="7">
        <f t="shared" si="3"/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12">
        <v>0</v>
      </c>
      <c r="AA206" s="20">
        <v>0</v>
      </c>
      <c r="AB206" s="20">
        <v>0</v>
      </c>
      <c r="AC206" s="48">
        <v>0</v>
      </c>
      <c r="AD206" s="9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</row>
    <row r="207" spans="1:67">
      <c r="A207" s="7" t="s">
        <v>3895</v>
      </c>
      <c r="B207" s="7" t="s">
        <v>3799</v>
      </c>
      <c r="C207" s="7" t="s">
        <v>1506</v>
      </c>
      <c r="D207" s="7" t="s">
        <v>1558</v>
      </c>
      <c r="E207" s="7" t="s">
        <v>1588</v>
      </c>
      <c r="F207" s="7" t="s">
        <v>1589</v>
      </c>
      <c r="G207" s="7" t="s">
        <v>1590</v>
      </c>
      <c r="H207" s="7" t="s">
        <v>3800</v>
      </c>
      <c r="I207" s="7" t="s">
        <v>1537</v>
      </c>
      <c r="J207" s="7">
        <f t="shared" si="3"/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12">
        <v>0</v>
      </c>
      <c r="AA207" s="20">
        <v>0</v>
      </c>
      <c r="AB207" s="20">
        <v>0</v>
      </c>
      <c r="AC207" s="48">
        <v>0</v>
      </c>
      <c r="AD207" s="9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</row>
    <row r="208" spans="1:67">
      <c r="A208" s="7" t="s">
        <v>2860</v>
      </c>
      <c r="B208" s="7" t="s">
        <v>3702</v>
      </c>
      <c r="C208" s="7" t="s">
        <v>1506</v>
      </c>
      <c r="D208" s="7" t="s">
        <v>1558</v>
      </c>
      <c r="E208" s="7" t="s">
        <v>1588</v>
      </c>
      <c r="F208" s="7" t="s">
        <v>1589</v>
      </c>
      <c r="G208" s="7" t="s">
        <v>1590</v>
      </c>
      <c r="H208" s="7" t="s">
        <v>1591</v>
      </c>
      <c r="I208" s="7" t="s">
        <v>1537</v>
      </c>
      <c r="J208" s="7">
        <f t="shared" si="3"/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12">
        <v>0</v>
      </c>
      <c r="AA208" s="20">
        <v>0</v>
      </c>
      <c r="AB208" s="20">
        <v>0</v>
      </c>
      <c r="AC208" s="48">
        <v>0</v>
      </c>
      <c r="AD208" s="9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</row>
    <row r="209" spans="1:67">
      <c r="A209" s="7" t="s">
        <v>2809</v>
      </c>
      <c r="B209" s="7" t="s">
        <v>3896</v>
      </c>
      <c r="C209" s="7" t="s">
        <v>1506</v>
      </c>
      <c r="D209" s="7" t="s">
        <v>1507</v>
      </c>
      <c r="E209" s="7" t="s">
        <v>1508</v>
      </c>
      <c r="F209" s="7" t="s">
        <v>1509</v>
      </c>
      <c r="G209" s="7" t="s">
        <v>1594</v>
      </c>
      <c r="H209" s="7" t="s">
        <v>3897</v>
      </c>
      <c r="I209" s="7" t="s">
        <v>1537</v>
      </c>
      <c r="J209" s="7">
        <f t="shared" si="3"/>
        <v>9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12">
        <v>0</v>
      </c>
      <c r="AA209" s="20">
        <v>6</v>
      </c>
      <c r="AB209" s="20">
        <v>0</v>
      </c>
      <c r="AC209" s="48">
        <v>3</v>
      </c>
      <c r="AD209" s="9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</row>
    <row r="210" spans="1:67">
      <c r="A210" s="7" t="s">
        <v>3898</v>
      </c>
      <c r="B210" s="7" t="s">
        <v>3688</v>
      </c>
      <c r="C210" s="7" t="s">
        <v>1506</v>
      </c>
      <c r="D210" s="7" t="s">
        <v>1507</v>
      </c>
      <c r="E210" s="7" t="s">
        <v>1508</v>
      </c>
      <c r="F210" s="7" t="s">
        <v>1509</v>
      </c>
      <c r="G210" s="7" t="s">
        <v>1594</v>
      </c>
      <c r="H210" s="7" t="s">
        <v>1595</v>
      </c>
      <c r="I210" s="7" t="s">
        <v>1537</v>
      </c>
      <c r="J210" s="7">
        <f t="shared" si="3"/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12">
        <v>0</v>
      </c>
      <c r="AA210" s="20">
        <v>0</v>
      </c>
      <c r="AB210" s="20">
        <v>0</v>
      </c>
      <c r="AC210" s="48">
        <v>0</v>
      </c>
      <c r="AD210" s="9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</row>
    <row r="211" spans="1:67">
      <c r="A211" s="7" t="s">
        <v>2857</v>
      </c>
      <c r="B211" s="7" t="s">
        <v>3899</v>
      </c>
      <c r="C211" s="7" t="s">
        <v>1506</v>
      </c>
      <c r="D211" s="7" t="s">
        <v>1558</v>
      </c>
      <c r="E211" s="7" t="s">
        <v>1588</v>
      </c>
      <c r="F211" s="7" t="s">
        <v>1589</v>
      </c>
      <c r="G211" s="7" t="s">
        <v>1590</v>
      </c>
      <c r="H211" s="7" t="s">
        <v>1591</v>
      </c>
      <c r="I211" s="7" t="s">
        <v>3900</v>
      </c>
      <c r="J211" s="7">
        <f t="shared" si="3"/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2">
        <v>0</v>
      </c>
      <c r="AA211" s="20">
        <v>0</v>
      </c>
      <c r="AB211" s="20">
        <v>0</v>
      </c>
      <c r="AC211" s="48">
        <v>0</v>
      </c>
      <c r="AD211" s="9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</row>
    <row r="212" spans="1:67">
      <c r="A212" s="7" t="s">
        <v>2753</v>
      </c>
      <c r="B212" s="7" t="s">
        <v>3901</v>
      </c>
      <c r="C212" s="7" t="s">
        <v>1506</v>
      </c>
      <c r="D212" s="7" t="s">
        <v>1749</v>
      </c>
      <c r="E212" s="7" t="s">
        <v>1749</v>
      </c>
      <c r="F212" s="7" t="s">
        <v>1750</v>
      </c>
      <c r="G212" s="7" t="s">
        <v>1751</v>
      </c>
      <c r="H212" s="7" t="s">
        <v>1537</v>
      </c>
      <c r="I212" s="7" t="s">
        <v>1537</v>
      </c>
      <c r="J212" s="7">
        <f t="shared" si="3"/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12">
        <v>0</v>
      </c>
      <c r="AA212" s="20">
        <v>0</v>
      </c>
      <c r="AB212" s="20">
        <v>0</v>
      </c>
      <c r="AC212" s="48">
        <v>0</v>
      </c>
      <c r="AD212" s="9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</row>
    <row r="213" spans="1:67">
      <c r="A213" s="7" t="s">
        <v>3902</v>
      </c>
      <c r="B213" s="7" t="s">
        <v>3801</v>
      </c>
      <c r="C213" s="7" t="s">
        <v>1506</v>
      </c>
      <c r="D213" s="7" t="s">
        <v>1507</v>
      </c>
      <c r="E213" s="7" t="s">
        <v>1521</v>
      </c>
      <c r="F213" s="7" t="s">
        <v>1522</v>
      </c>
      <c r="G213" s="7" t="s">
        <v>1668</v>
      </c>
      <c r="H213" s="7" t="s">
        <v>3802</v>
      </c>
      <c r="I213" s="7" t="s">
        <v>1537</v>
      </c>
      <c r="J213" s="7">
        <f t="shared" si="3"/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12">
        <v>0</v>
      </c>
      <c r="AA213" s="20">
        <v>0</v>
      </c>
      <c r="AB213" s="20">
        <v>0</v>
      </c>
      <c r="AC213" s="48">
        <v>0</v>
      </c>
      <c r="AD213" s="9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</row>
    <row r="214" spans="1:67">
      <c r="A214" s="7" t="s">
        <v>2880</v>
      </c>
      <c r="B214" s="7" t="s">
        <v>3903</v>
      </c>
      <c r="C214" s="7" t="s">
        <v>1506</v>
      </c>
      <c r="D214" s="7" t="s">
        <v>1507</v>
      </c>
      <c r="E214" s="7" t="s">
        <v>1508</v>
      </c>
      <c r="F214" s="7" t="s">
        <v>1509</v>
      </c>
      <c r="G214" s="7" t="s">
        <v>1594</v>
      </c>
      <c r="H214" s="7" t="s">
        <v>3904</v>
      </c>
      <c r="I214" s="7" t="s">
        <v>3905</v>
      </c>
      <c r="J214" s="7">
        <f t="shared" si="3"/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12">
        <v>0</v>
      </c>
      <c r="AA214" s="20">
        <v>0</v>
      </c>
      <c r="AB214" s="20">
        <v>0</v>
      </c>
      <c r="AC214" s="48">
        <v>0</v>
      </c>
      <c r="AD214" s="9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</row>
    <row r="215" spans="1:67">
      <c r="A215" s="7" t="s">
        <v>2741</v>
      </c>
      <c r="B215" s="7" t="s">
        <v>3906</v>
      </c>
      <c r="C215" s="7" t="s">
        <v>1506</v>
      </c>
      <c r="D215" s="7" t="s">
        <v>1558</v>
      </c>
      <c r="E215" s="7" t="s">
        <v>1588</v>
      </c>
      <c r="F215" s="7" t="s">
        <v>1589</v>
      </c>
      <c r="G215" s="7" t="s">
        <v>1590</v>
      </c>
      <c r="H215" s="7" t="s">
        <v>1591</v>
      </c>
      <c r="I215" s="7" t="s">
        <v>3907</v>
      </c>
      <c r="J215" s="7">
        <f t="shared" si="3"/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2">
        <v>0</v>
      </c>
      <c r="AA215" s="20">
        <v>0</v>
      </c>
      <c r="AB215" s="20">
        <v>0</v>
      </c>
      <c r="AC215" s="48">
        <v>0</v>
      </c>
      <c r="AD215" s="9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</row>
    <row r="216" spans="1:67" s="10" customFormat="1">
      <c r="A216" s="7" t="s">
        <v>3908</v>
      </c>
      <c r="B216" s="7" t="s">
        <v>3702</v>
      </c>
      <c r="C216" s="7" t="s">
        <v>1506</v>
      </c>
      <c r="D216" s="7" t="s">
        <v>1558</v>
      </c>
      <c r="E216" s="7" t="s">
        <v>1588</v>
      </c>
      <c r="F216" s="7" t="s">
        <v>1589</v>
      </c>
      <c r="G216" s="7" t="s">
        <v>1590</v>
      </c>
      <c r="H216" s="7" t="s">
        <v>1591</v>
      </c>
      <c r="I216" s="7" t="s">
        <v>1537</v>
      </c>
      <c r="J216" s="7">
        <f t="shared" si="3"/>
        <v>782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45</v>
      </c>
      <c r="Q216" s="8">
        <v>131</v>
      </c>
      <c r="R216" s="8">
        <v>118</v>
      </c>
      <c r="S216" s="8">
        <v>88</v>
      </c>
      <c r="T216" s="8">
        <v>152</v>
      </c>
      <c r="U216" s="8">
        <v>86</v>
      </c>
      <c r="V216" s="8">
        <v>86</v>
      </c>
      <c r="W216" s="8">
        <v>0</v>
      </c>
      <c r="X216" s="8">
        <v>0</v>
      </c>
      <c r="Y216" s="8">
        <v>76</v>
      </c>
      <c r="Z216" s="12">
        <v>0</v>
      </c>
      <c r="AA216" s="20">
        <v>0</v>
      </c>
      <c r="AB216" s="20">
        <v>0</v>
      </c>
      <c r="AC216" s="48">
        <v>0</v>
      </c>
      <c r="AD216" s="9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>
      <c r="A217" s="7" t="s">
        <v>2476</v>
      </c>
      <c r="B217" s="7" t="s">
        <v>3702</v>
      </c>
      <c r="C217" s="7" t="s">
        <v>1506</v>
      </c>
      <c r="D217" s="7" t="s">
        <v>1558</v>
      </c>
      <c r="E217" s="7" t="s">
        <v>1588</v>
      </c>
      <c r="F217" s="7" t="s">
        <v>1589</v>
      </c>
      <c r="G217" s="7" t="s">
        <v>1590</v>
      </c>
      <c r="H217" s="7" t="s">
        <v>1591</v>
      </c>
      <c r="I217" s="7" t="s">
        <v>1537</v>
      </c>
      <c r="J217" s="7">
        <f t="shared" si="3"/>
        <v>224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12">
        <v>64</v>
      </c>
      <c r="AA217" s="20">
        <v>65</v>
      </c>
      <c r="AB217" s="20">
        <v>42</v>
      </c>
      <c r="AC217" s="48">
        <v>53</v>
      </c>
      <c r="AD217" s="9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</row>
    <row r="218" spans="1:67">
      <c r="A218" s="7" t="s">
        <v>3909</v>
      </c>
      <c r="B218" s="7" t="s">
        <v>3694</v>
      </c>
      <c r="C218" s="7" t="s">
        <v>1506</v>
      </c>
      <c r="D218" s="7" t="s">
        <v>1507</v>
      </c>
      <c r="E218" s="7" t="s">
        <v>1515</v>
      </c>
      <c r="F218" s="7" t="s">
        <v>1581</v>
      </c>
      <c r="G218" s="7" t="s">
        <v>1582</v>
      </c>
      <c r="H218" s="7" t="s">
        <v>1583</v>
      </c>
      <c r="I218" s="7" t="s">
        <v>1537</v>
      </c>
      <c r="J218" s="7">
        <f t="shared" si="3"/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2">
        <v>0</v>
      </c>
      <c r="AA218" s="20">
        <v>0</v>
      </c>
      <c r="AB218" s="20">
        <v>0</v>
      </c>
      <c r="AC218" s="48">
        <v>0</v>
      </c>
      <c r="AD218" s="9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</row>
    <row r="219" spans="1:67">
      <c r="A219" s="7" t="s">
        <v>3910</v>
      </c>
      <c r="B219" s="7" t="s">
        <v>3702</v>
      </c>
      <c r="C219" s="7" t="s">
        <v>1506</v>
      </c>
      <c r="D219" s="7" t="s">
        <v>1558</v>
      </c>
      <c r="E219" s="7" t="s">
        <v>1588</v>
      </c>
      <c r="F219" s="7" t="s">
        <v>1589</v>
      </c>
      <c r="G219" s="7" t="s">
        <v>1590</v>
      </c>
      <c r="H219" s="7" t="s">
        <v>1591</v>
      </c>
      <c r="I219" s="7" t="s">
        <v>1537</v>
      </c>
      <c r="J219" s="7">
        <f t="shared" si="3"/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12">
        <v>0</v>
      </c>
      <c r="AA219" s="20">
        <v>0</v>
      </c>
      <c r="AB219" s="20">
        <v>0</v>
      </c>
      <c r="AC219" s="48">
        <v>0</v>
      </c>
      <c r="AD219" s="9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67">
      <c r="A220" s="7" t="s">
        <v>2835</v>
      </c>
      <c r="B220" s="7" t="s">
        <v>3911</v>
      </c>
      <c r="C220" s="7" t="s">
        <v>1506</v>
      </c>
      <c r="D220" s="7" t="s">
        <v>1507</v>
      </c>
      <c r="E220" s="7" t="s">
        <v>1521</v>
      </c>
      <c r="F220" s="7" t="s">
        <v>1522</v>
      </c>
      <c r="G220" s="7" t="s">
        <v>1672</v>
      </c>
      <c r="H220" s="7" t="s">
        <v>3912</v>
      </c>
      <c r="I220" s="7" t="s">
        <v>1537</v>
      </c>
      <c r="J220" s="7">
        <f t="shared" si="3"/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12">
        <v>0</v>
      </c>
      <c r="AA220" s="20">
        <v>0</v>
      </c>
      <c r="AB220" s="20">
        <v>0</v>
      </c>
      <c r="AC220" s="48">
        <v>0</v>
      </c>
      <c r="AD220" s="9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</row>
    <row r="221" spans="1:67">
      <c r="A221" s="7" t="s">
        <v>3913</v>
      </c>
      <c r="B221" s="7" t="s">
        <v>3754</v>
      </c>
      <c r="C221" s="7" t="s">
        <v>1506</v>
      </c>
      <c r="D221" s="7" t="s">
        <v>1532</v>
      </c>
      <c r="E221" s="7" t="s">
        <v>1533</v>
      </c>
      <c r="F221" s="7" t="s">
        <v>1534</v>
      </c>
      <c r="G221" s="7" t="s">
        <v>1535</v>
      </c>
      <c r="H221" s="7" t="s">
        <v>1536</v>
      </c>
      <c r="I221" s="7" t="s">
        <v>1537</v>
      </c>
      <c r="J221" s="7">
        <f t="shared" si="3"/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2">
        <v>0</v>
      </c>
      <c r="AA221" s="20">
        <v>0</v>
      </c>
      <c r="AB221" s="20">
        <v>0</v>
      </c>
      <c r="AC221" s="48">
        <v>0</v>
      </c>
      <c r="AD221" s="9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</row>
    <row r="222" spans="1:67">
      <c r="A222" s="7" t="s">
        <v>3914</v>
      </c>
      <c r="B222" s="7" t="s">
        <v>3799</v>
      </c>
      <c r="C222" s="7" t="s">
        <v>1506</v>
      </c>
      <c r="D222" s="7" t="s">
        <v>1558</v>
      </c>
      <c r="E222" s="7" t="s">
        <v>1588</v>
      </c>
      <c r="F222" s="7" t="s">
        <v>1589</v>
      </c>
      <c r="G222" s="7" t="s">
        <v>1590</v>
      </c>
      <c r="H222" s="7" t="s">
        <v>3800</v>
      </c>
      <c r="I222" s="7" t="s">
        <v>1537</v>
      </c>
      <c r="J222" s="7">
        <f t="shared" si="3"/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12">
        <v>0</v>
      </c>
      <c r="AA222" s="20">
        <v>0</v>
      </c>
      <c r="AB222" s="20">
        <v>0</v>
      </c>
      <c r="AC222" s="48">
        <v>0</v>
      </c>
      <c r="AD222" s="9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</row>
    <row r="223" spans="1:67">
      <c r="A223" s="7" t="s">
        <v>3915</v>
      </c>
      <c r="B223" s="7" t="s">
        <v>3675</v>
      </c>
      <c r="C223" s="7" t="s">
        <v>1506</v>
      </c>
      <c r="D223" s="7" t="s">
        <v>1507</v>
      </c>
      <c r="E223" s="7" t="s">
        <v>1515</v>
      </c>
      <c r="F223" s="7" t="s">
        <v>1581</v>
      </c>
      <c r="G223" s="7" t="s">
        <v>1582</v>
      </c>
      <c r="H223" s="7" t="s">
        <v>1583</v>
      </c>
      <c r="I223" s="7" t="s">
        <v>3676</v>
      </c>
      <c r="J223" s="7">
        <f t="shared" si="3"/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12">
        <v>0</v>
      </c>
      <c r="AA223" s="20">
        <v>0</v>
      </c>
      <c r="AB223" s="20">
        <v>0</v>
      </c>
      <c r="AC223" s="48">
        <v>0</v>
      </c>
      <c r="AD223" s="9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</row>
    <row r="224" spans="1:67">
      <c r="A224" s="7" t="s">
        <v>2848</v>
      </c>
      <c r="B224" s="7" t="s">
        <v>3674</v>
      </c>
      <c r="C224" s="7" t="s">
        <v>1506</v>
      </c>
      <c r="D224" s="7" t="s">
        <v>1507</v>
      </c>
      <c r="E224" s="7" t="s">
        <v>1515</v>
      </c>
      <c r="F224" s="7" t="s">
        <v>1539</v>
      </c>
      <c r="G224" s="7" t="s">
        <v>1540</v>
      </c>
      <c r="H224" s="7" t="s">
        <v>1541</v>
      </c>
      <c r="I224" s="7" t="s">
        <v>1537</v>
      </c>
      <c r="J224" s="7">
        <f t="shared" si="3"/>
        <v>68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2">
        <v>13</v>
      </c>
      <c r="AA224" s="20">
        <v>27</v>
      </c>
      <c r="AB224" s="20">
        <v>16</v>
      </c>
      <c r="AC224" s="48">
        <v>8</v>
      </c>
      <c r="AD224" s="9">
        <v>0</v>
      </c>
      <c r="AE224" s="7">
        <v>4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</row>
    <row r="225" spans="1:67">
      <c r="A225" s="7" t="s">
        <v>3916</v>
      </c>
      <c r="B225" s="7" t="s">
        <v>3694</v>
      </c>
      <c r="C225" s="7" t="s">
        <v>1506</v>
      </c>
      <c r="D225" s="7" t="s">
        <v>1507</v>
      </c>
      <c r="E225" s="7" t="s">
        <v>1515</v>
      </c>
      <c r="F225" s="7" t="s">
        <v>1581</v>
      </c>
      <c r="G225" s="7" t="s">
        <v>1582</v>
      </c>
      <c r="H225" s="7" t="s">
        <v>1583</v>
      </c>
      <c r="I225" s="7" t="s">
        <v>1537</v>
      </c>
      <c r="J225" s="7">
        <f t="shared" si="3"/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12">
        <v>0</v>
      </c>
      <c r="AA225" s="20">
        <v>0</v>
      </c>
      <c r="AB225" s="20">
        <v>0</v>
      </c>
      <c r="AC225" s="48">
        <v>0</v>
      </c>
      <c r="AD225" s="9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</row>
    <row r="226" spans="1:67">
      <c r="A226" s="7" t="s">
        <v>3917</v>
      </c>
      <c r="B226" s="7" t="s">
        <v>3906</v>
      </c>
      <c r="C226" s="7" t="s">
        <v>1506</v>
      </c>
      <c r="D226" s="7" t="s">
        <v>1558</v>
      </c>
      <c r="E226" s="7" t="s">
        <v>1588</v>
      </c>
      <c r="F226" s="7" t="s">
        <v>1589</v>
      </c>
      <c r="G226" s="7" t="s">
        <v>1590</v>
      </c>
      <c r="H226" s="7" t="s">
        <v>1591</v>
      </c>
      <c r="I226" s="7" t="s">
        <v>3907</v>
      </c>
      <c r="J226" s="7">
        <f t="shared" si="3"/>
        <v>214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12">
        <v>50</v>
      </c>
      <c r="AA226" s="20">
        <v>71</v>
      </c>
      <c r="AB226" s="20">
        <v>48</v>
      </c>
      <c r="AC226" s="48">
        <v>45</v>
      </c>
      <c r="AD226" s="9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</row>
    <row r="227" spans="1:67">
      <c r="A227" s="7" t="s">
        <v>2822</v>
      </c>
      <c r="B227" s="7" t="s">
        <v>3918</v>
      </c>
      <c r="C227" s="7" t="s">
        <v>1506</v>
      </c>
      <c r="D227" s="7" t="s">
        <v>1507</v>
      </c>
      <c r="E227" s="7" t="s">
        <v>1521</v>
      </c>
      <c r="F227" s="7" t="s">
        <v>1546</v>
      </c>
      <c r="G227" s="7" t="s">
        <v>1547</v>
      </c>
      <c r="H227" s="7" t="s">
        <v>1716</v>
      </c>
      <c r="I227" s="7" t="s">
        <v>3919</v>
      </c>
      <c r="J227" s="7">
        <f t="shared" si="3"/>
        <v>94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2">
        <v>0</v>
      </c>
      <c r="AA227" s="20">
        <v>0</v>
      </c>
      <c r="AB227" s="20">
        <v>0</v>
      </c>
      <c r="AC227" s="48">
        <v>0</v>
      </c>
      <c r="AD227" s="9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32</v>
      </c>
      <c r="AN227" s="7">
        <v>43</v>
      </c>
      <c r="AO227" s="7">
        <v>19</v>
      </c>
    </row>
    <row r="228" spans="1:67">
      <c r="A228" s="7" t="s">
        <v>3920</v>
      </c>
      <c r="B228" s="7" t="s">
        <v>3702</v>
      </c>
      <c r="C228" s="7" t="s">
        <v>1506</v>
      </c>
      <c r="D228" s="7" t="s">
        <v>1558</v>
      </c>
      <c r="E228" s="7" t="s">
        <v>1588</v>
      </c>
      <c r="F228" s="7" t="s">
        <v>1589</v>
      </c>
      <c r="G228" s="7" t="s">
        <v>1590</v>
      </c>
      <c r="H228" s="7" t="s">
        <v>1591</v>
      </c>
      <c r="I228" s="7" t="s">
        <v>1537</v>
      </c>
      <c r="J228" s="7">
        <f t="shared" si="3"/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12">
        <v>0</v>
      </c>
      <c r="AA228" s="20">
        <v>0</v>
      </c>
      <c r="AB228" s="20">
        <v>0</v>
      </c>
      <c r="AC228" s="48">
        <v>0</v>
      </c>
      <c r="AD228" s="9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</row>
    <row r="229" spans="1:67">
      <c r="A229" s="7" t="s">
        <v>3921</v>
      </c>
      <c r="B229" s="7" t="s">
        <v>3694</v>
      </c>
      <c r="C229" s="7" t="s">
        <v>1506</v>
      </c>
      <c r="D229" s="7" t="s">
        <v>1507</v>
      </c>
      <c r="E229" s="7" t="s">
        <v>1515</v>
      </c>
      <c r="F229" s="7" t="s">
        <v>1581</v>
      </c>
      <c r="G229" s="7" t="s">
        <v>1582</v>
      </c>
      <c r="H229" s="7" t="s">
        <v>1583</v>
      </c>
      <c r="I229" s="7" t="s">
        <v>1537</v>
      </c>
      <c r="J229" s="7">
        <f t="shared" si="3"/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12">
        <v>0</v>
      </c>
      <c r="AA229" s="20">
        <v>0</v>
      </c>
      <c r="AB229" s="20">
        <v>0</v>
      </c>
      <c r="AC229" s="48">
        <v>0</v>
      </c>
      <c r="AD229" s="9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</row>
    <row r="230" spans="1:67">
      <c r="A230" s="7" t="s">
        <v>2971</v>
      </c>
      <c r="B230" s="7" t="s">
        <v>3745</v>
      </c>
      <c r="C230" s="7" t="s">
        <v>1506</v>
      </c>
      <c r="D230" s="7" t="s">
        <v>1507</v>
      </c>
      <c r="E230" s="7" t="s">
        <v>1521</v>
      </c>
      <c r="F230" s="7" t="s">
        <v>1522</v>
      </c>
      <c r="G230" s="7" t="s">
        <v>1635</v>
      </c>
      <c r="H230" s="7" t="s">
        <v>3746</v>
      </c>
      <c r="I230" s="7" t="s">
        <v>1537</v>
      </c>
      <c r="J230" s="7">
        <f t="shared" si="3"/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2">
        <v>0</v>
      </c>
      <c r="AA230" s="20">
        <v>0</v>
      </c>
      <c r="AB230" s="20">
        <v>0</v>
      </c>
      <c r="AC230" s="48">
        <v>0</v>
      </c>
      <c r="AD230" s="9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</row>
    <row r="231" spans="1:67">
      <c r="A231" s="7" t="s">
        <v>3922</v>
      </c>
      <c r="B231" s="7" t="s">
        <v>3699</v>
      </c>
      <c r="C231" s="7" t="s">
        <v>1506</v>
      </c>
      <c r="D231" s="7" t="s">
        <v>1558</v>
      </c>
      <c r="E231" s="7" t="s">
        <v>1559</v>
      </c>
      <c r="F231" s="7" t="s">
        <v>1560</v>
      </c>
      <c r="G231" s="7" t="s">
        <v>1561</v>
      </c>
      <c r="H231" s="7" t="s">
        <v>1562</v>
      </c>
      <c r="I231" s="7" t="s">
        <v>1537</v>
      </c>
      <c r="J231" s="7">
        <f t="shared" si="3"/>
        <v>388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2">
        <v>175</v>
      </c>
      <c r="AA231" s="20">
        <v>0</v>
      </c>
      <c r="AB231" s="20">
        <v>213</v>
      </c>
      <c r="AC231" s="48">
        <v>0</v>
      </c>
      <c r="AD231" s="9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</row>
    <row r="232" spans="1:67">
      <c r="A232" s="7" t="s">
        <v>3923</v>
      </c>
      <c r="B232" s="7" t="s">
        <v>3674</v>
      </c>
      <c r="C232" s="7" t="s">
        <v>1506</v>
      </c>
      <c r="D232" s="7" t="s">
        <v>1507</v>
      </c>
      <c r="E232" s="7" t="s">
        <v>1515</v>
      </c>
      <c r="F232" s="7" t="s">
        <v>1539</v>
      </c>
      <c r="G232" s="7" t="s">
        <v>1540</v>
      </c>
      <c r="H232" s="7" t="s">
        <v>1541</v>
      </c>
      <c r="I232" s="7" t="s">
        <v>1537</v>
      </c>
      <c r="J232" s="7">
        <f t="shared" si="3"/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12">
        <v>0</v>
      </c>
      <c r="AA232" s="20">
        <v>0</v>
      </c>
      <c r="AB232" s="20">
        <v>0</v>
      </c>
      <c r="AC232" s="48">
        <v>0</v>
      </c>
      <c r="AD232" s="9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</row>
    <row r="233" spans="1:67">
      <c r="A233" s="7" t="s">
        <v>3924</v>
      </c>
      <c r="B233" s="7" t="s">
        <v>3784</v>
      </c>
      <c r="C233" s="7" t="s">
        <v>1506</v>
      </c>
      <c r="D233" s="7" t="s">
        <v>1507</v>
      </c>
      <c r="E233" s="7" t="s">
        <v>1521</v>
      </c>
      <c r="F233" s="7" t="s">
        <v>1546</v>
      </c>
      <c r="G233" s="7" t="s">
        <v>1547</v>
      </c>
      <c r="H233" s="7" t="s">
        <v>1670</v>
      </c>
      <c r="I233" s="7" t="s">
        <v>1537</v>
      </c>
      <c r="J233" s="7">
        <f t="shared" si="3"/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12">
        <v>0</v>
      </c>
      <c r="AA233" s="20">
        <v>0</v>
      </c>
      <c r="AB233" s="20">
        <v>0</v>
      </c>
      <c r="AC233" s="48">
        <v>0</v>
      </c>
      <c r="AD233" s="9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</row>
    <row r="234" spans="1:67">
      <c r="A234" s="7" t="s">
        <v>2756</v>
      </c>
      <c r="B234" s="7" t="s">
        <v>3695</v>
      </c>
      <c r="C234" s="7" t="s">
        <v>1506</v>
      </c>
      <c r="D234" s="7" t="s">
        <v>1507</v>
      </c>
      <c r="E234" s="7" t="s">
        <v>1515</v>
      </c>
      <c r="F234" s="7" t="s">
        <v>3672</v>
      </c>
      <c r="G234" s="7" t="s">
        <v>1789</v>
      </c>
      <c r="H234" s="7" t="s">
        <v>1537</v>
      </c>
      <c r="I234" s="7" t="s">
        <v>1537</v>
      </c>
      <c r="J234" s="7">
        <f t="shared" si="3"/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2">
        <v>0</v>
      </c>
      <c r="AA234" s="20">
        <v>0</v>
      </c>
      <c r="AB234" s="20">
        <v>0</v>
      </c>
      <c r="AC234" s="48">
        <v>0</v>
      </c>
      <c r="AD234" s="9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</row>
    <row r="235" spans="1:67">
      <c r="A235" s="7" t="s">
        <v>3925</v>
      </c>
      <c r="B235" s="7" t="s">
        <v>3721</v>
      </c>
      <c r="C235" s="7" t="s">
        <v>1506</v>
      </c>
      <c r="D235" s="7" t="s">
        <v>1507</v>
      </c>
      <c r="E235" s="7" t="s">
        <v>1521</v>
      </c>
      <c r="F235" s="7" t="s">
        <v>1522</v>
      </c>
      <c r="G235" s="7" t="s">
        <v>1635</v>
      </c>
      <c r="H235" s="7" t="s">
        <v>1743</v>
      </c>
      <c r="I235" s="7" t="s">
        <v>1537</v>
      </c>
      <c r="J235" s="7">
        <f t="shared" si="3"/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2">
        <v>0</v>
      </c>
      <c r="AA235" s="20">
        <v>0</v>
      </c>
      <c r="AB235" s="20">
        <v>0</v>
      </c>
      <c r="AC235" s="48">
        <v>0</v>
      </c>
      <c r="AD235" s="9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</row>
    <row r="236" spans="1:67" s="10" customFormat="1">
      <c r="A236" s="7" t="s">
        <v>2902</v>
      </c>
      <c r="B236" s="7" t="s">
        <v>3926</v>
      </c>
      <c r="C236" s="7" t="s">
        <v>1506</v>
      </c>
      <c r="D236" s="7" t="s">
        <v>1507</v>
      </c>
      <c r="E236" s="7" t="s">
        <v>1515</v>
      </c>
      <c r="F236" s="7" t="s">
        <v>1537</v>
      </c>
      <c r="G236" s="7" t="s">
        <v>1537</v>
      </c>
      <c r="H236" s="7" t="s">
        <v>1537</v>
      </c>
      <c r="I236" s="7" t="s">
        <v>1537</v>
      </c>
      <c r="J236" s="7">
        <f t="shared" si="3"/>
        <v>573</v>
      </c>
      <c r="K236" s="8">
        <v>91</v>
      </c>
      <c r="L236" s="8">
        <v>101</v>
      </c>
      <c r="M236" s="8">
        <v>0</v>
      </c>
      <c r="N236" s="8">
        <v>81</v>
      </c>
      <c r="O236" s="8">
        <v>96</v>
      </c>
      <c r="P236" s="8">
        <v>130</v>
      </c>
      <c r="Q236" s="8">
        <v>33</v>
      </c>
      <c r="R236" s="8">
        <v>41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2">
        <v>0</v>
      </c>
      <c r="AA236" s="20">
        <v>0</v>
      </c>
      <c r="AB236" s="20">
        <v>0</v>
      </c>
      <c r="AC236" s="48">
        <v>0</v>
      </c>
      <c r="AD236" s="9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>
      <c r="A237" s="7" t="s">
        <v>3927</v>
      </c>
      <c r="B237" s="7" t="s">
        <v>3694</v>
      </c>
      <c r="C237" s="7" t="s">
        <v>1506</v>
      </c>
      <c r="D237" s="7" t="s">
        <v>1507</v>
      </c>
      <c r="E237" s="7" t="s">
        <v>1515</v>
      </c>
      <c r="F237" s="7" t="s">
        <v>1581</v>
      </c>
      <c r="G237" s="7" t="s">
        <v>1582</v>
      </c>
      <c r="H237" s="7" t="s">
        <v>1583</v>
      </c>
      <c r="I237" s="7" t="s">
        <v>1537</v>
      </c>
      <c r="J237" s="7">
        <f t="shared" si="3"/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12">
        <v>0</v>
      </c>
      <c r="AA237" s="20">
        <v>0</v>
      </c>
      <c r="AB237" s="20">
        <v>0</v>
      </c>
      <c r="AC237" s="48">
        <v>0</v>
      </c>
      <c r="AD237" s="9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</row>
    <row r="238" spans="1:67">
      <c r="A238" s="7" t="s">
        <v>3928</v>
      </c>
      <c r="B238" s="7" t="s">
        <v>3695</v>
      </c>
      <c r="C238" s="7" t="s">
        <v>1506</v>
      </c>
      <c r="D238" s="7" t="s">
        <v>1507</v>
      </c>
      <c r="E238" s="7" t="s">
        <v>1515</v>
      </c>
      <c r="F238" s="7" t="s">
        <v>3672</v>
      </c>
      <c r="G238" s="7" t="s">
        <v>1789</v>
      </c>
      <c r="H238" s="7" t="s">
        <v>1537</v>
      </c>
      <c r="I238" s="7" t="s">
        <v>1537</v>
      </c>
      <c r="J238" s="7">
        <f t="shared" si="3"/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2">
        <v>0</v>
      </c>
      <c r="AA238" s="20">
        <v>0</v>
      </c>
      <c r="AB238" s="20">
        <v>0</v>
      </c>
      <c r="AC238" s="48">
        <v>0</v>
      </c>
      <c r="AD238" s="9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</row>
    <row r="239" spans="1:67" s="7" customFormat="1">
      <c r="A239" s="7" t="s">
        <v>3929</v>
      </c>
      <c r="B239" s="7" t="s">
        <v>3683</v>
      </c>
      <c r="C239" s="7" t="s">
        <v>1506</v>
      </c>
      <c r="D239" s="7" t="s">
        <v>1507</v>
      </c>
      <c r="E239" s="7" t="s">
        <v>1508</v>
      </c>
      <c r="F239" s="7" t="s">
        <v>1509</v>
      </c>
      <c r="G239" s="7" t="s">
        <v>3684</v>
      </c>
      <c r="H239" s="7" t="s">
        <v>3685</v>
      </c>
      <c r="I239" s="7" t="s">
        <v>1537</v>
      </c>
      <c r="J239" s="7">
        <f t="shared" si="3"/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2">
        <v>0</v>
      </c>
      <c r="AA239" s="20">
        <v>0</v>
      </c>
      <c r="AB239" s="20">
        <v>0</v>
      </c>
      <c r="AC239" s="48">
        <v>0</v>
      </c>
      <c r="AD239" s="9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67" s="10" customFormat="1">
      <c r="A240" s="7" t="s">
        <v>3930</v>
      </c>
      <c r="B240" s="7" t="s">
        <v>3702</v>
      </c>
      <c r="C240" s="7" t="s">
        <v>1506</v>
      </c>
      <c r="D240" s="7" t="s">
        <v>1558</v>
      </c>
      <c r="E240" s="7" t="s">
        <v>1588</v>
      </c>
      <c r="F240" s="7" t="s">
        <v>1589</v>
      </c>
      <c r="G240" s="7" t="s">
        <v>1590</v>
      </c>
      <c r="H240" s="7" t="s">
        <v>1591</v>
      </c>
      <c r="I240" s="7" t="s">
        <v>1537</v>
      </c>
      <c r="J240" s="7">
        <f t="shared" si="3"/>
        <v>560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315</v>
      </c>
      <c r="X240" s="8">
        <v>245</v>
      </c>
      <c r="Y240" s="8">
        <v>0</v>
      </c>
      <c r="Z240" s="12">
        <v>0</v>
      </c>
      <c r="AA240" s="20">
        <v>0</v>
      </c>
      <c r="AB240" s="20">
        <v>0</v>
      </c>
      <c r="AC240" s="48">
        <v>0</v>
      </c>
      <c r="AD240" s="9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</row>
    <row r="241" spans="1:67">
      <c r="A241" s="7" t="s">
        <v>3931</v>
      </c>
      <c r="B241" s="7" t="s">
        <v>3701</v>
      </c>
      <c r="C241" s="7" t="s">
        <v>1506</v>
      </c>
      <c r="D241" s="7" t="s">
        <v>1507</v>
      </c>
      <c r="E241" s="7" t="s">
        <v>1521</v>
      </c>
      <c r="F241" s="7" t="s">
        <v>1527</v>
      </c>
      <c r="G241" s="7" t="s">
        <v>1528</v>
      </c>
      <c r="H241" s="7" t="s">
        <v>1529</v>
      </c>
      <c r="I241" s="7" t="s">
        <v>1537</v>
      </c>
      <c r="J241" s="7">
        <f t="shared" si="3"/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12">
        <v>0</v>
      </c>
      <c r="AA241" s="20">
        <v>0</v>
      </c>
      <c r="AB241" s="20">
        <v>0</v>
      </c>
      <c r="AC241" s="48">
        <v>0</v>
      </c>
      <c r="AD241" s="9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</row>
    <row r="242" spans="1:67">
      <c r="A242" s="7" t="s">
        <v>2889</v>
      </c>
      <c r="B242" s="7" t="s">
        <v>3932</v>
      </c>
      <c r="C242" s="7" t="s">
        <v>1506</v>
      </c>
      <c r="D242" s="7" t="s">
        <v>1507</v>
      </c>
      <c r="E242" s="7" t="s">
        <v>1521</v>
      </c>
      <c r="F242" s="7" t="s">
        <v>1527</v>
      </c>
      <c r="G242" s="7" t="s">
        <v>1528</v>
      </c>
      <c r="H242" s="7" t="s">
        <v>1822</v>
      </c>
      <c r="I242" s="7" t="s">
        <v>1537</v>
      </c>
      <c r="J242" s="7">
        <f t="shared" si="3"/>
        <v>39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2">
        <v>7</v>
      </c>
      <c r="AA242" s="20">
        <v>11</v>
      </c>
      <c r="AB242" s="20">
        <v>12</v>
      </c>
      <c r="AC242" s="48">
        <v>9</v>
      </c>
      <c r="AD242" s="9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</row>
    <row r="243" spans="1:67">
      <c r="A243" s="7" t="s">
        <v>2943</v>
      </c>
      <c r="B243" s="7" t="s">
        <v>3933</v>
      </c>
      <c r="C243" s="7" t="s">
        <v>1506</v>
      </c>
      <c r="D243" s="7" t="s">
        <v>1507</v>
      </c>
      <c r="E243" s="7" t="s">
        <v>1521</v>
      </c>
      <c r="F243" s="7" t="s">
        <v>1522</v>
      </c>
      <c r="G243" s="7" t="s">
        <v>3763</v>
      </c>
      <c r="H243" s="7" t="s">
        <v>3764</v>
      </c>
      <c r="I243" s="7" t="s">
        <v>3934</v>
      </c>
      <c r="J243" s="7">
        <f t="shared" si="3"/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12">
        <v>0</v>
      </c>
      <c r="AA243" s="20">
        <v>0</v>
      </c>
      <c r="AB243" s="20">
        <v>0</v>
      </c>
      <c r="AC243" s="48">
        <v>0</v>
      </c>
      <c r="AD243" s="9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</row>
    <row r="244" spans="1:67">
      <c r="A244" s="7" t="s">
        <v>3935</v>
      </c>
      <c r="B244" s="7" t="s">
        <v>3674</v>
      </c>
      <c r="C244" s="7" t="s">
        <v>1506</v>
      </c>
      <c r="D244" s="7" t="s">
        <v>1507</v>
      </c>
      <c r="E244" s="7" t="s">
        <v>1515</v>
      </c>
      <c r="F244" s="7" t="s">
        <v>1539</v>
      </c>
      <c r="G244" s="7" t="s">
        <v>1540</v>
      </c>
      <c r="H244" s="7" t="s">
        <v>1541</v>
      </c>
      <c r="I244" s="7" t="s">
        <v>1537</v>
      </c>
      <c r="J244" s="7">
        <f t="shared" si="3"/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2">
        <v>0</v>
      </c>
      <c r="AA244" s="20">
        <v>0</v>
      </c>
      <c r="AB244" s="20">
        <v>0</v>
      </c>
      <c r="AC244" s="48">
        <v>0</v>
      </c>
      <c r="AD244" s="9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</row>
    <row r="245" spans="1:67">
      <c r="A245" s="7" t="s">
        <v>3159</v>
      </c>
      <c r="B245" s="7" t="s">
        <v>3936</v>
      </c>
      <c r="C245" s="7" t="s">
        <v>1506</v>
      </c>
      <c r="D245" s="7" t="s">
        <v>3937</v>
      </c>
      <c r="E245" s="7" t="s">
        <v>1537</v>
      </c>
      <c r="F245" s="7" t="s">
        <v>1537</v>
      </c>
      <c r="G245" s="7" t="s">
        <v>1537</v>
      </c>
      <c r="H245" s="7" t="s">
        <v>1537</v>
      </c>
      <c r="I245" s="7" t="s">
        <v>1537</v>
      </c>
      <c r="J245" s="7">
        <f t="shared" si="3"/>
        <v>423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2">
        <v>0</v>
      </c>
      <c r="AA245" s="20">
        <v>0</v>
      </c>
      <c r="AB245" s="20">
        <v>0</v>
      </c>
      <c r="AC245" s="48">
        <v>0</v>
      </c>
      <c r="AD245" s="9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149</v>
      </c>
      <c r="AN245" s="7">
        <v>249</v>
      </c>
      <c r="AO245" s="7">
        <v>25</v>
      </c>
    </row>
    <row r="246" spans="1:67">
      <c r="A246" s="7" t="s">
        <v>2952</v>
      </c>
      <c r="B246" s="7" t="s">
        <v>3938</v>
      </c>
      <c r="C246" s="7" t="s">
        <v>1506</v>
      </c>
      <c r="D246" s="7" t="s">
        <v>1507</v>
      </c>
      <c r="E246" s="7" t="s">
        <v>1515</v>
      </c>
      <c r="F246" s="7" t="s">
        <v>1581</v>
      </c>
      <c r="G246" s="7" t="s">
        <v>1582</v>
      </c>
      <c r="H246" s="7" t="s">
        <v>1583</v>
      </c>
      <c r="I246" s="7" t="s">
        <v>3939</v>
      </c>
      <c r="J246" s="7">
        <f t="shared" si="3"/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2">
        <v>0</v>
      </c>
      <c r="AA246" s="20">
        <v>0</v>
      </c>
      <c r="AB246" s="20">
        <v>0</v>
      </c>
      <c r="AC246" s="48">
        <v>0</v>
      </c>
      <c r="AD246" s="9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</row>
    <row r="247" spans="1:67">
      <c r="A247" s="7" t="s">
        <v>3940</v>
      </c>
      <c r="B247" s="7" t="s">
        <v>3816</v>
      </c>
      <c r="C247" s="7" t="s">
        <v>1506</v>
      </c>
      <c r="D247" s="7" t="s">
        <v>1507</v>
      </c>
      <c r="E247" s="7" t="s">
        <v>1521</v>
      </c>
      <c r="F247" s="7" t="s">
        <v>1546</v>
      </c>
      <c r="G247" s="7" t="s">
        <v>1547</v>
      </c>
      <c r="H247" s="7" t="s">
        <v>1548</v>
      </c>
      <c r="I247" s="7" t="s">
        <v>1537</v>
      </c>
      <c r="J247" s="7">
        <f t="shared" si="3"/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2">
        <v>0</v>
      </c>
      <c r="AA247" s="20">
        <v>0</v>
      </c>
      <c r="AB247" s="20">
        <v>0</v>
      </c>
      <c r="AC247" s="48">
        <v>0</v>
      </c>
      <c r="AD247" s="9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</row>
    <row r="248" spans="1:67">
      <c r="A248" s="7" t="s">
        <v>3941</v>
      </c>
      <c r="B248" s="7" t="s">
        <v>3694</v>
      </c>
      <c r="C248" s="7" t="s">
        <v>1506</v>
      </c>
      <c r="D248" s="7" t="s">
        <v>1507</v>
      </c>
      <c r="E248" s="7" t="s">
        <v>1515</v>
      </c>
      <c r="F248" s="7" t="s">
        <v>1581</v>
      </c>
      <c r="G248" s="7" t="s">
        <v>1582</v>
      </c>
      <c r="H248" s="7" t="s">
        <v>1583</v>
      </c>
      <c r="I248" s="7" t="s">
        <v>1537</v>
      </c>
      <c r="J248" s="7">
        <f t="shared" si="3"/>
        <v>22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22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12">
        <v>0</v>
      </c>
      <c r="AA248" s="20">
        <v>0</v>
      </c>
      <c r="AB248" s="20">
        <v>0</v>
      </c>
      <c r="AC248" s="48">
        <v>0</v>
      </c>
      <c r="AD248" s="9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</row>
    <row r="249" spans="1:67">
      <c r="A249" s="7" t="s">
        <v>3942</v>
      </c>
      <c r="B249" s="7" t="s">
        <v>3726</v>
      </c>
      <c r="C249" s="7" t="s">
        <v>1506</v>
      </c>
      <c r="D249" s="7" t="s">
        <v>1507</v>
      </c>
      <c r="E249" s="7" t="s">
        <v>1508</v>
      </c>
      <c r="F249" s="7" t="s">
        <v>1509</v>
      </c>
      <c r="G249" s="7" t="s">
        <v>1594</v>
      </c>
      <c r="H249" s="7" t="s">
        <v>1606</v>
      </c>
      <c r="I249" s="7" t="s">
        <v>1537</v>
      </c>
      <c r="J249" s="7">
        <f t="shared" si="3"/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2">
        <v>0</v>
      </c>
      <c r="AA249" s="20">
        <v>0</v>
      </c>
      <c r="AB249" s="20">
        <v>0</v>
      </c>
      <c r="AC249" s="48">
        <v>0</v>
      </c>
      <c r="AD249" s="9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</row>
    <row r="250" spans="1:67">
      <c r="A250" s="7" t="s">
        <v>2854</v>
      </c>
      <c r="B250" s="7" t="s">
        <v>3799</v>
      </c>
      <c r="C250" s="7" t="s">
        <v>1506</v>
      </c>
      <c r="D250" s="7" t="s">
        <v>1558</v>
      </c>
      <c r="E250" s="7" t="s">
        <v>1588</v>
      </c>
      <c r="F250" s="7" t="s">
        <v>1589</v>
      </c>
      <c r="G250" s="7" t="s">
        <v>1590</v>
      </c>
      <c r="H250" s="7" t="s">
        <v>3800</v>
      </c>
      <c r="I250" s="7" t="s">
        <v>1537</v>
      </c>
      <c r="J250" s="7">
        <f t="shared" si="3"/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12">
        <v>0</v>
      </c>
      <c r="AA250" s="20">
        <v>0</v>
      </c>
      <c r="AB250" s="20">
        <v>0</v>
      </c>
      <c r="AC250" s="48">
        <v>0</v>
      </c>
      <c r="AD250" s="9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</row>
    <row r="251" spans="1:67">
      <c r="A251" s="7" t="s">
        <v>3943</v>
      </c>
      <c r="B251" s="7" t="s">
        <v>3709</v>
      </c>
      <c r="C251" s="7" t="s">
        <v>1506</v>
      </c>
      <c r="D251" s="7" t="s">
        <v>1507</v>
      </c>
      <c r="E251" s="7" t="s">
        <v>1515</v>
      </c>
      <c r="F251" s="7" t="s">
        <v>3672</v>
      </c>
      <c r="G251" s="7" t="s">
        <v>1789</v>
      </c>
      <c r="H251" s="7" t="s">
        <v>1570</v>
      </c>
      <c r="I251" s="7" t="s">
        <v>1537</v>
      </c>
      <c r="J251" s="7">
        <f t="shared" si="3"/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12">
        <v>0</v>
      </c>
      <c r="AA251" s="20">
        <v>0</v>
      </c>
      <c r="AB251" s="20">
        <v>0</v>
      </c>
      <c r="AC251" s="48">
        <v>0</v>
      </c>
      <c r="AD251" s="9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</row>
    <row r="252" spans="1:67">
      <c r="A252" s="7" t="s">
        <v>3037</v>
      </c>
      <c r="B252" s="7" t="s">
        <v>3944</v>
      </c>
      <c r="C252" s="7" t="s">
        <v>1506</v>
      </c>
      <c r="D252" s="7" t="s">
        <v>1507</v>
      </c>
      <c r="E252" s="7" t="s">
        <v>1521</v>
      </c>
      <c r="F252" s="7" t="s">
        <v>1522</v>
      </c>
      <c r="G252" s="7" t="s">
        <v>3763</v>
      </c>
      <c r="H252" s="7" t="s">
        <v>3764</v>
      </c>
      <c r="I252" s="7" t="s">
        <v>3945</v>
      </c>
      <c r="J252" s="7">
        <f t="shared" si="3"/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12">
        <v>0</v>
      </c>
      <c r="AA252" s="20">
        <v>0</v>
      </c>
      <c r="AB252" s="20">
        <v>0</v>
      </c>
      <c r="AC252" s="48">
        <v>0</v>
      </c>
      <c r="AD252" s="9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</row>
    <row r="253" spans="1:67">
      <c r="A253" s="7" t="s">
        <v>3946</v>
      </c>
      <c r="B253" s="7" t="s">
        <v>3694</v>
      </c>
      <c r="C253" s="7" t="s">
        <v>1506</v>
      </c>
      <c r="D253" s="7" t="s">
        <v>1507</v>
      </c>
      <c r="E253" s="7" t="s">
        <v>1515</v>
      </c>
      <c r="F253" s="7" t="s">
        <v>1581</v>
      </c>
      <c r="G253" s="7" t="s">
        <v>1582</v>
      </c>
      <c r="H253" s="7" t="s">
        <v>1583</v>
      </c>
      <c r="I253" s="7" t="s">
        <v>1537</v>
      </c>
      <c r="J253" s="7">
        <f t="shared" si="3"/>
        <v>8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8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2">
        <v>0</v>
      </c>
      <c r="AA253" s="20">
        <v>0</v>
      </c>
      <c r="AB253" s="20">
        <v>0</v>
      </c>
      <c r="AC253" s="48">
        <v>0</v>
      </c>
      <c r="AD253" s="9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</row>
    <row r="254" spans="1:67">
      <c r="A254" s="7" t="s">
        <v>3060</v>
      </c>
      <c r="B254" s="7" t="s">
        <v>3947</v>
      </c>
      <c r="C254" s="7" t="s">
        <v>1506</v>
      </c>
      <c r="D254" s="7" t="s">
        <v>1507</v>
      </c>
      <c r="E254" s="7" t="s">
        <v>1508</v>
      </c>
      <c r="F254" s="7" t="s">
        <v>1509</v>
      </c>
      <c r="G254" s="7" t="s">
        <v>3684</v>
      </c>
      <c r="H254" s="7" t="s">
        <v>3806</v>
      </c>
      <c r="I254" s="7" t="s">
        <v>3948</v>
      </c>
      <c r="J254" s="7">
        <f t="shared" si="3"/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2">
        <v>0</v>
      </c>
      <c r="AA254" s="20">
        <v>0</v>
      </c>
      <c r="AB254" s="20">
        <v>0</v>
      </c>
      <c r="AC254" s="48">
        <v>0</v>
      </c>
      <c r="AD254" s="9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</row>
    <row r="255" spans="1:67" s="10" customFormat="1">
      <c r="A255" s="7" t="s">
        <v>3949</v>
      </c>
      <c r="B255" s="7" t="s">
        <v>3701</v>
      </c>
      <c r="C255" s="7" t="s">
        <v>1506</v>
      </c>
      <c r="D255" s="7" t="s">
        <v>1507</v>
      </c>
      <c r="E255" s="7" t="s">
        <v>1521</v>
      </c>
      <c r="F255" s="7" t="s">
        <v>1527</v>
      </c>
      <c r="G255" s="7" t="s">
        <v>1528</v>
      </c>
      <c r="H255" s="7" t="s">
        <v>1529</v>
      </c>
      <c r="I255" s="7" t="s">
        <v>1537</v>
      </c>
      <c r="J255" s="7">
        <f t="shared" si="3"/>
        <v>356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49</v>
      </c>
      <c r="R255" s="8">
        <v>0</v>
      </c>
      <c r="S255" s="8">
        <v>75</v>
      </c>
      <c r="T255" s="8">
        <v>0</v>
      </c>
      <c r="U255" s="8">
        <v>74</v>
      </c>
      <c r="V255" s="8">
        <v>84</v>
      </c>
      <c r="W255" s="8">
        <v>74</v>
      </c>
      <c r="X255" s="8">
        <v>0</v>
      </c>
      <c r="Y255" s="8">
        <v>0</v>
      </c>
      <c r="Z255" s="12">
        <v>0</v>
      </c>
      <c r="AA255" s="20">
        <v>0</v>
      </c>
      <c r="AB255" s="20">
        <v>0</v>
      </c>
      <c r="AC255" s="48">
        <v>0</v>
      </c>
      <c r="AD255" s="9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>
      <c r="A256" s="7" t="s">
        <v>3950</v>
      </c>
      <c r="B256" s="7" t="s">
        <v>3762</v>
      </c>
      <c r="C256" s="7" t="s">
        <v>1506</v>
      </c>
      <c r="D256" s="7" t="s">
        <v>1507</v>
      </c>
      <c r="E256" s="7" t="s">
        <v>1521</v>
      </c>
      <c r="F256" s="7" t="s">
        <v>1522</v>
      </c>
      <c r="G256" s="7" t="s">
        <v>3763</v>
      </c>
      <c r="H256" s="7" t="s">
        <v>3764</v>
      </c>
      <c r="I256" s="7" t="s">
        <v>3765</v>
      </c>
      <c r="J256" s="7">
        <f t="shared" si="3"/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2">
        <v>0</v>
      </c>
      <c r="AA256" s="20">
        <v>0</v>
      </c>
      <c r="AB256" s="20">
        <v>0</v>
      </c>
      <c r="AC256" s="48">
        <v>0</v>
      </c>
      <c r="AD256" s="9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</row>
    <row r="257" spans="1:67">
      <c r="A257" s="7" t="s">
        <v>3951</v>
      </c>
      <c r="B257" s="7" t="s">
        <v>3694</v>
      </c>
      <c r="C257" s="7" t="s">
        <v>1506</v>
      </c>
      <c r="D257" s="7" t="s">
        <v>1507</v>
      </c>
      <c r="E257" s="7" t="s">
        <v>1515</v>
      </c>
      <c r="F257" s="7" t="s">
        <v>1581</v>
      </c>
      <c r="G257" s="7" t="s">
        <v>1582</v>
      </c>
      <c r="H257" s="7" t="s">
        <v>1583</v>
      </c>
      <c r="I257" s="7" t="s">
        <v>1537</v>
      </c>
      <c r="J257" s="7">
        <f t="shared" si="3"/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2">
        <v>0</v>
      </c>
      <c r="AA257" s="20">
        <v>0</v>
      </c>
      <c r="AB257" s="20">
        <v>0</v>
      </c>
      <c r="AC257" s="48">
        <v>0</v>
      </c>
      <c r="AD257" s="9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</row>
    <row r="258" spans="1:67">
      <c r="A258" s="7" t="s">
        <v>3952</v>
      </c>
      <c r="B258" s="7" t="s">
        <v>3702</v>
      </c>
      <c r="C258" s="7" t="s">
        <v>1506</v>
      </c>
      <c r="D258" s="7" t="s">
        <v>1558</v>
      </c>
      <c r="E258" s="7" t="s">
        <v>1588</v>
      </c>
      <c r="F258" s="7" t="s">
        <v>1589</v>
      </c>
      <c r="G258" s="7" t="s">
        <v>1590</v>
      </c>
      <c r="H258" s="7" t="s">
        <v>1591</v>
      </c>
      <c r="I258" s="7" t="s">
        <v>1537</v>
      </c>
      <c r="J258" s="7">
        <f t="shared" si="3"/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2">
        <v>0</v>
      </c>
      <c r="AA258" s="20">
        <v>0</v>
      </c>
      <c r="AB258" s="20">
        <v>0</v>
      </c>
      <c r="AC258" s="48">
        <v>0</v>
      </c>
      <c r="AD258" s="9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</row>
    <row r="259" spans="1:67">
      <c r="A259" s="7" t="s">
        <v>3181</v>
      </c>
      <c r="B259" s="7" t="s">
        <v>3695</v>
      </c>
      <c r="C259" s="7" t="s">
        <v>1506</v>
      </c>
      <c r="D259" s="7" t="s">
        <v>1507</v>
      </c>
      <c r="E259" s="7" t="s">
        <v>1515</v>
      </c>
      <c r="F259" s="7" t="s">
        <v>3672</v>
      </c>
      <c r="G259" s="7" t="s">
        <v>1789</v>
      </c>
      <c r="H259" s="7" t="s">
        <v>1537</v>
      </c>
      <c r="I259" s="7" t="s">
        <v>1537</v>
      </c>
      <c r="J259" s="7">
        <f t="shared" si="3"/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2">
        <v>0</v>
      </c>
      <c r="AA259" s="20">
        <v>0</v>
      </c>
      <c r="AB259" s="20">
        <v>0</v>
      </c>
      <c r="AC259" s="48">
        <v>0</v>
      </c>
      <c r="AD259" s="9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</row>
    <row r="260" spans="1:67" s="10" customFormat="1">
      <c r="A260" s="7" t="s">
        <v>3953</v>
      </c>
      <c r="B260" s="7" t="s">
        <v>3711</v>
      </c>
      <c r="C260" s="7" t="s">
        <v>1506</v>
      </c>
      <c r="D260" s="7" t="s">
        <v>1507</v>
      </c>
      <c r="E260" s="7" t="s">
        <v>1515</v>
      </c>
      <c r="F260" s="7" t="s">
        <v>3672</v>
      </c>
      <c r="G260" s="7" t="s">
        <v>1789</v>
      </c>
      <c r="H260" s="7" t="s">
        <v>1518</v>
      </c>
      <c r="I260" s="7" t="s">
        <v>1537</v>
      </c>
      <c r="J260" s="7">
        <f t="shared" ref="J260:J323" si="4">SUM(K260:AO260)</f>
        <v>200</v>
      </c>
      <c r="K260" s="8">
        <v>116</v>
      </c>
      <c r="L260" s="8">
        <v>0</v>
      </c>
      <c r="M260" s="8">
        <v>0</v>
      </c>
      <c r="N260" s="8">
        <v>0</v>
      </c>
      <c r="O260" s="8">
        <v>0</v>
      </c>
      <c r="P260" s="8">
        <v>84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12">
        <v>0</v>
      </c>
      <c r="AA260" s="20">
        <v>0</v>
      </c>
      <c r="AB260" s="20">
        <v>0</v>
      </c>
      <c r="AC260" s="48">
        <v>0</v>
      </c>
      <c r="AD260" s="9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</row>
    <row r="261" spans="1:67">
      <c r="A261" s="7" t="s">
        <v>3954</v>
      </c>
      <c r="B261" s="7" t="s">
        <v>3688</v>
      </c>
      <c r="C261" s="7" t="s">
        <v>1506</v>
      </c>
      <c r="D261" s="7" t="s">
        <v>1507</v>
      </c>
      <c r="E261" s="7" t="s">
        <v>1508</v>
      </c>
      <c r="F261" s="7" t="s">
        <v>1509</v>
      </c>
      <c r="G261" s="7" t="s">
        <v>1594</v>
      </c>
      <c r="H261" s="7" t="s">
        <v>1595</v>
      </c>
      <c r="I261" s="7" t="s">
        <v>1537</v>
      </c>
      <c r="J261" s="7">
        <f t="shared" si="4"/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12">
        <v>0</v>
      </c>
      <c r="AA261" s="20">
        <v>0</v>
      </c>
      <c r="AB261" s="20">
        <v>0</v>
      </c>
      <c r="AC261" s="48">
        <v>0</v>
      </c>
      <c r="AD261" s="9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</row>
    <row r="262" spans="1:67">
      <c r="A262" s="7" t="s">
        <v>3955</v>
      </c>
      <c r="B262" s="7" t="s">
        <v>3695</v>
      </c>
      <c r="C262" s="7" t="s">
        <v>1506</v>
      </c>
      <c r="D262" s="7" t="s">
        <v>1507</v>
      </c>
      <c r="E262" s="7" t="s">
        <v>1515</v>
      </c>
      <c r="F262" s="7" t="s">
        <v>3672</v>
      </c>
      <c r="G262" s="7" t="s">
        <v>1789</v>
      </c>
      <c r="H262" s="7" t="s">
        <v>1537</v>
      </c>
      <c r="I262" s="7" t="s">
        <v>1537</v>
      </c>
      <c r="J262" s="7">
        <f t="shared" si="4"/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12">
        <v>0</v>
      </c>
      <c r="AA262" s="20">
        <v>0</v>
      </c>
      <c r="AB262" s="20">
        <v>0</v>
      </c>
      <c r="AC262" s="48">
        <v>0</v>
      </c>
      <c r="AD262" s="9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</row>
    <row r="263" spans="1:67">
      <c r="A263" s="7" t="s">
        <v>3956</v>
      </c>
      <c r="B263" s="7" t="s">
        <v>3701</v>
      </c>
      <c r="C263" s="7" t="s">
        <v>1506</v>
      </c>
      <c r="D263" s="7" t="s">
        <v>1507</v>
      </c>
      <c r="E263" s="7" t="s">
        <v>1521</v>
      </c>
      <c r="F263" s="7" t="s">
        <v>1527</v>
      </c>
      <c r="G263" s="7" t="s">
        <v>1528</v>
      </c>
      <c r="H263" s="7" t="s">
        <v>1529</v>
      </c>
      <c r="I263" s="7" t="s">
        <v>1537</v>
      </c>
      <c r="J263" s="7">
        <f t="shared" si="4"/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12">
        <v>0</v>
      </c>
      <c r="AA263" s="20">
        <v>0</v>
      </c>
      <c r="AB263" s="20">
        <v>0</v>
      </c>
      <c r="AC263" s="48">
        <v>0</v>
      </c>
      <c r="AD263" s="9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</row>
    <row r="264" spans="1:67">
      <c r="A264" s="7" t="s">
        <v>3957</v>
      </c>
      <c r="B264" s="7" t="s">
        <v>3926</v>
      </c>
      <c r="C264" s="7" t="s">
        <v>1506</v>
      </c>
      <c r="D264" s="7" t="s">
        <v>1507</v>
      </c>
      <c r="E264" s="7" t="s">
        <v>1515</v>
      </c>
      <c r="F264" s="7" t="s">
        <v>1537</v>
      </c>
      <c r="G264" s="7" t="s">
        <v>1537</v>
      </c>
      <c r="H264" s="7" t="s">
        <v>1537</v>
      </c>
      <c r="I264" s="7" t="s">
        <v>1537</v>
      </c>
      <c r="J264" s="7">
        <f t="shared" si="4"/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2">
        <v>0</v>
      </c>
      <c r="AA264" s="20">
        <v>0</v>
      </c>
      <c r="AB264" s="20">
        <v>0</v>
      </c>
      <c r="AC264" s="48">
        <v>0</v>
      </c>
      <c r="AD264" s="9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</row>
    <row r="265" spans="1:67">
      <c r="A265" s="7" t="s">
        <v>3294</v>
      </c>
      <c r="B265" s="7" t="s">
        <v>3958</v>
      </c>
      <c r="C265" s="7" t="s">
        <v>1506</v>
      </c>
      <c r="D265" s="7" t="s">
        <v>1558</v>
      </c>
      <c r="E265" s="7" t="s">
        <v>1588</v>
      </c>
      <c r="F265" s="7" t="s">
        <v>1589</v>
      </c>
      <c r="G265" s="7" t="s">
        <v>3959</v>
      </c>
      <c r="H265" s="7" t="s">
        <v>1537</v>
      </c>
      <c r="I265" s="7" t="s">
        <v>1537</v>
      </c>
      <c r="J265" s="7">
        <f t="shared" si="4"/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2">
        <v>0</v>
      </c>
      <c r="AA265" s="20">
        <v>0</v>
      </c>
      <c r="AB265" s="20">
        <v>0</v>
      </c>
      <c r="AC265" s="48">
        <v>0</v>
      </c>
      <c r="AD265" s="9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67">
      <c r="A266" s="7" t="s">
        <v>3960</v>
      </c>
      <c r="B266" s="7" t="s">
        <v>3773</v>
      </c>
      <c r="C266" s="7" t="s">
        <v>1506</v>
      </c>
      <c r="D266" s="7" t="s">
        <v>1558</v>
      </c>
      <c r="E266" s="7" t="s">
        <v>1559</v>
      </c>
      <c r="F266" s="7" t="s">
        <v>1560</v>
      </c>
      <c r="G266" s="7" t="s">
        <v>1561</v>
      </c>
      <c r="H266" s="7" t="s">
        <v>1537</v>
      </c>
      <c r="I266" s="7" t="s">
        <v>1537</v>
      </c>
      <c r="J266" s="7">
        <f t="shared" si="4"/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12">
        <v>0</v>
      </c>
      <c r="AA266" s="20">
        <v>0</v>
      </c>
      <c r="AB266" s="20">
        <v>0</v>
      </c>
      <c r="AC266" s="48">
        <v>0</v>
      </c>
      <c r="AD266" s="9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</row>
    <row r="267" spans="1:67">
      <c r="A267" s="7" t="s">
        <v>3961</v>
      </c>
      <c r="B267" s="7" t="s">
        <v>3717</v>
      </c>
      <c r="C267" s="7" t="s">
        <v>1506</v>
      </c>
      <c r="D267" s="7" t="s">
        <v>1507</v>
      </c>
      <c r="E267" s="7" t="s">
        <v>1508</v>
      </c>
      <c r="F267" s="7" t="s">
        <v>1509</v>
      </c>
      <c r="G267" s="7" t="s">
        <v>1510</v>
      </c>
      <c r="H267" s="7" t="s">
        <v>1511</v>
      </c>
      <c r="I267" s="7" t="s">
        <v>1537</v>
      </c>
      <c r="J267" s="7">
        <f t="shared" si="4"/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2">
        <v>0</v>
      </c>
      <c r="AA267" s="20">
        <v>0</v>
      </c>
      <c r="AB267" s="20">
        <v>0</v>
      </c>
      <c r="AC267" s="48">
        <v>0</v>
      </c>
      <c r="AD267" s="9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</row>
    <row r="268" spans="1:67">
      <c r="A268" s="7" t="s">
        <v>3333</v>
      </c>
      <c r="B268" s="7" t="s">
        <v>3756</v>
      </c>
      <c r="C268" s="7" t="s">
        <v>1506</v>
      </c>
      <c r="D268" s="7" t="s">
        <v>1507</v>
      </c>
      <c r="E268" s="7" t="s">
        <v>1515</v>
      </c>
      <c r="F268" s="7" t="s">
        <v>3757</v>
      </c>
      <c r="G268" s="7" t="s">
        <v>3758</v>
      </c>
      <c r="H268" s="7" t="s">
        <v>3759</v>
      </c>
      <c r="I268" s="7" t="s">
        <v>1537</v>
      </c>
      <c r="J268" s="7">
        <f t="shared" si="4"/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12">
        <v>0</v>
      </c>
      <c r="AA268" s="20">
        <v>0</v>
      </c>
      <c r="AB268" s="20">
        <v>0</v>
      </c>
      <c r="AC268" s="48">
        <v>0</v>
      </c>
      <c r="AD268" s="9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</row>
    <row r="269" spans="1:67" s="10" customFormat="1">
      <c r="A269" s="7" t="s">
        <v>3962</v>
      </c>
      <c r="B269" s="7" t="s">
        <v>3726</v>
      </c>
      <c r="C269" s="7" t="s">
        <v>1506</v>
      </c>
      <c r="D269" s="7" t="s">
        <v>1507</v>
      </c>
      <c r="E269" s="7" t="s">
        <v>1508</v>
      </c>
      <c r="F269" s="7" t="s">
        <v>1509</v>
      </c>
      <c r="G269" s="7" t="s">
        <v>1594</v>
      </c>
      <c r="H269" s="7" t="s">
        <v>1606</v>
      </c>
      <c r="I269" s="7" t="s">
        <v>1537</v>
      </c>
      <c r="J269" s="7">
        <f t="shared" si="4"/>
        <v>209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60</v>
      </c>
      <c r="T269" s="8">
        <v>0</v>
      </c>
      <c r="U269" s="8">
        <v>0</v>
      </c>
      <c r="V269" s="8">
        <v>34</v>
      </c>
      <c r="W269" s="8">
        <v>60</v>
      </c>
      <c r="X269" s="8">
        <v>55</v>
      </c>
      <c r="Y269" s="8">
        <v>0</v>
      </c>
      <c r="Z269" s="12">
        <v>0</v>
      </c>
      <c r="AA269" s="20">
        <v>0</v>
      </c>
      <c r="AB269" s="20">
        <v>0</v>
      </c>
      <c r="AC269" s="48">
        <v>0</v>
      </c>
      <c r="AD269" s="9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</row>
    <row r="270" spans="1:67">
      <c r="A270" s="7" t="s">
        <v>3963</v>
      </c>
      <c r="B270" s="7" t="s">
        <v>3712</v>
      </c>
      <c r="C270" s="7" t="s">
        <v>1506</v>
      </c>
      <c r="D270" s="7" t="s">
        <v>1749</v>
      </c>
      <c r="E270" s="7" t="s">
        <v>1749</v>
      </c>
      <c r="F270" s="7" t="s">
        <v>3713</v>
      </c>
      <c r="G270" s="7" t="s">
        <v>3714</v>
      </c>
      <c r="H270" s="7" t="s">
        <v>3715</v>
      </c>
      <c r="I270" s="7" t="s">
        <v>1537</v>
      </c>
      <c r="J270" s="7">
        <f t="shared" si="4"/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2">
        <v>0</v>
      </c>
      <c r="AA270" s="20">
        <v>0</v>
      </c>
      <c r="AB270" s="20">
        <v>0</v>
      </c>
      <c r="AC270" s="48">
        <v>0</v>
      </c>
      <c r="AD270" s="9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</row>
    <row r="271" spans="1:67">
      <c r="A271" s="7" t="s">
        <v>3191</v>
      </c>
      <c r="B271" s="7" t="s">
        <v>3964</v>
      </c>
      <c r="C271" s="7" t="s">
        <v>1506</v>
      </c>
      <c r="D271" s="7" t="s">
        <v>1507</v>
      </c>
      <c r="E271" s="7" t="s">
        <v>1515</v>
      </c>
      <c r="F271" s="7" t="s">
        <v>1581</v>
      </c>
      <c r="G271" s="7" t="s">
        <v>3965</v>
      </c>
      <c r="H271" s="7" t="s">
        <v>1537</v>
      </c>
      <c r="I271" s="7" t="s">
        <v>1537</v>
      </c>
      <c r="J271" s="7">
        <f t="shared" si="4"/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2">
        <v>0</v>
      </c>
      <c r="AA271" s="20">
        <v>0</v>
      </c>
      <c r="AB271" s="20">
        <v>0</v>
      </c>
      <c r="AC271" s="48">
        <v>0</v>
      </c>
      <c r="AD271" s="9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</row>
    <row r="272" spans="1:67" s="10" customFormat="1">
      <c r="A272" s="7" t="s">
        <v>3966</v>
      </c>
      <c r="B272" s="7" t="s">
        <v>3702</v>
      </c>
      <c r="C272" s="7" t="s">
        <v>1506</v>
      </c>
      <c r="D272" s="7" t="s">
        <v>1558</v>
      </c>
      <c r="E272" s="7" t="s">
        <v>1588</v>
      </c>
      <c r="F272" s="7" t="s">
        <v>1589</v>
      </c>
      <c r="G272" s="7" t="s">
        <v>1590</v>
      </c>
      <c r="H272" s="7" t="s">
        <v>1591</v>
      </c>
      <c r="I272" s="7" t="s">
        <v>1537</v>
      </c>
      <c r="J272" s="7">
        <f t="shared" si="4"/>
        <v>422</v>
      </c>
      <c r="K272" s="8">
        <v>0</v>
      </c>
      <c r="L272" s="8">
        <v>88</v>
      </c>
      <c r="M272" s="8">
        <v>71</v>
      </c>
      <c r="N272" s="8">
        <v>0</v>
      </c>
      <c r="O272" s="8">
        <v>0</v>
      </c>
      <c r="P272" s="8">
        <v>0</v>
      </c>
      <c r="Q272" s="8">
        <v>28</v>
      </c>
      <c r="R272" s="8">
        <v>14</v>
      </c>
      <c r="S272" s="8">
        <v>36</v>
      </c>
      <c r="T272" s="8">
        <v>38</v>
      </c>
      <c r="U272" s="8">
        <v>31</v>
      </c>
      <c r="V272" s="8">
        <v>30</v>
      </c>
      <c r="W272" s="8">
        <v>53</v>
      </c>
      <c r="X272" s="8">
        <v>33</v>
      </c>
      <c r="Y272" s="8">
        <v>0</v>
      </c>
      <c r="Z272" s="12">
        <v>0</v>
      </c>
      <c r="AA272" s="20">
        <v>0</v>
      </c>
      <c r="AB272" s="20">
        <v>0</v>
      </c>
      <c r="AC272" s="48">
        <v>0</v>
      </c>
      <c r="AD272" s="9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</row>
    <row r="273" spans="1:41">
      <c r="A273" s="7" t="s">
        <v>2589</v>
      </c>
      <c r="B273" s="7" t="s">
        <v>3694</v>
      </c>
      <c r="C273" s="7" t="s">
        <v>1506</v>
      </c>
      <c r="D273" s="7" t="s">
        <v>1507</v>
      </c>
      <c r="E273" s="7" t="s">
        <v>1515</v>
      </c>
      <c r="F273" s="7" t="s">
        <v>1581</v>
      </c>
      <c r="G273" s="7" t="s">
        <v>1582</v>
      </c>
      <c r="H273" s="7" t="s">
        <v>1583</v>
      </c>
      <c r="I273" s="7" t="s">
        <v>1537</v>
      </c>
      <c r="J273" s="7">
        <f t="shared" si="4"/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2">
        <v>0</v>
      </c>
      <c r="AA273" s="20">
        <v>0</v>
      </c>
      <c r="AB273" s="20">
        <v>0</v>
      </c>
      <c r="AC273" s="48">
        <v>0</v>
      </c>
      <c r="AD273" s="9">
        <v>0</v>
      </c>
      <c r="AE273" s="7">
        <v>0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</row>
    <row r="274" spans="1:41">
      <c r="A274" s="7" t="s">
        <v>3967</v>
      </c>
      <c r="B274" s="7" t="s">
        <v>3968</v>
      </c>
      <c r="C274" s="7" t="s">
        <v>1506</v>
      </c>
      <c r="D274" s="7" t="s">
        <v>1507</v>
      </c>
      <c r="E274" s="7" t="s">
        <v>1521</v>
      </c>
      <c r="F274" s="7" t="s">
        <v>1522</v>
      </c>
      <c r="G274" s="7" t="s">
        <v>3763</v>
      </c>
      <c r="H274" s="7" t="s">
        <v>1537</v>
      </c>
      <c r="I274" s="7" t="s">
        <v>1537</v>
      </c>
      <c r="J274" s="7">
        <f t="shared" si="4"/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2">
        <v>0</v>
      </c>
      <c r="AA274" s="20">
        <v>0</v>
      </c>
      <c r="AB274" s="20">
        <v>0</v>
      </c>
      <c r="AC274" s="48">
        <v>0</v>
      </c>
      <c r="AD274" s="9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</row>
    <row r="275" spans="1:41">
      <c r="A275" s="7" t="s">
        <v>3321</v>
      </c>
      <c r="B275" s="7" t="s">
        <v>3969</v>
      </c>
      <c r="C275" s="7" t="s">
        <v>1506</v>
      </c>
      <c r="D275" s="7" t="s">
        <v>1558</v>
      </c>
      <c r="E275" s="7" t="s">
        <v>1559</v>
      </c>
      <c r="F275" s="7" t="s">
        <v>1560</v>
      </c>
      <c r="G275" s="7" t="s">
        <v>3970</v>
      </c>
      <c r="H275" s="7" t="s">
        <v>3971</v>
      </c>
      <c r="I275" s="7" t="s">
        <v>1537</v>
      </c>
      <c r="J275" s="7">
        <f t="shared" si="4"/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12">
        <v>0</v>
      </c>
      <c r="AA275" s="20">
        <v>0</v>
      </c>
      <c r="AB275" s="20">
        <v>0</v>
      </c>
      <c r="AC275" s="48">
        <v>0</v>
      </c>
      <c r="AD275" s="9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</row>
    <row r="276" spans="1:41">
      <c r="A276" s="7" t="s">
        <v>3972</v>
      </c>
      <c r="B276" s="7" t="s">
        <v>3688</v>
      </c>
      <c r="C276" s="7" t="s">
        <v>1506</v>
      </c>
      <c r="D276" s="7" t="s">
        <v>1507</v>
      </c>
      <c r="E276" s="7" t="s">
        <v>1508</v>
      </c>
      <c r="F276" s="7" t="s">
        <v>1509</v>
      </c>
      <c r="G276" s="7" t="s">
        <v>1594</v>
      </c>
      <c r="H276" s="7" t="s">
        <v>1595</v>
      </c>
      <c r="I276" s="7" t="s">
        <v>1537</v>
      </c>
      <c r="J276" s="7">
        <f t="shared" si="4"/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2">
        <v>0</v>
      </c>
      <c r="AA276" s="20">
        <v>0</v>
      </c>
      <c r="AB276" s="20">
        <v>0</v>
      </c>
      <c r="AC276" s="48">
        <v>0</v>
      </c>
      <c r="AD276" s="9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</row>
    <row r="277" spans="1:41">
      <c r="A277" s="7" t="s">
        <v>3232</v>
      </c>
      <c r="B277" s="7" t="s">
        <v>3699</v>
      </c>
      <c r="C277" s="7" t="s">
        <v>1506</v>
      </c>
      <c r="D277" s="7" t="s">
        <v>1558</v>
      </c>
      <c r="E277" s="7" t="s">
        <v>1559</v>
      </c>
      <c r="F277" s="7" t="s">
        <v>1560</v>
      </c>
      <c r="G277" s="7" t="s">
        <v>1561</v>
      </c>
      <c r="H277" s="7" t="s">
        <v>1562</v>
      </c>
      <c r="I277" s="7" t="s">
        <v>1537</v>
      </c>
      <c r="J277" s="7">
        <f t="shared" si="4"/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12">
        <v>0</v>
      </c>
      <c r="AA277" s="20">
        <v>0</v>
      </c>
      <c r="AB277" s="20">
        <v>0</v>
      </c>
      <c r="AC277" s="48">
        <v>0</v>
      </c>
      <c r="AD277" s="9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</row>
    <row r="278" spans="1:41">
      <c r="A278" s="7" t="s">
        <v>3196</v>
      </c>
      <c r="B278" s="7" t="s">
        <v>3973</v>
      </c>
      <c r="C278" s="7" t="s">
        <v>1506</v>
      </c>
      <c r="D278" s="7" t="s">
        <v>1507</v>
      </c>
      <c r="E278" s="7" t="s">
        <v>1521</v>
      </c>
      <c r="F278" s="7" t="s">
        <v>1522</v>
      </c>
      <c r="G278" s="7" t="s">
        <v>1635</v>
      </c>
      <c r="H278" s="7" t="s">
        <v>1740</v>
      </c>
      <c r="I278" s="7" t="s">
        <v>1537</v>
      </c>
      <c r="J278" s="7">
        <f t="shared" si="4"/>
        <v>26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12">
        <v>10</v>
      </c>
      <c r="AA278" s="20">
        <v>0</v>
      </c>
      <c r="AB278" s="20">
        <v>9</v>
      </c>
      <c r="AC278" s="48">
        <v>7</v>
      </c>
      <c r="AD278" s="9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</row>
    <row r="279" spans="1:41">
      <c r="A279" s="7" t="s">
        <v>3369</v>
      </c>
      <c r="B279" s="7" t="s">
        <v>3701</v>
      </c>
      <c r="C279" s="7" t="s">
        <v>1506</v>
      </c>
      <c r="D279" s="7" t="s">
        <v>1507</v>
      </c>
      <c r="E279" s="7" t="s">
        <v>1521</v>
      </c>
      <c r="F279" s="7" t="s">
        <v>1527</v>
      </c>
      <c r="G279" s="7" t="s">
        <v>1528</v>
      </c>
      <c r="H279" s="7" t="s">
        <v>1529</v>
      </c>
      <c r="I279" s="7" t="s">
        <v>1537</v>
      </c>
      <c r="J279" s="7">
        <f t="shared" si="4"/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2">
        <v>0</v>
      </c>
      <c r="AA279" s="20">
        <v>0</v>
      </c>
      <c r="AB279" s="20">
        <v>0</v>
      </c>
      <c r="AC279" s="48">
        <v>0</v>
      </c>
      <c r="AD279" s="9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</row>
    <row r="280" spans="1:41">
      <c r="A280" s="7" t="s">
        <v>3127</v>
      </c>
      <c r="B280" s="7" t="s">
        <v>3974</v>
      </c>
      <c r="C280" s="7" t="s">
        <v>1506</v>
      </c>
      <c r="D280" s="7" t="s">
        <v>1507</v>
      </c>
      <c r="E280" s="7" t="s">
        <v>1521</v>
      </c>
      <c r="F280" s="7" t="s">
        <v>1522</v>
      </c>
      <c r="G280" s="7" t="s">
        <v>3763</v>
      </c>
      <c r="H280" s="7" t="s">
        <v>3975</v>
      </c>
      <c r="I280" s="7" t="s">
        <v>1537</v>
      </c>
      <c r="J280" s="7">
        <f t="shared" si="4"/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2">
        <v>0</v>
      </c>
      <c r="AA280" s="20">
        <v>0</v>
      </c>
      <c r="AB280" s="20">
        <v>0</v>
      </c>
      <c r="AC280" s="48">
        <v>0</v>
      </c>
      <c r="AD280" s="9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</row>
    <row r="281" spans="1:41">
      <c r="A281" s="7" t="s">
        <v>3976</v>
      </c>
      <c r="B281" s="7" t="s">
        <v>3699</v>
      </c>
      <c r="C281" s="7" t="s">
        <v>1506</v>
      </c>
      <c r="D281" s="7" t="s">
        <v>1558</v>
      </c>
      <c r="E281" s="7" t="s">
        <v>1559</v>
      </c>
      <c r="F281" s="7" t="s">
        <v>1560</v>
      </c>
      <c r="G281" s="7" t="s">
        <v>1561</v>
      </c>
      <c r="H281" s="7" t="s">
        <v>1562</v>
      </c>
      <c r="I281" s="7" t="s">
        <v>1537</v>
      </c>
      <c r="J281" s="7">
        <f t="shared" si="4"/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2">
        <v>0</v>
      </c>
      <c r="AA281" s="20">
        <v>0</v>
      </c>
      <c r="AB281" s="20">
        <v>0</v>
      </c>
      <c r="AC281" s="48">
        <v>0</v>
      </c>
      <c r="AD281" s="9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</row>
    <row r="282" spans="1:41">
      <c r="A282" s="7" t="s">
        <v>3339</v>
      </c>
      <c r="B282" s="7" t="s">
        <v>3977</v>
      </c>
      <c r="C282" s="7" t="s">
        <v>1506</v>
      </c>
      <c r="D282" s="7" t="s">
        <v>1749</v>
      </c>
      <c r="E282" s="7" t="s">
        <v>1749</v>
      </c>
      <c r="F282" s="7" t="s">
        <v>1750</v>
      </c>
      <c r="G282" s="7" t="s">
        <v>1751</v>
      </c>
      <c r="H282" s="7" t="s">
        <v>1752</v>
      </c>
      <c r="I282" s="7" t="s">
        <v>1537</v>
      </c>
      <c r="J282" s="7">
        <f t="shared" si="4"/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2">
        <v>0</v>
      </c>
      <c r="AA282" s="20">
        <v>0</v>
      </c>
      <c r="AB282" s="20">
        <v>0</v>
      </c>
      <c r="AC282" s="48">
        <v>0</v>
      </c>
      <c r="AD282" s="9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</row>
    <row r="283" spans="1:41">
      <c r="A283" s="7" t="s">
        <v>3345</v>
      </c>
      <c r="B283" s="7" t="s">
        <v>3858</v>
      </c>
      <c r="C283" s="7" t="s">
        <v>1506</v>
      </c>
      <c r="D283" s="7" t="s">
        <v>1558</v>
      </c>
      <c r="E283" s="7" t="s">
        <v>1588</v>
      </c>
      <c r="F283" s="7" t="s">
        <v>1589</v>
      </c>
      <c r="G283" s="7" t="s">
        <v>1779</v>
      </c>
      <c r="H283" s="7" t="s">
        <v>3859</v>
      </c>
      <c r="I283" s="7" t="s">
        <v>1537</v>
      </c>
      <c r="J283" s="7">
        <f t="shared" si="4"/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12">
        <v>0</v>
      </c>
      <c r="AA283" s="20">
        <v>0</v>
      </c>
      <c r="AB283" s="20">
        <v>0</v>
      </c>
      <c r="AC283" s="48">
        <v>0</v>
      </c>
      <c r="AD283" s="9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</row>
    <row r="284" spans="1:41">
      <c r="A284" s="7" t="s">
        <v>3978</v>
      </c>
      <c r="B284" s="7" t="s">
        <v>3709</v>
      </c>
      <c r="C284" s="7" t="s">
        <v>1506</v>
      </c>
      <c r="D284" s="7" t="s">
        <v>1507</v>
      </c>
      <c r="E284" s="7" t="s">
        <v>1515</v>
      </c>
      <c r="F284" s="7" t="s">
        <v>3672</v>
      </c>
      <c r="G284" s="7" t="s">
        <v>1789</v>
      </c>
      <c r="H284" s="7" t="s">
        <v>1570</v>
      </c>
      <c r="I284" s="7" t="s">
        <v>1537</v>
      </c>
      <c r="J284" s="7">
        <f t="shared" si="4"/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2">
        <v>0</v>
      </c>
      <c r="AA284" s="20">
        <v>0</v>
      </c>
      <c r="AB284" s="20">
        <v>0</v>
      </c>
      <c r="AC284" s="48">
        <v>0</v>
      </c>
      <c r="AD284" s="9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</row>
    <row r="285" spans="1:41">
      <c r="A285" s="7" t="s">
        <v>3979</v>
      </c>
      <c r="B285" s="7" t="s">
        <v>3702</v>
      </c>
      <c r="C285" s="7" t="s">
        <v>1506</v>
      </c>
      <c r="D285" s="7" t="s">
        <v>1558</v>
      </c>
      <c r="E285" s="7" t="s">
        <v>1588</v>
      </c>
      <c r="F285" s="7" t="s">
        <v>1589</v>
      </c>
      <c r="G285" s="7" t="s">
        <v>1590</v>
      </c>
      <c r="H285" s="7" t="s">
        <v>1591</v>
      </c>
      <c r="I285" s="7" t="s">
        <v>1537</v>
      </c>
      <c r="J285" s="7">
        <f t="shared" si="4"/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12">
        <v>0</v>
      </c>
      <c r="AA285" s="20">
        <v>0</v>
      </c>
      <c r="AB285" s="20">
        <v>0</v>
      </c>
      <c r="AC285" s="48">
        <v>0</v>
      </c>
      <c r="AD285" s="9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</row>
    <row r="286" spans="1:41">
      <c r="A286" s="7" t="s">
        <v>3980</v>
      </c>
      <c r="B286" s="7" t="s">
        <v>3801</v>
      </c>
      <c r="C286" s="7" t="s">
        <v>1506</v>
      </c>
      <c r="D286" s="7" t="s">
        <v>1507</v>
      </c>
      <c r="E286" s="7" t="s">
        <v>1521</v>
      </c>
      <c r="F286" s="7" t="s">
        <v>1522</v>
      </c>
      <c r="G286" s="7" t="s">
        <v>1668</v>
      </c>
      <c r="H286" s="7" t="s">
        <v>3802</v>
      </c>
      <c r="I286" s="7" t="s">
        <v>1537</v>
      </c>
      <c r="J286" s="7">
        <f t="shared" si="4"/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2">
        <v>0</v>
      </c>
      <c r="AA286" s="20">
        <v>0</v>
      </c>
      <c r="AB286" s="20">
        <v>0</v>
      </c>
      <c r="AC286" s="48">
        <v>0</v>
      </c>
      <c r="AD286" s="9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</row>
    <row r="287" spans="1:41">
      <c r="A287" s="7" t="s">
        <v>3137</v>
      </c>
      <c r="B287" s="7" t="s">
        <v>3981</v>
      </c>
      <c r="C287" s="7" t="s">
        <v>1506</v>
      </c>
      <c r="D287" s="7" t="s">
        <v>1507</v>
      </c>
      <c r="E287" s="7" t="s">
        <v>3982</v>
      </c>
      <c r="F287" s="7" t="s">
        <v>3983</v>
      </c>
      <c r="G287" s="7" t="s">
        <v>3984</v>
      </c>
      <c r="H287" s="7" t="s">
        <v>3985</v>
      </c>
      <c r="I287" s="7" t="s">
        <v>1537</v>
      </c>
      <c r="J287" s="7">
        <f t="shared" si="4"/>
        <v>5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2">
        <v>5</v>
      </c>
      <c r="AA287" s="20">
        <v>0</v>
      </c>
      <c r="AB287" s="20">
        <v>0</v>
      </c>
      <c r="AC287" s="48">
        <v>0</v>
      </c>
      <c r="AD287" s="9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</row>
    <row r="288" spans="1:41">
      <c r="A288" s="7" t="s">
        <v>3043</v>
      </c>
      <c r="B288" s="7" t="s">
        <v>3986</v>
      </c>
      <c r="C288" s="7" t="s">
        <v>1506</v>
      </c>
      <c r="D288" s="7" t="s">
        <v>1558</v>
      </c>
      <c r="E288" s="7" t="s">
        <v>1588</v>
      </c>
      <c r="F288" s="7" t="s">
        <v>1589</v>
      </c>
      <c r="G288" s="7" t="s">
        <v>1590</v>
      </c>
      <c r="H288" s="7" t="s">
        <v>3987</v>
      </c>
      <c r="I288" s="7" t="s">
        <v>1537</v>
      </c>
      <c r="J288" s="7">
        <f t="shared" si="4"/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2">
        <v>0</v>
      </c>
      <c r="AA288" s="20">
        <v>0</v>
      </c>
      <c r="AB288" s="20">
        <v>0</v>
      </c>
      <c r="AC288" s="48">
        <v>0</v>
      </c>
      <c r="AD288" s="9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</row>
    <row r="289" spans="1:67">
      <c r="A289" s="7" t="s">
        <v>3988</v>
      </c>
      <c r="B289" s="7" t="s">
        <v>3701</v>
      </c>
      <c r="C289" s="7" t="s">
        <v>1506</v>
      </c>
      <c r="D289" s="7" t="s">
        <v>1507</v>
      </c>
      <c r="E289" s="7" t="s">
        <v>1521</v>
      </c>
      <c r="F289" s="7" t="s">
        <v>1527</v>
      </c>
      <c r="G289" s="7" t="s">
        <v>1528</v>
      </c>
      <c r="H289" s="7" t="s">
        <v>1529</v>
      </c>
      <c r="I289" s="7" t="s">
        <v>1537</v>
      </c>
      <c r="J289" s="7">
        <f t="shared" si="4"/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12">
        <v>0</v>
      </c>
      <c r="AA289" s="20">
        <v>0</v>
      </c>
      <c r="AB289" s="20">
        <v>0</v>
      </c>
      <c r="AC289" s="48">
        <v>0</v>
      </c>
      <c r="AD289" s="9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</row>
    <row r="290" spans="1:67">
      <c r="A290" s="7" t="s">
        <v>3069</v>
      </c>
      <c r="B290" s="7" t="s">
        <v>3766</v>
      </c>
      <c r="C290" s="7" t="s">
        <v>1506</v>
      </c>
      <c r="D290" s="7" t="s">
        <v>1507</v>
      </c>
      <c r="E290" s="7" t="s">
        <v>1521</v>
      </c>
      <c r="F290" s="7" t="s">
        <v>1522</v>
      </c>
      <c r="G290" s="7" t="s">
        <v>3767</v>
      </c>
      <c r="H290" s="7" t="s">
        <v>3768</v>
      </c>
      <c r="I290" s="7" t="s">
        <v>1537</v>
      </c>
      <c r="J290" s="7">
        <f t="shared" si="4"/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12">
        <v>0</v>
      </c>
      <c r="AA290" s="20">
        <v>0</v>
      </c>
      <c r="AB290" s="20">
        <v>0</v>
      </c>
      <c r="AC290" s="48">
        <v>0</v>
      </c>
      <c r="AD290" s="9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</row>
    <row r="291" spans="1:67">
      <c r="A291" s="7" t="s">
        <v>3989</v>
      </c>
      <c r="B291" s="7" t="s">
        <v>3990</v>
      </c>
      <c r="C291" s="7" t="s">
        <v>1506</v>
      </c>
      <c r="D291" s="7" t="s">
        <v>1507</v>
      </c>
      <c r="E291" s="7" t="s">
        <v>1508</v>
      </c>
      <c r="F291" s="7" t="s">
        <v>1509</v>
      </c>
      <c r="G291" s="7" t="s">
        <v>1510</v>
      </c>
      <c r="H291" s="7" t="s">
        <v>3791</v>
      </c>
      <c r="I291" s="7" t="s">
        <v>3991</v>
      </c>
      <c r="J291" s="7">
        <f t="shared" si="4"/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12">
        <v>0</v>
      </c>
      <c r="AA291" s="20">
        <v>0</v>
      </c>
      <c r="AB291" s="20">
        <v>0</v>
      </c>
      <c r="AC291" s="48">
        <v>0</v>
      </c>
      <c r="AD291" s="9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</row>
    <row r="292" spans="1:67">
      <c r="A292" s="7" t="s">
        <v>3173</v>
      </c>
      <c r="B292" s="7" t="s">
        <v>3992</v>
      </c>
      <c r="C292" s="7" t="s">
        <v>1506</v>
      </c>
      <c r="D292" s="7" t="s">
        <v>1507</v>
      </c>
      <c r="E292" s="7" t="s">
        <v>1508</v>
      </c>
      <c r="F292" s="7" t="s">
        <v>1509</v>
      </c>
      <c r="G292" s="7" t="s">
        <v>1594</v>
      </c>
      <c r="H292" s="7" t="s">
        <v>3993</v>
      </c>
      <c r="I292" s="7" t="s">
        <v>3994</v>
      </c>
      <c r="J292" s="7">
        <f t="shared" si="4"/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12">
        <v>0</v>
      </c>
      <c r="AA292" s="20">
        <v>0</v>
      </c>
      <c r="AB292" s="20">
        <v>0</v>
      </c>
      <c r="AC292" s="48">
        <v>0</v>
      </c>
      <c r="AD292" s="9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</row>
    <row r="293" spans="1:67">
      <c r="A293" s="7" t="s">
        <v>3269</v>
      </c>
      <c r="B293" s="7" t="s">
        <v>3995</v>
      </c>
      <c r="C293" s="7" t="s">
        <v>1506</v>
      </c>
      <c r="D293" s="7" t="s">
        <v>1507</v>
      </c>
      <c r="E293" s="7" t="s">
        <v>1521</v>
      </c>
      <c r="F293" s="7" t="s">
        <v>1546</v>
      </c>
      <c r="G293" s="7" t="s">
        <v>1547</v>
      </c>
      <c r="H293" s="7" t="s">
        <v>3996</v>
      </c>
      <c r="I293" s="7" t="s">
        <v>1537</v>
      </c>
      <c r="J293" s="7">
        <f t="shared" si="4"/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2">
        <v>0</v>
      </c>
      <c r="AA293" s="20">
        <v>0</v>
      </c>
      <c r="AB293" s="20">
        <v>0</v>
      </c>
      <c r="AC293" s="48">
        <v>0</v>
      </c>
      <c r="AD293" s="9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</row>
    <row r="294" spans="1:67">
      <c r="A294" s="7" t="s">
        <v>2923</v>
      </c>
      <c r="B294" s="7" t="s">
        <v>3754</v>
      </c>
      <c r="C294" s="7" t="s">
        <v>1506</v>
      </c>
      <c r="D294" s="7" t="s">
        <v>1532</v>
      </c>
      <c r="E294" s="7" t="s">
        <v>1533</v>
      </c>
      <c r="F294" s="7" t="s">
        <v>1534</v>
      </c>
      <c r="G294" s="7" t="s">
        <v>1535</v>
      </c>
      <c r="H294" s="7" t="s">
        <v>1536</v>
      </c>
      <c r="I294" s="7" t="s">
        <v>1537</v>
      </c>
      <c r="J294" s="7">
        <f t="shared" si="4"/>
        <v>21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12">
        <v>0</v>
      </c>
      <c r="AA294" s="20">
        <v>8</v>
      </c>
      <c r="AB294" s="20">
        <v>6</v>
      </c>
      <c r="AC294" s="48">
        <v>7</v>
      </c>
      <c r="AD294" s="9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</row>
    <row r="295" spans="1:67">
      <c r="A295" s="7" t="s">
        <v>3997</v>
      </c>
      <c r="B295" s="7" t="s">
        <v>3709</v>
      </c>
      <c r="C295" s="7" t="s">
        <v>1506</v>
      </c>
      <c r="D295" s="7" t="s">
        <v>1507</v>
      </c>
      <c r="E295" s="7" t="s">
        <v>1515</v>
      </c>
      <c r="F295" s="7" t="s">
        <v>3672</v>
      </c>
      <c r="G295" s="7" t="s">
        <v>1789</v>
      </c>
      <c r="H295" s="7" t="s">
        <v>1570</v>
      </c>
      <c r="I295" s="7" t="s">
        <v>1537</v>
      </c>
      <c r="J295" s="7">
        <f t="shared" si="4"/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2">
        <v>0</v>
      </c>
      <c r="AA295" s="20">
        <v>0</v>
      </c>
      <c r="AB295" s="20">
        <v>0</v>
      </c>
      <c r="AC295" s="48">
        <v>0</v>
      </c>
      <c r="AD295" s="9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</row>
    <row r="296" spans="1:67">
      <c r="A296" s="7" t="s">
        <v>3998</v>
      </c>
      <c r="B296" s="7" t="s">
        <v>3709</v>
      </c>
      <c r="C296" s="7" t="s">
        <v>1506</v>
      </c>
      <c r="D296" s="7" t="s">
        <v>1507</v>
      </c>
      <c r="E296" s="7" t="s">
        <v>1515</v>
      </c>
      <c r="F296" s="7" t="s">
        <v>3672</v>
      </c>
      <c r="G296" s="7" t="s">
        <v>1789</v>
      </c>
      <c r="H296" s="7" t="s">
        <v>1570</v>
      </c>
      <c r="I296" s="7" t="s">
        <v>1537</v>
      </c>
      <c r="J296" s="7">
        <f t="shared" si="4"/>
        <v>197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12">
        <v>51</v>
      </c>
      <c r="AA296" s="20">
        <v>66</v>
      </c>
      <c r="AB296" s="20">
        <v>39</v>
      </c>
      <c r="AC296" s="48">
        <v>41</v>
      </c>
      <c r="AD296" s="9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</row>
    <row r="297" spans="1:67">
      <c r="A297" s="7" t="s">
        <v>3360</v>
      </c>
      <c r="B297" s="7" t="s">
        <v>3999</v>
      </c>
      <c r="C297" s="7" t="s">
        <v>1506</v>
      </c>
      <c r="D297" s="7" t="s">
        <v>1749</v>
      </c>
      <c r="E297" s="7" t="s">
        <v>1749</v>
      </c>
      <c r="F297" s="7" t="s">
        <v>1750</v>
      </c>
      <c r="G297" s="7" t="s">
        <v>1751</v>
      </c>
      <c r="H297" s="7" t="s">
        <v>4000</v>
      </c>
      <c r="I297" s="7" t="s">
        <v>1537</v>
      </c>
      <c r="J297" s="7">
        <f t="shared" si="4"/>
        <v>76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12">
        <v>12</v>
      </c>
      <c r="AA297" s="20">
        <v>30</v>
      </c>
      <c r="AB297" s="20">
        <v>23</v>
      </c>
      <c r="AC297" s="48">
        <v>11</v>
      </c>
      <c r="AD297" s="9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</row>
    <row r="298" spans="1:67">
      <c r="A298" s="7" t="s">
        <v>3422</v>
      </c>
      <c r="B298" s="7" t="s">
        <v>4001</v>
      </c>
      <c r="C298" s="7" t="s">
        <v>1506</v>
      </c>
      <c r="D298" s="7" t="s">
        <v>1507</v>
      </c>
      <c r="E298" s="7" t="s">
        <v>1521</v>
      </c>
      <c r="F298" s="7" t="s">
        <v>4002</v>
      </c>
      <c r="G298" s="7" t="s">
        <v>4003</v>
      </c>
      <c r="H298" s="7" t="s">
        <v>4004</v>
      </c>
      <c r="I298" s="7" t="s">
        <v>1537</v>
      </c>
      <c r="J298" s="7">
        <f t="shared" si="4"/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12">
        <v>0</v>
      </c>
      <c r="AA298" s="20">
        <v>0</v>
      </c>
      <c r="AB298" s="20">
        <v>0</v>
      </c>
      <c r="AC298" s="48">
        <v>0</v>
      </c>
      <c r="AD298" s="9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</row>
    <row r="299" spans="1:67">
      <c r="A299" s="7" t="s">
        <v>3200</v>
      </c>
      <c r="B299" s="7" t="s">
        <v>4005</v>
      </c>
      <c r="C299" s="7" t="s">
        <v>1506</v>
      </c>
      <c r="D299" s="7" t="s">
        <v>1507</v>
      </c>
      <c r="E299" s="7" t="s">
        <v>1521</v>
      </c>
      <c r="F299" s="7" t="s">
        <v>1522</v>
      </c>
      <c r="G299" s="7" t="s">
        <v>1635</v>
      </c>
      <c r="H299" s="7" t="s">
        <v>4006</v>
      </c>
      <c r="I299" s="7" t="s">
        <v>1537</v>
      </c>
      <c r="J299" s="7">
        <f t="shared" si="4"/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2">
        <v>0</v>
      </c>
      <c r="AA299" s="20">
        <v>0</v>
      </c>
      <c r="AB299" s="20">
        <v>0</v>
      </c>
      <c r="AC299" s="48">
        <v>0</v>
      </c>
      <c r="AD299" s="9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</row>
    <row r="300" spans="1:67">
      <c r="A300" s="7" t="s">
        <v>2984</v>
      </c>
      <c r="B300" s="7" t="s">
        <v>4007</v>
      </c>
      <c r="C300" s="7" t="s">
        <v>1506</v>
      </c>
      <c r="D300" s="7" t="s">
        <v>1507</v>
      </c>
      <c r="E300" s="7" t="s">
        <v>1515</v>
      </c>
      <c r="F300" s="7" t="s">
        <v>3672</v>
      </c>
      <c r="G300" s="7" t="s">
        <v>1789</v>
      </c>
      <c r="H300" s="7" t="s">
        <v>4008</v>
      </c>
      <c r="I300" s="7" t="s">
        <v>1537</v>
      </c>
      <c r="J300" s="7">
        <f t="shared" si="4"/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12">
        <v>0</v>
      </c>
      <c r="AA300" s="20">
        <v>0</v>
      </c>
      <c r="AB300" s="20">
        <v>0</v>
      </c>
      <c r="AC300" s="48">
        <v>0</v>
      </c>
      <c r="AD300" s="9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</row>
    <row r="301" spans="1:67" s="10" customFormat="1">
      <c r="A301" s="7" t="s">
        <v>4009</v>
      </c>
      <c r="B301" s="7" t="s">
        <v>3711</v>
      </c>
      <c r="C301" s="7" t="s">
        <v>1506</v>
      </c>
      <c r="D301" s="7" t="s">
        <v>1507</v>
      </c>
      <c r="E301" s="7" t="s">
        <v>1515</v>
      </c>
      <c r="F301" s="7" t="s">
        <v>3672</v>
      </c>
      <c r="G301" s="7" t="s">
        <v>1789</v>
      </c>
      <c r="H301" s="7" t="s">
        <v>1518</v>
      </c>
      <c r="I301" s="7" t="s">
        <v>1537</v>
      </c>
      <c r="J301" s="7">
        <f t="shared" si="4"/>
        <v>100</v>
      </c>
      <c r="K301" s="8">
        <v>0</v>
      </c>
      <c r="L301" s="8">
        <v>0</v>
      </c>
      <c r="M301" s="8">
        <v>0</v>
      </c>
      <c r="N301" s="8">
        <v>100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12">
        <v>0</v>
      </c>
      <c r="AA301" s="20">
        <v>0</v>
      </c>
      <c r="AB301" s="20">
        <v>0</v>
      </c>
      <c r="AC301" s="48">
        <v>0</v>
      </c>
      <c r="AD301" s="9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</row>
    <row r="302" spans="1:67">
      <c r="A302" s="7" t="s">
        <v>3228</v>
      </c>
      <c r="B302" s="7" t="s">
        <v>3699</v>
      </c>
      <c r="C302" s="7" t="s">
        <v>1506</v>
      </c>
      <c r="D302" s="7" t="s">
        <v>1558</v>
      </c>
      <c r="E302" s="7" t="s">
        <v>1559</v>
      </c>
      <c r="F302" s="7" t="s">
        <v>1560</v>
      </c>
      <c r="G302" s="7" t="s">
        <v>1561</v>
      </c>
      <c r="H302" s="7" t="s">
        <v>1562</v>
      </c>
      <c r="I302" s="7" t="s">
        <v>1537</v>
      </c>
      <c r="J302" s="7">
        <f t="shared" si="4"/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2">
        <v>0</v>
      </c>
      <c r="AA302" s="20">
        <v>0</v>
      </c>
      <c r="AB302" s="20">
        <v>0</v>
      </c>
      <c r="AC302" s="48">
        <v>0</v>
      </c>
      <c r="AD302" s="9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</row>
    <row r="303" spans="1:67">
      <c r="A303" s="7" t="s">
        <v>4010</v>
      </c>
      <c r="B303" s="7" t="s">
        <v>3831</v>
      </c>
      <c r="C303" s="7" t="s">
        <v>1506</v>
      </c>
      <c r="D303" s="7" t="s">
        <v>1507</v>
      </c>
      <c r="E303" s="7" t="s">
        <v>1508</v>
      </c>
      <c r="F303" s="7" t="s">
        <v>1509</v>
      </c>
      <c r="G303" s="7" t="s">
        <v>1510</v>
      </c>
      <c r="H303" s="7" t="s">
        <v>1537</v>
      </c>
      <c r="I303" s="7" t="s">
        <v>1537</v>
      </c>
      <c r="J303" s="7">
        <f t="shared" si="4"/>
        <v>51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9</v>
      </c>
      <c r="R303" s="8">
        <v>6</v>
      </c>
      <c r="S303" s="8">
        <v>0</v>
      </c>
      <c r="T303" s="8">
        <v>5</v>
      </c>
      <c r="U303" s="8">
        <v>10</v>
      </c>
      <c r="V303" s="8">
        <v>12</v>
      </c>
      <c r="W303" s="8">
        <v>9</v>
      </c>
      <c r="X303" s="8">
        <v>0</v>
      </c>
      <c r="Y303" s="8">
        <v>0</v>
      </c>
      <c r="Z303" s="12">
        <v>0</v>
      </c>
      <c r="AA303" s="20">
        <v>0</v>
      </c>
      <c r="AB303" s="20">
        <v>0</v>
      </c>
      <c r="AC303" s="48">
        <v>0</v>
      </c>
      <c r="AD303" s="9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</row>
    <row r="304" spans="1:67">
      <c r="A304" s="7" t="s">
        <v>4011</v>
      </c>
      <c r="B304" s="7" t="s">
        <v>3670</v>
      </c>
      <c r="C304" s="7" t="s">
        <v>1506</v>
      </c>
      <c r="D304" s="7" t="s">
        <v>1507</v>
      </c>
      <c r="E304" s="7" t="s">
        <v>1521</v>
      </c>
      <c r="F304" s="7" t="s">
        <v>1522</v>
      </c>
      <c r="G304" s="7" t="s">
        <v>1523</v>
      </c>
      <c r="H304" s="7" t="s">
        <v>1537</v>
      </c>
      <c r="I304" s="7" t="s">
        <v>1537</v>
      </c>
      <c r="J304" s="7">
        <f t="shared" si="4"/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2">
        <v>0</v>
      </c>
      <c r="AA304" s="20">
        <v>0</v>
      </c>
      <c r="AB304" s="20">
        <v>0</v>
      </c>
      <c r="AC304" s="48">
        <v>0</v>
      </c>
      <c r="AD304" s="9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</row>
    <row r="305" spans="1:67">
      <c r="A305" s="7" t="s">
        <v>4012</v>
      </c>
      <c r="B305" s="7" t="s">
        <v>3816</v>
      </c>
      <c r="C305" s="7" t="s">
        <v>1506</v>
      </c>
      <c r="D305" s="7" t="s">
        <v>1507</v>
      </c>
      <c r="E305" s="7" t="s">
        <v>1521</v>
      </c>
      <c r="F305" s="7" t="s">
        <v>1546</v>
      </c>
      <c r="G305" s="7" t="s">
        <v>1547</v>
      </c>
      <c r="H305" s="7" t="s">
        <v>1548</v>
      </c>
      <c r="I305" s="7" t="s">
        <v>1537</v>
      </c>
      <c r="J305" s="7">
        <f t="shared" si="4"/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2">
        <v>0</v>
      </c>
      <c r="AA305" s="20">
        <v>0</v>
      </c>
      <c r="AB305" s="20">
        <v>0</v>
      </c>
      <c r="AC305" s="48">
        <v>0</v>
      </c>
      <c r="AD305" s="9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</row>
    <row r="306" spans="1:67">
      <c r="A306" s="7" t="s">
        <v>4013</v>
      </c>
      <c r="B306" s="7" t="s">
        <v>3701</v>
      </c>
      <c r="C306" s="7" t="s">
        <v>1506</v>
      </c>
      <c r="D306" s="7" t="s">
        <v>1507</v>
      </c>
      <c r="E306" s="7" t="s">
        <v>1521</v>
      </c>
      <c r="F306" s="7" t="s">
        <v>1527</v>
      </c>
      <c r="G306" s="7" t="s">
        <v>1528</v>
      </c>
      <c r="H306" s="7" t="s">
        <v>1529</v>
      </c>
      <c r="I306" s="7" t="s">
        <v>1537</v>
      </c>
      <c r="J306" s="7">
        <f t="shared" si="4"/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12">
        <v>0</v>
      </c>
      <c r="AA306" s="20">
        <v>0</v>
      </c>
      <c r="AB306" s="20">
        <v>0</v>
      </c>
      <c r="AC306" s="48">
        <v>0</v>
      </c>
      <c r="AD306" s="9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</row>
    <row r="307" spans="1:67">
      <c r="A307" s="7" t="s">
        <v>4014</v>
      </c>
      <c r="B307" s="7" t="s">
        <v>3674</v>
      </c>
      <c r="C307" s="7" t="s">
        <v>1506</v>
      </c>
      <c r="D307" s="7" t="s">
        <v>1507</v>
      </c>
      <c r="E307" s="7" t="s">
        <v>1515</v>
      </c>
      <c r="F307" s="7" t="s">
        <v>1539</v>
      </c>
      <c r="G307" s="7" t="s">
        <v>1540</v>
      </c>
      <c r="H307" s="7" t="s">
        <v>1541</v>
      </c>
      <c r="I307" s="7" t="s">
        <v>1537</v>
      </c>
      <c r="J307" s="7">
        <f t="shared" si="4"/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12">
        <v>0</v>
      </c>
      <c r="AA307" s="20">
        <v>0</v>
      </c>
      <c r="AB307" s="20">
        <v>0</v>
      </c>
      <c r="AC307" s="48">
        <v>0</v>
      </c>
      <c r="AD307" s="9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</row>
    <row r="308" spans="1:67" s="10" customFormat="1">
      <c r="A308" s="7" t="s">
        <v>4015</v>
      </c>
      <c r="B308" s="7" t="s">
        <v>4016</v>
      </c>
      <c r="C308" s="7" t="s">
        <v>1506</v>
      </c>
      <c r="D308" s="7" t="s">
        <v>1507</v>
      </c>
      <c r="E308" s="7" t="s">
        <v>1508</v>
      </c>
      <c r="F308" s="7" t="s">
        <v>1537</v>
      </c>
      <c r="G308" s="7" t="s">
        <v>1537</v>
      </c>
      <c r="H308" s="7" t="s">
        <v>1537</v>
      </c>
      <c r="I308" s="7" t="s">
        <v>1537</v>
      </c>
      <c r="J308" s="7">
        <f t="shared" si="4"/>
        <v>167</v>
      </c>
      <c r="K308" s="8">
        <v>2</v>
      </c>
      <c r="L308" s="8">
        <v>8</v>
      </c>
      <c r="M308" s="8">
        <v>9</v>
      </c>
      <c r="N308" s="8">
        <v>1</v>
      </c>
      <c r="O308" s="8">
        <v>1</v>
      </c>
      <c r="P308" s="8">
        <v>2</v>
      </c>
      <c r="Q308" s="8">
        <v>18</v>
      </c>
      <c r="R308" s="8">
        <v>13</v>
      </c>
      <c r="S308" s="8">
        <v>17</v>
      </c>
      <c r="T308" s="8">
        <v>22</v>
      </c>
      <c r="U308" s="8">
        <v>17</v>
      </c>
      <c r="V308" s="8">
        <v>11</v>
      </c>
      <c r="W308" s="8">
        <v>12</v>
      </c>
      <c r="X308" s="8">
        <v>17</v>
      </c>
      <c r="Y308" s="8">
        <v>14</v>
      </c>
      <c r="Z308" s="12">
        <v>0</v>
      </c>
      <c r="AA308" s="20">
        <v>0</v>
      </c>
      <c r="AB308" s="20">
        <v>1</v>
      </c>
      <c r="AC308" s="48">
        <v>2</v>
      </c>
      <c r="AD308" s="9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</row>
    <row r="309" spans="1:67">
      <c r="A309" s="7" t="s">
        <v>4017</v>
      </c>
      <c r="B309" s="7" t="s">
        <v>3670</v>
      </c>
      <c r="C309" s="7" t="s">
        <v>1506</v>
      </c>
      <c r="D309" s="7" t="s">
        <v>1507</v>
      </c>
      <c r="E309" s="7" t="s">
        <v>1521</v>
      </c>
      <c r="F309" s="7" t="s">
        <v>1522</v>
      </c>
      <c r="G309" s="7" t="s">
        <v>1523</v>
      </c>
      <c r="H309" s="7" t="s">
        <v>1537</v>
      </c>
      <c r="I309" s="7" t="s">
        <v>1537</v>
      </c>
      <c r="J309" s="7">
        <f t="shared" si="4"/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2">
        <v>0</v>
      </c>
      <c r="AA309" s="20">
        <v>0</v>
      </c>
      <c r="AB309" s="20">
        <v>0</v>
      </c>
      <c r="AC309" s="48">
        <v>0</v>
      </c>
      <c r="AD309" s="9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</row>
    <row r="310" spans="1:67">
      <c r="A310" s="7" t="s">
        <v>4018</v>
      </c>
      <c r="B310" s="7" t="s">
        <v>3695</v>
      </c>
      <c r="C310" s="7" t="s">
        <v>1506</v>
      </c>
      <c r="D310" s="7" t="s">
        <v>1507</v>
      </c>
      <c r="E310" s="7" t="s">
        <v>1515</v>
      </c>
      <c r="F310" s="7" t="s">
        <v>3672</v>
      </c>
      <c r="G310" s="7" t="s">
        <v>1789</v>
      </c>
      <c r="H310" s="7" t="s">
        <v>1537</v>
      </c>
      <c r="I310" s="7" t="s">
        <v>1537</v>
      </c>
      <c r="J310" s="7">
        <f t="shared" si="4"/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2">
        <v>0</v>
      </c>
      <c r="AA310" s="20">
        <v>0</v>
      </c>
      <c r="AB310" s="20">
        <v>0</v>
      </c>
      <c r="AC310" s="48">
        <v>0</v>
      </c>
      <c r="AD310" s="9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</row>
    <row r="311" spans="1:67">
      <c r="A311" s="7" t="s">
        <v>3224</v>
      </c>
      <c r="B311" s="7" t="s">
        <v>3669</v>
      </c>
      <c r="C311" s="7" t="s">
        <v>1506</v>
      </c>
      <c r="D311" s="7" t="s">
        <v>1507</v>
      </c>
      <c r="E311" s="7" t="s">
        <v>1521</v>
      </c>
      <c r="F311" s="7" t="s">
        <v>1546</v>
      </c>
      <c r="G311" s="7" t="s">
        <v>1537</v>
      </c>
      <c r="H311" s="7" t="s">
        <v>1537</v>
      </c>
      <c r="I311" s="7" t="s">
        <v>1537</v>
      </c>
      <c r="J311" s="7">
        <f t="shared" si="4"/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2">
        <v>0</v>
      </c>
      <c r="AA311" s="20">
        <v>0</v>
      </c>
      <c r="AB311" s="20">
        <v>0</v>
      </c>
      <c r="AC311" s="48">
        <v>0</v>
      </c>
      <c r="AD311" s="9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</row>
    <row r="312" spans="1:67">
      <c r="A312" s="7" t="s">
        <v>4019</v>
      </c>
      <c r="B312" s="7" t="s">
        <v>4020</v>
      </c>
      <c r="C312" s="7" t="s">
        <v>1506</v>
      </c>
      <c r="D312" s="7" t="s">
        <v>1507</v>
      </c>
      <c r="E312" s="7" t="s">
        <v>1508</v>
      </c>
      <c r="F312" s="7" t="s">
        <v>1509</v>
      </c>
      <c r="G312" s="7" t="s">
        <v>1510</v>
      </c>
      <c r="H312" s="7" t="s">
        <v>1573</v>
      </c>
      <c r="I312" s="7" t="s">
        <v>1537</v>
      </c>
      <c r="J312" s="7">
        <f t="shared" si="4"/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2">
        <v>0</v>
      </c>
      <c r="AA312" s="20">
        <v>0</v>
      </c>
      <c r="AB312" s="20">
        <v>0</v>
      </c>
      <c r="AC312" s="48">
        <v>0</v>
      </c>
      <c r="AD312" s="9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</row>
    <row r="313" spans="1:67">
      <c r="A313" s="7" t="s">
        <v>4021</v>
      </c>
      <c r="B313" s="7" t="s">
        <v>4022</v>
      </c>
      <c r="C313" s="7" t="s">
        <v>1506</v>
      </c>
      <c r="D313" s="7" t="s">
        <v>1532</v>
      </c>
      <c r="E313" s="7" t="s">
        <v>1533</v>
      </c>
      <c r="F313" s="7" t="s">
        <v>1601</v>
      </c>
      <c r="G313" s="7" t="s">
        <v>1537</v>
      </c>
      <c r="H313" s="7" t="s">
        <v>1537</v>
      </c>
      <c r="I313" s="7" t="s">
        <v>1537</v>
      </c>
      <c r="J313" s="7">
        <f t="shared" si="4"/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12">
        <v>0</v>
      </c>
      <c r="AA313" s="20">
        <v>0</v>
      </c>
      <c r="AB313" s="20">
        <v>0</v>
      </c>
      <c r="AC313" s="48">
        <v>0</v>
      </c>
      <c r="AD313" s="9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</row>
    <row r="314" spans="1:67">
      <c r="A314" s="7" t="s">
        <v>4023</v>
      </c>
      <c r="B314" s="7" t="s">
        <v>3831</v>
      </c>
      <c r="C314" s="7" t="s">
        <v>1506</v>
      </c>
      <c r="D314" s="7" t="s">
        <v>1507</v>
      </c>
      <c r="E314" s="7" t="s">
        <v>1508</v>
      </c>
      <c r="F314" s="7" t="s">
        <v>1509</v>
      </c>
      <c r="G314" s="7" t="s">
        <v>1510</v>
      </c>
      <c r="H314" s="7" t="s">
        <v>1537</v>
      </c>
      <c r="I314" s="7" t="s">
        <v>1537</v>
      </c>
      <c r="J314" s="7">
        <f t="shared" si="4"/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12">
        <v>0</v>
      </c>
      <c r="AA314" s="20">
        <v>0</v>
      </c>
      <c r="AB314" s="20">
        <v>0</v>
      </c>
      <c r="AC314" s="48">
        <v>0</v>
      </c>
      <c r="AD314" s="9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</row>
    <row r="315" spans="1:67">
      <c r="A315" s="7" t="s">
        <v>4024</v>
      </c>
      <c r="B315" s="7" t="s">
        <v>3789</v>
      </c>
      <c r="C315" s="7" t="s">
        <v>1506</v>
      </c>
      <c r="D315" s="7" t="s">
        <v>1507</v>
      </c>
      <c r="E315" s="7" t="s">
        <v>1521</v>
      </c>
      <c r="F315" s="7" t="s">
        <v>1522</v>
      </c>
      <c r="G315" s="7" t="s">
        <v>3763</v>
      </c>
      <c r="H315" s="7" t="s">
        <v>3764</v>
      </c>
      <c r="I315" s="7" t="s">
        <v>1537</v>
      </c>
      <c r="J315" s="7">
        <f t="shared" si="4"/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12">
        <v>0</v>
      </c>
      <c r="AA315" s="20">
        <v>0</v>
      </c>
      <c r="AB315" s="20">
        <v>0</v>
      </c>
      <c r="AC315" s="48">
        <v>0</v>
      </c>
      <c r="AD315" s="9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</row>
    <row r="316" spans="1:67">
      <c r="A316" s="7" t="s">
        <v>4025</v>
      </c>
      <c r="B316" s="7" t="s">
        <v>3674</v>
      </c>
      <c r="C316" s="7" t="s">
        <v>1506</v>
      </c>
      <c r="D316" s="7" t="s">
        <v>1507</v>
      </c>
      <c r="E316" s="7" t="s">
        <v>1515</v>
      </c>
      <c r="F316" s="7" t="s">
        <v>1539</v>
      </c>
      <c r="G316" s="7" t="s">
        <v>1540</v>
      </c>
      <c r="H316" s="7" t="s">
        <v>1541</v>
      </c>
      <c r="I316" s="7" t="s">
        <v>1537</v>
      </c>
      <c r="J316" s="7">
        <f t="shared" si="4"/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2">
        <v>0</v>
      </c>
      <c r="AA316" s="20">
        <v>0</v>
      </c>
      <c r="AB316" s="20">
        <v>0</v>
      </c>
      <c r="AC316" s="48">
        <v>0</v>
      </c>
      <c r="AD316" s="9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</row>
    <row r="317" spans="1:67">
      <c r="A317" s="7" t="s">
        <v>4026</v>
      </c>
      <c r="B317" s="7" t="s">
        <v>3701</v>
      </c>
      <c r="C317" s="7" t="s">
        <v>1506</v>
      </c>
      <c r="D317" s="7" t="s">
        <v>1507</v>
      </c>
      <c r="E317" s="7" t="s">
        <v>1521</v>
      </c>
      <c r="F317" s="7" t="s">
        <v>1527</v>
      </c>
      <c r="G317" s="7" t="s">
        <v>1528</v>
      </c>
      <c r="H317" s="7" t="s">
        <v>1529</v>
      </c>
      <c r="I317" s="7" t="s">
        <v>1537</v>
      </c>
      <c r="J317" s="7">
        <f t="shared" si="4"/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12">
        <v>0</v>
      </c>
      <c r="AA317" s="20">
        <v>0</v>
      </c>
      <c r="AB317" s="20">
        <v>0</v>
      </c>
      <c r="AC317" s="48">
        <v>0</v>
      </c>
      <c r="AD317" s="9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</row>
    <row r="318" spans="1:67">
      <c r="A318" s="7" t="s">
        <v>3381</v>
      </c>
      <c r="B318" s="7" t="s">
        <v>3843</v>
      </c>
      <c r="C318" s="7" t="s">
        <v>1506</v>
      </c>
      <c r="D318" s="7" t="s">
        <v>1558</v>
      </c>
      <c r="E318" s="7" t="s">
        <v>1559</v>
      </c>
      <c r="F318" s="7" t="s">
        <v>1560</v>
      </c>
      <c r="G318" s="7" t="s">
        <v>1561</v>
      </c>
      <c r="H318" s="7" t="s">
        <v>3844</v>
      </c>
      <c r="I318" s="7" t="s">
        <v>1537</v>
      </c>
      <c r="J318" s="7">
        <f t="shared" si="4"/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12">
        <v>0</v>
      </c>
      <c r="AA318" s="20">
        <v>0</v>
      </c>
      <c r="AB318" s="20">
        <v>0</v>
      </c>
      <c r="AC318" s="48">
        <v>0</v>
      </c>
      <c r="AD318" s="9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</row>
    <row r="319" spans="1:67">
      <c r="A319" s="7" t="s">
        <v>3502</v>
      </c>
      <c r="B319" s="7" t="s">
        <v>4027</v>
      </c>
      <c r="C319" s="7" t="s">
        <v>1506</v>
      </c>
      <c r="D319" s="7" t="s">
        <v>1507</v>
      </c>
      <c r="E319" s="7" t="s">
        <v>1521</v>
      </c>
      <c r="F319" s="7" t="s">
        <v>1522</v>
      </c>
      <c r="G319" s="7" t="s">
        <v>1672</v>
      </c>
      <c r="H319" s="7" t="s">
        <v>1673</v>
      </c>
      <c r="I319" s="7" t="s">
        <v>1537</v>
      </c>
      <c r="J319" s="7">
        <f t="shared" si="4"/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2">
        <v>0</v>
      </c>
      <c r="AA319" s="20">
        <v>0</v>
      </c>
      <c r="AB319" s="20">
        <v>0</v>
      </c>
      <c r="AC319" s="48">
        <v>0</v>
      </c>
      <c r="AD319" s="9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</row>
    <row r="320" spans="1:67">
      <c r="A320" s="7" t="s">
        <v>4028</v>
      </c>
      <c r="B320" s="7" t="s">
        <v>4029</v>
      </c>
      <c r="C320" s="7" t="s">
        <v>1506</v>
      </c>
      <c r="D320" s="7" t="s">
        <v>1507</v>
      </c>
      <c r="E320" s="7" t="s">
        <v>1515</v>
      </c>
      <c r="F320" s="7" t="s">
        <v>3672</v>
      </c>
      <c r="G320" s="7" t="s">
        <v>1789</v>
      </c>
      <c r="H320" s="7" t="s">
        <v>4030</v>
      </c>
      <c r="I320" s="7" t="s">
        <v>1537</v>
      </c>
      <c r="J320" s="7">
        <f t="shared" si="4"/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12">
        <v>0</v>
      </c>
      <c r="AA320" s="20">
        <v>0</v>
      </c>
      <c r="AB320" s="20">
        <v>0</v>
      </c>
      <c r="AC320" s="48">
        <v>0</v>
      </c>
      <c r="AD320" s="9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</row>
    <row r="321" spans="1:67">
      <c r="A321" s="7" t="s">
        <v>4031</v>
      </c>
      <c r="B321" s="7" t="s">
        <v>3711</v>
      </c>
      <c r="C321" s="7" t="s">
        <v>1506</v>
      </c>
      <c r="D321" s="7" t="s">
        <v>1507</v>
      </c>
      <c r="E321" s="7" t="s">
        <v>1515</v>
      </c>
      <c r="F321" s="7" t="s">
        <v>3672</v>
      </c>
      <c r="G321" s="7" t="s">
        <v>1789</v>
      </c>
      <c r="H321" s="7" t="s">
        <v>1518</v>
      </c>
      <c r="I321" s="7" t="s">
        <v>1537</v>
      </c>
      <c r="J321" s="7">
        <f t="shared" si="4"/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12">
        <v>0</v>
      </c>
      <c r="AA321" s="20">
        <v>0</v>
      </c>
      <c r="AB321" s="20">
        <v>0</v>
      </c>
      <c r="AC321" s="48">
        <v>0</v>
      </c>
      <c r="AD321" s="9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</row>
    <row r="322" spans="1:67">
      <c r="A322" s="7" t="s">
        <v>4032</v>
      </c>
      <c r="B322" s="7" t="s">
        <v>3717</v>
      </c>
      <c r="C322" s="7" t="s">
        <v>1506</v>
      </c>
      <c r="D322" s="7" t="s">
        <v>1507</v>
      </c>
      <c r="E322" s="7" t="s">
        <v>1508</v>
      </c>
      <c r="F322" s="7" t="s">
        <v>1509</v>
      </c>
      <c r="G322" s="7" t="s">
        <v>1510</v>
      </c>
      <c r="H322" s="7" t="s">
        <v>1511</v>
      </c>
      <c r="I322" s="7" t="s">
        <v>1537</v>
      </c>
      <c r="J322" s="7">
        <f t="shared" si="4"/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12">
        <v>0</v>
      </c>
      <c r="AA322" s="20">
        <v>0</v>
      </c>
      <c r="AB322" s="20">
        <v>0</v>
      </c>
      <c r="AC322" s="48">
        <v>0</v>
      </c>
      <c r="AD322" s="9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</row>
    <row r="323" spans="1:67">
      <c r="A323" s="7" t="s">
        <v>4033</v>
      </c>
      <c r="B323" s="7" t="s">
        <v>3901</v>
      </c>
      <c r="C323" s="7" t="s">
        <v>1506</v>
      </c>
      <c r="D323" s="7" t="s">
        <v>1749</v>
      </c>
      <c r="E323" s="7" t="s">
        <v>1749</v>
      </c>
      <c r="F323" s="7" t="s">
        <v>1750</v>
      </c>
      <c r="G323" s="7" t="s">
        <v>1751</v>
      </c>
      <c r="H323" s="7" t="s">
        <v>1537</v>
      </c>
      <c r="I323" s="7" t="s">
        <v>1537</v>
      </c>
      <c r="J323" s="7">
        <f t="shared" si="4"/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12">
        <v>0</v>
      </c>
      <c r="AA323" s="20">
        <v>0</v>
      </c>
      <c r="AB323" s="20">
        <v>0</v>
      </c>
      <c r="AC323" s="48">
        <v>0</v>
      </c>
      <c r="AD323" s="9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67">
      <c r="A324" s="7" t="s">
        <v>4034</v>
      </c>
      <c r="B324" s="7" t="s">
        <v>4035</v>
      </c>
      <c r="C324" s="7" t="s">
        <v>1506</v>
      </c>
      <c r="D324" s="7" t="s">
        <v>1507</v>
      </c>
      <c r="E324" s="7" t="s">
        <v>1508</v>
      </c>
      <c r="F324" s="7" t="s">
        <v>1509</v>
      </c>
      <c r="G324" s="7" t="s">
        <v>1645</v>
      </c>
      <c r="H324" s="7" t="s">
        <v>3796</v>
      </c>
      <c r="I324" s="7" t="s">
        <v>4036</v>
      </c>
      <c r="J324" s="7">
        <f t="shared" ref="J324:J387" si="5">SUM(K324:AO324)</f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2">
        <v>0</v>
      </c>
      <c r="AA324" s="20">
        <v>0</v>
      </c>
      <c r="AB324" s="20">
        <v>0</v>
      </c>
      <c r="AC324" s="48">
        <v>0</v>
      </c>
      <c r="AD324" s="9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</row>
    <row r="325" spans="1:67">
      <c r="A325" s="7" t="s">
        <v>3330</v>
      </c>
      <c r="B325" s="7" t="s">
        <v>3669</v>
      </c>
      <c r="C325" s="7" t="s">
        <v>1506</v>
      </c>
      <c r="D325" s="7" t="s">
        <v>1507</v>
      </c>
      <c r="E325" s="7" t="s">
        <v>1521</v>
      </c>
      <c r="F325" s="7" t="s">
        <v>1546</v>
      </c>
      <c r="G325" s="7" t="s">
        <v>1537</v>
      </c>
      <c r="H325" s="7" t="s">
        <v>1537</v>
      </c>
      <c r="I325" s="7" t="s">
        <v>1537</v>
      </c>
      <c r="J325" s="7">
        <f t="shared" si="5"/>
        <v>50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2">
        <v>0</v>
      </c>
      <c r="AA325" s="20">
        <v>0</v>
      </c>
      <c r="AB325" s="20">
        <v>0</v>
      </c>
      <c r="AC325" s="48">
        <v>0</v>
      </c>
      <c r="AD325" s="9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20</v>
      </c>
      <c r="AN325" s="7">
        <v>30</v>
      </c>
      <c r="AO325" s="7">
        <v>0</v>
      </c>
    </row>
    <row r="326" spans="1:67">
      <c r="A326" s="7" t="s">
        <v>3355</v>
      </c>
      <c r="B326" s="7" t="s">
        <v>4037</v>
      </c>
      <c r="C326" s="7" t="s">
        <v>1506</v>
      </c>
      <c r="D326" s="7" t="s">
        <v>1507</v>
      </c>
      <c r="E326" s="7" t="s">
        <v>1521</v>
      </c>
      <c r="F326" s="7" t="s">
        <v>4038</v>
      </c>
      <c r="G326" s="7" t="s">
        <v>1537</v>
      </c>
      <c r="H326" s="7" t="s">
        <v>1537</v>
      </c>
      <c r="I326" s="7" t="s">
        <v>1537</v>
      </c>
      <c r="J326" s="7">
        <f t="shared" si="5"/>
        <v>278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12">
        <v>0</v>
      </c>
      <c r="AA326" s="20">
        <v>0</v>
      </c>
      <c r="AB326" s="20">
        <v>0</v>
      </c>
      <c r="AC326" s="48">
        <v>0</v>
      </c>
      <c r="AD326" s="9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60</v>
      </c>
      <c r="AN326" s="7">
        <v>188</v>
      </c>
      <c r="AO326" s="7">
        <v>30</v>
      </c>
    </row>
    <row r="327" spans="1:67">
      <c r="A327" s="7" t="s">
        <v>4039</v>
      </c>
      <c r="B327" s="7" t="s">
        <v>3669</v>
      </c>
      <c r="C327" s="7" t="s">
        <v>1506</v>
      </c>
      <c r="D327" s="7" t="s">
        <v>1507</v>
      </c>
      <c r="E327" s="7" t="s">
        <v>1521</v>
      </c>
      <c r="F327" s="7" t="s">
        <v>1546</v>
      </c>
      <c r="G327" s="7" t="s">
        <v>1537</v>
      </c>
      <c r="H327" s="7" t="s">
        <v>1537</v>
      </c>
      <c r="I327" s="7" t="s">
        <v>1537</v>
      </c>
      <c r="J327" s="7">
        <f t="shared" si="5"/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2">
        <v>0</v>
      </c>
      <c r="AA327" s="20">
        <v>0</v>
      </c>
      <c r="AB327" s="20">
        <v>0</v>
      </c>
      <c r="AC327" s="48">
        <v>0</v>
      </c>
      <c r="AD327" s="9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</row>
    <row r="328" spans="1:67">
      <c r="A328" s="7" t="s">
        <v>4040</v>
      </c>
      <c r="B328" s="7" t="s">
        <v>3786</v>
      </c>
      <c r="C328" s="7" t="s">
        <v>1506</v>
      </c>
      <c r="D328" s="7" t="s">
        <v>1507</v>
      </c>
      <c r="E328" s="7" t="s">
        <v>1521</v>
      </c>
      <c r="F328" s="7" t="s">
        <v>1527</v>
      </c>
      <c r="G328" s="7" t="s">
        <v>1528</v>
      </c>
      <c r="H328" s="7" t="s">
        <v>1537</v>
      </c>
      <c r="I328" s="7" t="s">
        <v>1537</v>
      </c>
      <c r="J328" s="7">
        <f t="shared" si="5"/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12">
        <v>0</v>
      </c>
      <c r="AA328" s="20">
        <v>0</v>
      </c>
      <c r="AB328" s="20">
        <v>0</v>
      </c>
      <c r="AC328" s="48">
        <v>0</v>
      </c>
      <c r="AD328" s="9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</row>
    <row r="329" spans="1:67">
      <c r="A329" s="7" t="s">
        <v>4041</v>
      </c>
      <c r="B329" s="7" t="s">
        <v>3751</v>
      </c>
      <c r="C329" s="7" t="s">
        <v>1506</v>
      </c>
      <c r="D329" s="7" t="s">
        <v>1507</v>
      </c>
      <c r="E329" s="7" t="s">
        <v>1508</v>
      </c>
      <c r="F329" s="7" t="s">
        <v>1509</v>
      </c>
      <c r="G329" s="7" t="s">
        <v>1594</v>
      </c>
      <c r="H329" s="7" t="s">
        <v>1537</v>
      </c>
      <c r="I329" s="7" t="s">
        <v>1537</v>
      </c>
      <c r="J329" s="7">
        <f t="shared" si="5"/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12">
        <v>0</v>
      </c>
      <c r="AA329" s="20">
        <v>0</v>
      </c>
      <c r="AB329" s="20">
        <v>0</v>
      </c>
      <c r="AC329" s="48">
        <v>0</v>
      </c>
      <c r="AD329" s="9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</row>
    <row r="330" spans="1:67">
      <c r="A330" s="7" t="s">
        <v>4042</v>
      </c>
      <c r="B330" s="7" t="s">
        <v>3816</v>
      </c>
      <c r="C330" s="7" t="s">
        <v>1506</v>
      </c>
      <c r="D330" s="7" t="s">
        <v>1507</v>
      </c>
      <c r="E330" s="7" t="s">
        <v>1521</v>
      </c>
      <c r="F330" s="7" t="s">
        <v>1546</v>
      </c>
      <c r="G330" s="7" t="s">
        <v>1547</v>
      </c>
      <c r="H330" s="7" t="s">
        <v>1548</v>
      </c>
      <c r="I330" s="7" t="s">
        <v>1537</v>
      </c>
      <c r="J330" s="7">
        <f t="shared" si="5"/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12">
        <v>0</v>
      </c>
      <c r="AA330" s="20">
        <v>0</v>
      </c>
      <c r="AB330" s="20">
        <v>0</v>
      </c>
      <c r="AC330" s="48">
        <v>0</v>
      </c>
      <c r="AD330" s="9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</row>
    <row r="331" spans="1:67" s="10" customFormat="1">
      <c r="A331" s="7" t="s">
        <v>4043</v>
      </c>
      <c r="B331" s="7" t="s">
        <v>4044</v>
      </c>
      <c r="C331" s="7" t="s">
        <v>1506</v>
      </c>
      <c r="D331" s="7" t="s">
        <v>1507</v>
      </c>
      <c r="E331" s="7" t="s">
        <v>1508</v>
      </c>
      <c r="F331" s="7" t="s">
        <v>1509</v>
      </c>
      <c r="G331" s="7" t="s">
        <v>1537</v>
      </c>
      <c r="H331" s="7" t="s">
        <v>1537</v>
      </c>
      <c r="I331" s="7" t="s">
        <v>1537</v>
      </c>
      <c r="J331" s="7">
        <f t="shared" si="5"/>
        <v>122</v>
      </c>
      <c r="K331" s="8">
        <v>0</v>
      </c>
      <c r="L331" s="8">
        <v>2</v>
      </c>
      <c r="M331" s="8">
        <v>1</v>
      </c>
      <c r="N331" s="8">
        <v>2</v>
      </c>
      <c r="O331" s="8">
        <v>1</v>
      </c>
      <c r="P331" s="8">
        <v>3</v>
      </c>
      <c r="Q331" s="8">
        <v>9</v>
      </c>
      <c r="R331" s="8">
        <v>5</v>
      </c>
      <c r="S331" s="8">
        <v>16</v>
      </c>
      <c r="T331" s="8">
        <v>10</v>
      </c>
      <c r="U331" s="8">
        <v>19</v>
      </c>
      <c r="V331" s="8">
        <v>9</v>
      </c>
      <c r="W331" s="8">
        <v>16</v>
      </c>
      <c r="X331" s="8">
        <v>15</v>
      </c>
      <c r="Y331" s="8">
        <v>11</v>
      </c>
      <c r="Z331" s="12">
        <v>0</v>
      </c>
      <c r="AA331" s="20">
        <v>1</v>
      </c>
      <c r="AB331" s="20">
        <v>2</v>
      </c>
      <c r="AC331" s="48">
        <v>0</v>
      </c>
      <c r="AD331" s="9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>
      <c r="A332" s="7" t="s">
        <v>4045</v>
      </c>
      <c r="B332" s="7" t="s">
        <v>3694</v>
      </c>
      <c r="C332" s="7" t="s">
        <v>1506</v>
      </c>
      <c r="D332" s="7" t="s">
        <v>1507</v>
      </c>
      <c r="E332" s="7" t="s">
        <v>1515</v>
      </c>
      <c r="F332" s="7" t="s">
        <v>1581</v>
      </c>
      <c r="G332" s="7" t="s">
        <v>1582</v>
      </c>
      <c r="H332" s="7" t="s">
        <v>1583</v>
      </c>
      <c r="I332" s="7" t="s">
        <v>1537</v>
      </c>
      <c r="J332" s="7">
        <f t="shared" si="5"/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12">
        <v>0</v>
      </c>
      <c r="AA332" s="20">
        <v>0</v>
      </c>
      <c r="AB332" s="20">
        <v>0</v>
      </c>
      <c r="AC332" s="48">
        <v>0</v>
      </c>
      <c r="AD332" s="9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</row>
    <row r="333" spans="1:67">
      <c r="A333" s="7" t="s">
        <v>4046</v>
      </c>
      <c r="B333" s="7" t="s">
        <v>4047</v>
      </c>
      <c r="C333" s="7" t="s">
        <v>1506</v>
      </c>
      <c r="D333" s="7" t="s">
        <v>1749</v>
      </c>
      <c r="E333" s="7" t="s">
        <v>1749</v>
      </c>
      <c r="F333" s="7" t="s">
        <v>1801</v>
      </c>
      <c r="G333" s="7" t="s">
        <v>4048</v>
      </c>
      <c r="H333" s="7" t="s">
        <v>4049</v>
      </c>
      <c r="I333" s="7" t="s">
        <v>1537</v>
      </c>
      <c r="J333" s="7">
        <f t="shared" si="5"/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12">
        <v>0</v>
      </c>
      <c r="AA333" s="20">
        <v>0</v>
      </c>
      <c r="AB333" s="20">
        <v>0</v>
      </c>
      <c r="AC333" s="48">
        <v>0</v>
      </c>
      <c r="AD333" s="9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</row>
    <row r="334" spans="1:67">
      <c r="A334" s="7" t="s">
        <v>4050</v>
      </c>
      <c r="B334" s="7" t="s">
        <v>3932</v>
      </c>
      <c r="C334" s="7" t="s">
        <v>1506</v>
      </c>
      <c r="D334" s="7" t="s">
        <v>1507</v>
      </c>
      <c r="E334" s="7" t="s">
        <v>1521</v>
      </c>
      <c r="F334" s="7" t="s">
        <v>1527</v>
      </c>
      <c r="G334" s="7" t="s">
        <v>1528</v>
      </c>
      <c r="H334" s="7" t="s">
        <v>1822</v>
      </c>
      <c r="I334" s="7" t="s">
        <v>1537</v>
      </c>
      <c r="J334" s="7">
        <f t="shared" si="5"/>
        <v>73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12">
        <v>0</v>
      </c>
      <c r="AA334" s="20">
        <v>0</v>
      </c>
      <c r="AB334" s="20">
        <v>0</v>
      </c>
      <c r="AC334" s="48">
        <v>0</v>
      </c>
      <c r="AD334" s="9">
        <v>0</v>
      </c>
      <c r="AE334" s="7">
        <v>11</v>
      </c>
      <c r="AF334" s="7">
        <v>0</v>
      </c>
      <c r="AG334" s="7">
        <v>13</v>
      </c>
      <c r="AH334" s="7">
        <v>8</v>
      </c>
      <c r="AI334" s="7">
        <v>0</v>
      </c>
      <c r="AJ334" s="7">
        <v>0</v>
      </c>
      <c r="AK334" s="7">
        <v>15</v>
      </c>
      <c r="AL334" s="7">
        <v>11</v>
      </c>
      <c r="AM334" s="7">
        <v>0</v>
      </c>
      <c r="AN334" s="7">
        <v>0</v>
      </c>
      <c r="AO334" s="7">
        <v>15</v>
      </c>
    </row>
    <row r="335" spans="1:67">
      <c r="A335" s="7" t="s">
        <v>4051</v>
      </c>
      <c r="B335" s="7" t="s">
        <v>4052</v>
      </c>
      <c r="C335" s="7" t="s">
        <v>1506</v>
      </c>
      <c r="D335" s="7" t="s">
        <v>1507</v>
      </c>
      <c r="E335" s="7" t="s">
        <v>1515</v>
      </c>
      <c r="F335" s="7" t="s">
        <v>3672</v>
      </c>
      <c r="G335" s="7" t="s">
        <v>1789</v>
      </c>
      <c r="H335" s="7" t="s">
        <v>1551</v>
      </c>
      <c r="I335" s="7" t="s">
        <v>1537</v>
      </c>
      <c r="J335" s="7">
        <f t="shared" si="5"/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12">
        <v>0</v>
      </c>
      <c r="AA335" s="20">
        <v>0</v>
      </c>
      <c r="AB335" s="20">
        <v>0</v>
      </c>
      <c r="AC335" s="48">
        <v>0</v>
      </c>
      <c r="AD335" s="9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</row>
    <row r="336" spans="1:67">
      <c r="A336" s="7" t="s">
        <v>4053</v>
      </c>
      <c r="B336" s="7" t="s">
        <v>3751</v>
      </c>
      <c r="C336" s="7" t="s">
        <v>1506</v>
      </c>
      <c r="D336" s="7" t="s">
        <v>1507</v>
      </c>
      <c r="E336" s="7" t="s">
        <v>1508</v>
      </c>
      <c r="F336" s="7" t="s">
        <v>1509</v>
      </c>
      <c r="G336" s="7" t="s">
        <v>1594</v>
      </c>
      <c r="H336" s="7" t="s">
        <v>1537</v>
      </c>
      <c r="I336" s="7" t="s">
        <v>1537</v>
      </c>
      <c r="J336" s="7">
        <f t="shared" si="5"/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12">
        <v>0</v>
      </c>
      <c r="AA336" s="20">
        <v>0</v>
      </c>
      <c r="AB336" s="20">
        <v>0</v>
      </c>
      <c r="AC336" s="48">
        <v>0</v>
      </c>
      <c r="AD336" s="9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</row>
    <row r="337" spans="1:67">
      <c r="A337" s="7" t="s">
        <v>4054</v>
      </c>
      <c r="B337" s="7" t="s">
        <v>3799</v>
      </c>
      <c r="C337" s="7" t="s">
        <v>1506</v>
      </c>
      <c r="D337" s="7" t="s">
        <v>1558</v>
      </c>
      <c r="E337" s="7" t="s">
        <v>1588</v>
      </c>
      <c r="F337" s="7" t="s">
        <v>1589</v>
      </c>
      <c r="G337" s="7" t="s">
        <v>1590</v>
      </c>
      <c r="H337" s="7" t="s">
        <v>3800</v>
      </c>
      <c r="I337" s="7" t="s">
        <v>1537</v>
      </c>
      <c r="J337" s="7">
        <f t="shared" si="5"/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12">
        <v>0</v>
      </c>
      <c r="AA337" s="20">
        <v>0</v>
      </c>
      <c r="AB337" s="20">
        <v>0</v>
      </c>
      <c r="AC337" s="48">
        <v>0</v>
      </c>
      <c r="AD337" s="9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</row>
    <row r="338" spans="1:67">
      <c r="A338" s="7" t="s">
        <v>4055</v>
      </c>
      <c r="B338" s="7" t="s">
        <v>4056</v>
      </c>
      <c r="C338" s="7" t="s">
        <v>1506</v>
      </c>
      <c r="D338" s="7" t="s">
        <v>1749</v>
      </c>
      <c r="E338" s="7" t="s">
        <v>1749</v>
      </c>
      <c r="F338" s="7" t="s">
        <v>1801</v>
      </c>
      <c r="G338" s="7" t="s">
        <v>4048</v>
      </c>
      <c r="H338" s="7" t="s">
        <v>4057</v>
      </c>
      <c r="I338" s="7" t="s">
        <v>1537</v>
      </c>
      <c r="J338" s="7">
        <f t="shared" si="5"/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12">
        <v>0</v>
      </c>
      <c r="AA338" s="20">
        <v>0</v>
      </c>
      <c r="AB338" s="20">
        <v>0</v>
      </c>
      <c r="AC338" s="48">
        <v>0</v>
      </c>
      <c r="AD338" s="9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</row>
    <row r="339" spans="1:67">
      <c r="A339" s="7" t="s">
        <v>4058</v>
      </c>
      <c r="B339" s="7" t="s">
        <v>3814</v>
      </c>
      <c r="C339" s="7" t="s">
        <v>1506</v>
      </c>
      <c r="D339" s="7" t="s">
        <v>1507</v>
      </c>
      <c r="E339" s="7" t="s">
        <v>1508</v>
      </c>
      <c r="F339" s="7" t="s">
        <v>1509</v>
      </c>
      <c r="G339" s="7" t="s">
        <v>1594</v>
      </c>
      <c r="H339" s="7" t="s">
        <v>1609</v>
      </c>
      <c r="I339" s="7" t="s">
        <v>1537</v>
      </c>
      <c r="J339" s="7">
        <f t="shared" si="5"/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12">
        <v>0</v>
      </c>
      <c r="AA339" s="20">
        <v>0</v>
      </c>
      <c r="AB339" s="20">
        <v>0</v>
      </c>
      <c r="AC339" s="48">
        <v>0</v>
      </c>
      <c r="AD339" s="9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</row>
    <row r="340" spans="1:67">
      <c r="A340" s="7" t="s">
        <v>4059</v>
      </c>
      <c r="B340" s="7" t="s">
        <v>3711</v>
      </c>
      <c r="C340" s="7" t="s">
        <v>1506</v>
      </c>
      <c r="D340" s="7" t="s">
        <v>1507</v>
      </c>
      <c r="E340" s="7" t="s">
        <v>1515</v>
      </c>
      <c r="F340" s="7" t="s">
        <v>3672</v>
      </c>
      <c r="G340" s="7" t="s">
        <v>1789</v>
      </c>
      <c r="H340" s="7" t="s">
        <v>1518</v>
      </c>
      <c r="I340" s="7" t="s">
        <v>1537</v>
      </c>
      <c r="J340" s="7">
        <f t="shared" si="5"/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12">
        <v>0</v>
      </c>
      <c r="AA340" s="20">
        <v>0</v>
      </c>
      <c r="AB340" s="20">
        <v>0</v>
      </c>
      <c r="AC340" s="48">
        <v>0</v>
      </c>
      <c r="AD340" s="9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</row>
    <row r="341" spans="1:67">
      <c r="A341" s="7" t="s">
        <v>4060</v>
      </c>
      <c r="B341" s="7" t="s">
        <v>3977</v>
      </c>
      <c r="C341" s="7" t="s">
        <v>1506</v>
      </c>
      <c r="D341" s="7" t="s">
        <v>1749</v>
      </c>
      <c r="E341" s="7" t="s">
        <v>1749</v>
      </c>
      <c r="F341" s="7" t="s">
        <v>1750</v>
      </c>
      <c r="G341" s="7" t="s">
        <v>1751</v>
      </c>
      <c r="H341" s="7" t="s">
        <v>1752</v>
      </c>
      <c r="I341" s="7" t="s">
        <v>1537</v>
      </c>
      <c r="J341" s="7">
        <f t="shared" si="5"/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12">
        <v>0</v>
      </c>
      <c r="AA341" s="20">
        <v>0</v>
      </c>
      <c r="AB341" s="20">
        <v>0</v>
      </c>
      <c r="AC341" s="48">
        <v>0</v>
      </c>
      <c r="AD341" s="9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</row>
    <row r="342" spans="1:67">
      <c r="A342" s="7" t="s">
        <v>3408</v>
      </c>
      <c r="B342" s="7" t="s">
        <v>4061</v>
      </c>
      <c r="C342" s="7" t="s">
        <v>1506</v>
      </c>
      <c r="D342" s="7" t="s">
        <v>1507</v>
      </c>
      <c r="E342" s="7" t="s">
        <v>1521</v>
      </c>
      <c r="F342" s="7" t="s">
        <v>1522</v>
      </c>
      <c r="G342" s="7" t="s">
        <v>1672</v>
      </c>
      <c r="H342" s="7" t="s">
        <v>4062</v>
      </c>
      <c r="I342" s="7" t="s">
        <v>1537</v>
      </c>
      <c r="J342" s="7">
        <f t="shared" si="5"/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12">
        <v>0</v>
      </c>
      <c r="AA342" s="20">
        <v>0</v>
      </c>
      <c r="AB342" s="20">
        <v>0</v>
      </c>
      <c r="AC342" s="48">
        <v>0</v>
      </c>
      <c r="AD342" s="9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</row>
    <row r="343" spans="1:67">
      <c r="A343" s="7" t="s">
        <v>4063</v>
      </c>
      <c r="B343" s="7" t="s">
        <v>3702</v>
      </c>
      <c r="C343" s="7" t="s">
        <v>1506</v>
      </c>
      <c r="D343" s="7" t="s">
        <v>1558</v>
      </c>
      <c r="E343" s="7" t="s">
        <v>1588</v>
      </c>
      <c r="F343" s="7" t="s">
        <v>1589</v>
      </c>
      <c r="G343" s="7" t="s">
        <v>1590</v>
      </c>
      <c r="H343" s="7" t="s">
        <v>1591</v>
      </c>
      <c r="I343" s="7" t="s">
        <v>1537</v>
      </c>
      <c r="J343" s="7">
        <f t="shared" si="5"/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12">
        <v>0</v>
      </c>
      <c r="AA343" s="20">
        <v>0</v>
      </c>
      <c r="AB343" s="20">
        <v>0</v>
      </c>
      <c r="AC343" s="48">
        <v>0</v>
      </c>
      <c r="AD343" s="9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</row>
    <row r="344" spans="1:67">
      <c r="A344" s="7" t="s">
        <v>4064</v>
      </c>
      <c r="B344" s="7" t="s">
        <v>4065</v>
      </c>
      <c r="C344" s="7" t="s">
        <v>1506</v>
      </c>
      <c r="D344" s="7" t="s">
        <v>1507</v>
      </c>
      <c r="E344" s="7" t="s">
        <v>1521</v>
      </c>
      <c r="F344" s="7" t="s">
        <v>1522</v>
      </c>
      <c r="G344" s="7" t="s">
        <v>1635</v>
      </c>
      <c r="H344" s="7" t="s">
        <v>4066</v>
      </c>
      <c r="I344" s="7" t="s">
        <v>1537</v>
      </c>
      <c r="J344" s="7">
        <f t="shared" si="5"/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12">
        <v>0</v>
      </c>
      <c r="AA344" s="20">
        <v>0</v>
      </c>
      <c r="AB344" s="20">
        <v>0</v>
      </c>
      <c r="AC344" s="48">
        <v>0</v>
      </c>
      <c r="AD344" s="9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</row>
    <row r="345" spans="1:67" s="10" customFormat="1">
      <c r="A345" s="7" t="s">
        <v>4067</v>
      </c>
      <c r="B345" s="7" t="s">
        <v>3754</v>
      </c>
      <c r="C345" s="7" t="s">
        <v>1506</v>
      </c>
      <c r="D345" s="7" t="s">
        <v>1532</v>
      </c>
      <c r="E345" s="7" t="s">
        <v>1533</v>
      </c>
      <c r="F345" s="7" t="s">
        <v>1534</v>
      </c>
      <c r="G345" s="7" t="s">
        <v>1535</v>
      </c>
      <c r="H345" s="7" t="s">
        <v>1536</v>
      </c>
      <c r="I345" s="7" t="s">
        <v>1537</v>
      </c>
      <c r="J345" s="7">
        <f t="shared" si="5"/>
        <v>267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75</v>
      </c>
      <c r="T345" s="8">
        <v>0</v>
      </c>
      <c r="U345" s="8">
        <v>52</v>
      </c>
      <c r="V345" s="8">
        <v>61</v>
      </c>
      <c r="W345" s="8">
        <v>0</v>
      </c>
      <c r="X345" s="8">
        <v>79</v>
      </c>
      <c r="Y345" s="8">
        <v>0</v>
      </c>
      <c r="Z345" s="12">
        <v>0</v>
      </c>
      <c r="AA345" s="20">
        <v>0</v>
      </c>
      <c r="AB345" s="20">
        <v>0</v>
      </c>
      <c r="AC345" s="48">
        <v>0</v>
      </c>
      <c r="AD345" s="9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</row>
    <row r="346" spans="1:67">
      <c r="A346" s="7" t="s">
        <v>4068</v>
      </c>
      <c r="B346" s="7" t="s">
        <v>3782</v>
      </c>
      <c r="C346" s="7" t="s">
        <v>1506</v>
      </c>
      <c r="D346" s="7" t="s">
        <v>1507</v>
      </c>
      <c r="E346" s="7" t="s">
        <v>1521</v>
      </c>
      <c r="F346" s="7" t="s">
        <v>1522</v>
      </c>
      <c r="G346" s="7" t="s">
        <v>1537</v>
      </c>
      <c r="H346" s="7" t="s">
        <v>1537</v>
      </c>
      <c r="I346" s="7" t="s">
        <v>1537</v>
      </c>
      <c r="J346" s="7">
        <f t="shared" si="5"/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12">
        <v>0</v>
      </c>
      <c r="AA346" s="20">
        <v>0</v>
      </c>
      <c r="AB346" s="20">
        <v>0</v>
      </c>
      <c r="AC346" s="48">
        <v>0</v>
      </c>
      <c r="AD346" s="9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</row>
    <row r="347" spans="1:67">
      <c r="A347" s="7" t="s">
        <v>3364</v>
      </c>
      <c r="B347" s="7" t="s">
        <v>4069</v>
      </c>
      <c r="C347" s="7" t="s">
        <v>1506</v>
      </c>
      <c r="D347" s="7" t="s">
        <v>1507</v>
      </c>
      <c r="E347" s="7" t="s">
        <v>1521</v>
      </c>
      <c r="F347" s="7" t="s">
        <v>1522</v>
      </c>
      <c r="G347" s="7" t="s">
        <v>1672</v>
      </c>
      <c r="H347" s="7" t="s">
        <v>1673</v>
      </c>
      <c r="I347" s="7" t="s">
        <v>4070</v>
      </c>
      <c r="J347" s="7">
        <f t="shared" si="5"/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12">
        <v>0</v>
      </c>
      <c r="AA347" s="20">
        <v>0</v>
      </c>
      <c r="AB347" s="20">
        <v>0</v>
      </c>
      <c r="AC347" s="48">
        <v>0</v>
      </c>
      <c r="AD347" s="9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</row>
    <row r="348" spans="1:67">
      <c r="A348" s="7" t="s">
        <v>3472</v>
      </c>
      <c r="B348" s="7" t="s">
        <v>4071</v>
      </c>
      <c r="C348" s="7" t="s">
        <v>1506</v>
      </c>
      <c r="D348" s="7" t="s">
        <v>1507</v>
      </c>
      <c r="E348" s="7" t="s">
        <v>1515</v>
      </c>
      <c r="F348" s="7" t="s">
        <v>1581</v>
      </c>
      <c r="G348" s="7" t="s">
        <v>1582</v>
      </c>
      <c r="H348" s="7" t="s">
        <v>4072</v>
      </c>
      <c r="I348" s="7" t="s">
        <v>1537</v>
      </c>
      <c r="J348" s="7">
        <f t="shared" si="5"/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12">
        <v>0</v>
      </c>
      <c r="AA348" s="20">
        <v>0</v>
      </c>
      <c r="AB348" s="20">
        <v>0</v>
      </c>
      <c r="AC348" s="48">
        <v>0</v>
      </c>
      <c r="AD348" s="9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</row>
    <row r="349" spans="1:67">
      <c r="A349" s="7" t="s">
        <v>4073</v>
      </c>
      <c r="B349" s="7" t="s">
        <v>4074</v>
      </c>
      <c r="C349" s="7" t="s">
        <v>1506</v>
      </c>
      <c r="D349" s="7" t="s">
        <v>1507</v>
      </c>
      <c r="E349" s="7" t="s">
        <v>1515</v>
      </c>
      <c r="F349" s="7" t="s">
        <v>1539</v>
      </c>
      <c r="G349" s="7" t="s">
        <v>1554</v>
      </c>
      <c r="H349" s="7" t="s">
        <v>4075</v>
      </c>
      <c r="I349" s="7" t="s">
        <v>1537</v>
      </c>
      <c r="J349" s="7">
        <f t="shared" si="5"/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12">
        <v>0</v>
      </c>
      <c r="AA349" s="20">
        <v>0</v>
      </c>
      <c r="AB349" s="20">
        <v>0</v>
      </c>
      <c r="AC349" s="48">
        <v>0</v>
      </c>
      <c r="AD349" s="9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</row>
    <row r="350" spans="1:67">
      <c r="A350" s="7" t="s">
        <v>4076</v>
      </c>
      <c r="B350" s="7" t="s">
        <v>4001</v>
      </c>
      <c r="C350" s="7" t="s">
        <v>1506</v>
      </c>
      <c r="D350" s="7" t="s">
        <v>1507</v>
      </c>
      <c r="E350" s="7" t="s">
        <v>1521</v>
      </c>
      <c r="F350" s="7" t="s">
        <v>4002</v>
      </c>
      <c r="G350" s="7" t="s">
        <v>4003</v>
      </c>
      <c r="H350" s="7" t="s">
        <v>4004</v>
      </c>
      <c r="I350" s="7" t="s">
        <v>1537</v>
      </c>
      <c r="J350" s="7">
        <f t="shared" si="5"/>
        <v>12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12">
        <v>0</v>
      </c>
      <c r="AA350" s="20">
        <v>0</v>
      </c>
      <c r="AB350" s="20">
        <v>0</v>
      </c>
      <c r="AC350" s="48">
        <v>0</v>
      </c>
      <c r="AD350" s="9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7">
        <v>0</v>
      </c>
      <c r="AM350" s="7">
        <v>12</v>
      </c>
      <c r="AN350" s="7">
        <v>0</v>
      </c>
      <c r="AO350" s="7">
        <v>0</v>
      </c>
    </row>
    <row r="351" spans="1:67">
      <c r="A351" s="7" t="s">
        <v>4077</v>
      </c>
      <c r="B351" s="7" t="s">
        <v>4078</v>
      </c>
      <c r="C351" s="7" t="s">
        <v>1506</v>
      </c>
      <c r="D351" s="7" t="s">
        <v>1558</v>
      </c>
      <c r="E351" s="7" t="s">
        <v>4079</v>
      </c>
      <c r="F351" s="7" t="s">
        <v>4080</v>
      </c>
      <c r="G351" s="7" t="s">
        <v>4081</v>
      </c>
      <c r="H351" s="7" t="s">
        <v>4082</v>
      </c>
      <c r="I351" s="7" t="s">
        <v>1537</v>
      </c>
      <c r="J351" s="7">
        <f t="shared" si="5"/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12">
        <v>0</v>
      </c>
      <c r="AA351" s="20">
        <v>0</v>
      </c>
      <c r="AB351" s="20">
        <v>0</v>
      </c>
      <c r="AC351" s="48">
        <v>0</v>
      </c>
      <c r="AD351" s="9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</row>
    <row r="352" spans="1:67">
      <c r="A352" s="7" t="s">
        <v>3413</v>
      </c>
      <c r="B352" s="7" t="s">
        <v>4083</v>
      </c>
      <c r="C352" s="7" t="s">
        <v>1506</v>
      </c>
      <c r="D352" s="7" t="s">
        <v>1507</v>
      </c>
      <c r="E352" s="7" t="s">
        <v>1521</v>
      </c>
      <c r="F352" s="7" t="s">
        <v>1522</v>
      </c>
      <c r="G352" s="7" t="s">
        <v>4084</v>
      </c>
      <c r="H352" s="7" t="s">
        <v>4085</v>
      </c>
      <c r="I352" s="7" t="s">
        <v>1537</v>
      </c>
      <c r="J352" s="7">
        <f t="shared" si="5"/>
        <v>81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12">
        <v>0</v>
      </c>
      <c r="AA352" s="20">
        <v>0</v>
      </c>
      <c r="AB352" s="20">
        <v>0</v>
      </c>
      <c r="AC352" s="48">
        <v>0</v>
      </c>
      <c r="AD352" s="9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7">
        <v>0</v>
      </c>
      <c r="AM352" s="7">
        <v>43</v>
      </c>
      <c r="AN352" s="7">
        <v>38</v>
      </c>
      <c r="AO352" s="7">
        <v>0</v>
      </c>
    </row>
    <row r="353" spans="1:41">
      <c r="A353" s="7" t="s">
        <v>4086</v>
      </c>
      <c r="B353" s="7" t="s">
        <v>3756</v>
      </c>
      <c r="C353" s="7" t="s">
        <v>1506</v>
      </c>
      <c r="D353" s="7" t="s">
        <v>1507</v>
      </c>
      <c r="E353" s="7" t="s">
        <v>1515</v>
      </c>
      <c r="F353" s="7" t="s">
        <v>3757</v>
      </c>
      <c r="G353" s="7" t="s">
        <v>3758</v>
      </c>
      <c r="H353" s="7" t="s">
        <v>3759</v>
      </c>
      <c r="I353" s="7" t="s">
        <v>1537</v>
      </c>
      <c r="J353" s="7">
        <f t="shared" si="5"/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12">
        <v>0</v>
      </c>
      <c r="AA353" s="20">
        <v>0</v>
      </c>
      <c r="AB353" s="20">
        <v>0</v>
      </c>
      <c r="AC353" s="48">
        <v>0</v>
      </c>
      <c r="AD353" s="9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</row>
    <row r="354" spans="1:41">
      <c r="A354" s="7" t="s">
        <v>4087</v>
      </c>
      <c r="B354" s="7" t="s">
        <v>3692</v>
      </c>
      <c r="C354" s="7" t="s">
        <v>1506</v>
      </c>
      <c r="D354" s="7" t="s">
        <v>1507</v>
      </c>
      <c r="E354" s="7" t="s">
        <v>1515</v>
      </c>
      <c r="F354" s="7" t="s">
        <v>3672</v>
      </c>
      <c r="G354" s="7" t="s">
        <v>1789</v>
      </c>
      <c r="H354" s="7" t="s">
        <v>1518</v>
      </c>
      <c r="I354" s="7" t="s">
        <v>3693</v>
      </c>
      <c r="J354" s="7">
        <f t="shared" si="5"/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12">
        <v>0</v>
      </c>
      <c r="AA354" s="20">
        <v>0</v>
      </c>
      <c r="AB354" s="20">
        <v>0</v>
      </c>
      <c r="AC354" s="48">
        <v>0</v>
      </c>
      <c r="AD354" s="9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</row>
    <row r="355" spans="1:41">
      <c r="A355" s="7" t="s">
        <v>4088</v>
      </c>
      <c r="B355" s="7" t="s">
        <v>3733</v>
      </c>
      <c r="C355" s="7" t="s">
        <v>1506</v>
      </c>
      <c r="D355" s="7" t="s">
        <v>1507</v>
      </c>
      <c r="E355" s="7" t="s">
        <v>1508</v>
      </c>
      <c r="F355" s="7" t="s">
        <v>1509</v>
      </c>
      <c r="G355" s="7" t="s">
        <v>1594</v>
      </c>
      <c r="H355" s="7" t="s">
        <v>1595</v>
      </c>
      <c r="I355" s="7" t="s">
        <v>3734</v>
      </c>
      <c r="J355" s="7">
        <f t="shared" si="5"/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12">
        <v>0</v>
      </c>
      <c r="AA355" s="20">
        <v>0</v>
      </c>
      <c r="AB355" s="20">
        <v>0</v>
      </c>
      <c r="AC355" s="48">
        <v>0</v>
      </c>
      <c r="AD355" s="9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</row>
    <row r="356" spans="1:41">
      <c r="A356" s="7" t="s">
        <v>4089</v>
      </c>
      <c r="B356" s="7" t="s">
        <v>3674</v>
      </c>
      <c r="C356" s="7" t="s">
        <v>1506</v>
      </c>
      <c r="D356" s="7" t="s">
        <v>1507</v>
      </c>
      <c r="E356" s="7" t="s">
        <v>1515</v>
      </c>
      <c r="F356" s="7" t="s">
        <v>1539</v>
      </c>
      <c r="G356" s="7" t="s">
        <v>1540</v>
      </c>
      <c r="H356" s="7" t="s">
        <v>1541</v>
      </c>
      <c r="I356" s="7" t="s">
        <v>1537</v>
      </c>
      <c r="J356" s="7">
        <f t="shared" si="5"/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12">
        <v>0</v>
      </c>
      <c r="AA356" s="20">
        <v>0</v>
      </c>
      <c r="AB356" s="20">
        <v>0</v>
      </c>
      <c r="AC356" s="48">
        <v>0</v>
      </c>
      <c r="AD356" s="9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</row>
    <row r="357" spans="1:41">
      <c r="A357" s="7" t="s">
        <v>4090</v>
      </c>
      <c r="B357" s="7" t="s">
        <v>4091</v>
      </c>
      <c r="C357" s="7" t="s">
        <v>1506</v>
      </c>
      <c r="D357" s="7" t="s">
        <v>1507</v>
      </c>
      <c r="E357" s="7" t="s">
        <v>1521</v>
      </c>
      <c r="F357" s="7" t="s">
        <v>1522</v>
      </c>
      <c r="G357" s="7" t="s">
        <v>1672</v>
      </c>
      <c r="H357" s="7" t="s">
        <v>1537</v>
      </c>
      <c r="I357" s="7" t="s">
        <v>1537</v>
      </c>
      <c r="J357" s="7">
        <f t="shared" si="5"/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12">
        <v>0</v>
      </c>
      <c r="AA357" s="20">
        <v>0</v>
      </c>
      <c r="AB357" s="20">
        <v>0</v>
      </c>
      <c r="AC357" s="48">
        <v>0</v>
      </c>
      <c r="AD357" s="9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</row>
    <row r="358" spans="1:41">
      <c r="A358" s="7" t="s">
        <v>3536</v>
      </c>
      <c r="B358" s="7" t="s">
        <v>4092</v>
      </c>
      <c r="C358" s="7" t="s">
        <v>1506</v>
      </c>
      <c r="D358" s="7" t="s">
        <v>1507</v>
      </c>
      <c r="E358" s="7" t="s">
        <v>1515</v>
      </c>
      <c r="F358" s="7" t="s">
        <v>3672</v>
      </c>
      <c r="G358" s="7" t="s">
        <v>1789</v>
      </c>
      <c r="H358" s="7" t="s">
        <v>1518</v>
      </c>
      <c r="I358" s="7" t="s">
        <v>4093</v>
      </c>
      <c r="J358" s="7">
        <f t="shared" si="5"/>
        <v>31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12">
        <v>0</v>
      </c>
      <c r="AA358" s="20">
        <v>7</v>
      </c>
      <c r="AB358" s="20">
        <v>24</v>
      </c>
      <c r="AC358" s="48">
        <v>0</v>
      </c>
      <c r="AD358" s="9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</row>
    <row r="359" spans="1:41">
      <c r="A359" s="7" t="s">
        <v>4094</v>
      </c>
      <c r="B359" s="7" t="s">
        <v>3751</v>
      </c>
      <c r="C359" s="7" t="s">
        <v>1506</v>
      </c>
      <c r="D359" s="7" t="s">
        <v>1507</v>
      </c>
      <c r="E359" s="7" t="s">
        <v>1508</v>
      </c>
      <c r="F359" s="7" t="s">
        <v>1509</v>
      </c>
      <c r="G359" s="7" t="s">
        <v>1594</v>
      </c>
      <c r="H359" s="7" t="s">
        <v>1537</v>
      </c>
      <c r="I359" s="7" t="s">
        <v>1537</v>
      </c>
      <c r="J359" s="7">
        <f t="shared" si="5"/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12">
        <v>0</v>
      </c>
      <c r="AA359" s="20">
        <v>0</v>
      </c>
      <c r="AB359" s="20">
        <v>0</v>
      </c>
      <c r="AC359" s="48">
        <v>0</v>
      </c>
      <c r="AD359" s="9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</row>
    <row r="360" spans="1:41">
      <c r="A360" s="7" t="s">
        <v>4095</v>
      </c>
      <c r="B360" s="7" t="s">
        <v>3694</v>
      </c>
      <c r="C360" s="7" t="s">
        <v>1506</v>
      </c>
      <c r="D360" s="7" t="s">
        <v>1507</v>
      </c>
      <c r="E360" s="7" t="s">
        <v>1515</v>
      </c>
      <c r="F360" s="7" t="s">
        <v>1581</v>
      </c>
      <c r="G360" s="7" t="s">
        <v>1582</v>
      </c>
      <c r="H360" s="7" t="s">
        <v>1583</v>
      </c>
      <c r="I360" s="7" t="s">
        <v>1537</v>
      </c>
      <c r="J360" s="7">
        <f t="shared" si="5"/>
        <v>0</v>
      </c>
      <c r="K360" s="8">
        <v>0</v>
      </c>
      <c r="L360" s="8">
        <v>0</v>
      </c>
      <c r="M360" s="8">
        <v>0</v>
      </c>
      <c r="N360" s="8">
        <v>0</v>
      </c>
      <c r="O360" s="8">
        <v>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12">
        <v>0</v>
      </c>
      <c r="AA360" s="20">
        <v>0</v>
      </c>
      <c r="AB360" s="20">
        <v>0</v>
      </c>
      <c r="AC360" s="48">
        <v>0</v>
      </c>
      <c r="AD360" s="9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</row>
    <row r="361" spans="1:41">
      <c r="A361" s="7" t="s">
        <v>4096</v>
      </c>
      <c r="B361" s="7" t="s">
        <v>3784</v>
      </c>
      <c r="C361" s="7" t="s">
        <v>1506</v>
      </c>
      <c r="D361" s="7" t="s">
        <v>1507</v>
      </c>
      <c r="E361" s="7" t="s">
        <v>1521</v>
      </c>
      <c r="F361" s="7" t="s">
        <v>1546</v>
      </c>
      <c r="G361" s="7" t="s">
        <v>1547</v>
      </c>
      <c r="H361" s="7" t="s">
        <v>1670</v>
      </c>
      <c r="I361" s="7" t="s">
        <v>1537</v>
      </c>
      <c r="J361" s="7">
        <f t="shared" si="5"/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12">
        <v>0</v>
      </c>
      <c r="AA361" s="20">
        <v>0</v>
      </c>
      <c r="AB361" s="20">
        <v>0</v>
      </c>
      <c r="AC361" s="48">
        <v>0</v>
      </c>
      <c r="AD361" s="9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</row>
    <row r="362" spans="1:41">
      <c r="A362" s="7" t="s">
        <v>4097</v>
      </c>
      <c r="B362" s="7" t="s">
        <v>3877</v>
      </c>
      <c r="C362" s="7" t="s">
        <v>1506</v>
      </c>
      <c r="D362" s="7" t="s">
        <v>1507</v>
      </c>
      <c r="E362" s="7" t="s">
        <v>1515</v>
      </c>
      <c r="F362" s="7" t="s">
        <v>1539</v>
      </c>
      <c r="G362" s="7" t="s">
        <v>1554</v>
      </c>
      <c r="H362" s="7" t="s">
        <v>1537</v>
      </c>
      <c r="I362" s="7" t="s">
        <v>1537</v>
      </c>
      <c r="J362" s="7">
        <f t="shared" si="5"/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12">
        <v>0</v>
      </c>
      <c r="AA362" s="20">
        <v>0</v>
      </c>
      <c r="AB362" s="20">
        <v>0</v>
      </c>
      <c r="AC362" s="48">
        <v>0</v>
      </c>
      <c r="AD362" s="9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</row>
    <row r="363" spans="1:41">
      <c r="A363" s="7" t="s">
        <v>4098</v>
      </c>
      <c r="B363" s="7" t="s">
        <v>4099</v>
      </c>
      <c r="C363" s="7" t="s">
        <v>4100</v>
      </c>
      <c r="D363" s="7" t="s">
        <v>1537</v>
      </c>
      <c r="E363" s="7" t="s">
        <v>1537</v>
      </c>
      <c r="F363" s="7" t="s">
        <v>1537</v>
      </c>
      <c r="G363" s="7" t="s">
        <v>1537</v>
      </c>
      <c r="H363" s="7" t="s">
        <v>1537</v>
      </c>
      <c r="I363" s="7" t="s">
        <v>1537</v>
      </c>
      <c r="J363" s="7">
        <f t="shared" si="5"/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12">
        <v>0</v>
      </c>
      <c r="AA363" s="20">
        <v>0</v>
      </c>
      <c r="AB363" s="20">
        <v>0</v>
      </c>
      <c r="AC363" s="48">
        <v>0</v>
      </c>
      <c r="AD363" s="9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</row>
    <row r="364" spans="1:41">
      <c r="A364" s="7" t="s">
        <v>4101</v>
      </c>
      <c r="B364" s="7" t="s">
        <v>4102</v>
      </c>
      <c r="C364" s="7" t="s">
        <v>1506</v>
      </c>
      <c r="D364" s="7" t="s">
        <v>1507</v>
      </c>
      <c r="E364" s="7" t="s">
        <v>1537</v>
      </c>
      <c r="F364" s="7" t="s">
        <v>1537</v>
      </c>
      <c r="G364" s="7" t="s">
        <v>1537</v>
      </c>
      <c r="H364" s="7" t="s">
        <v>1537</v>
      </c>
      <c r="I364" s="7" t="s">
        <v>1537</v>
      </c>
      <c r="J364" s="7">
        <f t="shared" si="5"/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12">
        <v>0</v>
      </c>
      <c r="AA364" s="20">
        <v>0</v>
      </c>
      <c r="AB364" s="20">
        <v>0</v>
      </c>
      <c r="AC364" s="48">
        <v>0</v>
      </c>
      <c r="AD364" s="9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</row>
    <row r="365" spans="1:41">
      <c r="A365" s="7" t="s">
        <v>2864</v>
      </c>
      <c r="B365" s="7" t="s">
        <v>4103</v>
      </c>
      <c r="C365" s="7" t="s">
        <v>1506</v>
      </c>
      <c r="D365" s="7" t="s">
        <v>1532</v>
      </c>
      <c r="E365" s="7" t="s">
        <v>1533</v>
      </c>
      <c r="F365" s="7" t="s">
        <v>1534</v>
      </c>
      <c r="G365" s="7" t="s">
        <v>4104</v>
      </c>
      <c r="H365" s="7" t="s">
        <v>4105</v>
      </c>
      <c r="I365" s="7" t="s">
        <v>1537</v>
      </c>
      <c r="J365" s="7">
        <f t="shared" si="5"/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12">
        <v>0</v>
      </c>
      <c r="AA365" s="20">
        <v>0</v>
      </c>
      <c r="AB365" s="20">
        <v>0</v>
      </c>
      <c r="AC365" s="48">
        <v>0</v>
      </c>
      <c r="AD365" s="9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</row>
    <row r="366" spans="1:41">
      <c r="A366" s="7" t="s">
        <v>4106</v>
      </c>
      <c r="B366" s="7" t="s">
        <v>3745</v>
      </c>
      <c r="C366" s="7" t="s">
        <v>1506</v>
      </c>
      <c r="D366" s="7" t="s">
        <v>1507</v>
      </c>
      <c r="E366" s="7" t="s">
        <v>1521</v>
      </c>
      <c r="F366" s="7" t="s">
        <v>1522</v>
      </c>
      <c r="G366" s="7" t="s">
        <v>1635</v>
      </c>
      <c r="H366" s="7" t="s">
        <v>3746</v>
      </c>
      <c r="I366" s="7" t="s">
        <v>1537</v>
      </c>
      <c r="J366" s="7">
        <f t="shared" si="5"/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12">
        <v>0</v>
      </c>
      <c r="AA366" s="20">
        <v>0</v>
      </c>
      <c r="AB366" s="20">
        <v>0</v>
      </c>
      <c r="AC366" s="48">
        <v>0</v>
      </c>
      <c r="AD366" s="9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</row>
    <row r="367" spans="1:41">
      <c r="A367" s="7" t="s">
        <v>4107</v>
      </c>
      <c r="B367" s="7" t="s">
        <v>4108</v>
      </c>
      <c r="C367" s="7" t="s">
        <v>1506</v>
      </c>
      <c r="D367" s="7" t="s">
        <v>1507</v>
      </c>
      <c r="E367" s="7" t="s">
        <v>1508</v>
      </c>
      <c r="F367" s="7" t="s">
        <v>1509</v>
      </c>
      <c r="G367" s="7" t="s">
        <v>1594</v>
      </c>
      <c r="H367" s="7" t="s">
        <v>4109</v>
      </c>
      <c r="I367" s="7" t="s">
        <v>4110</v>
      </c>
      <c r="J367" s="7">
        <f t="shared" si="5"/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12">
        <v>0</v>
      </c>
      <c r="AA367" s="20">
        <v>0</v>
      </c>
      <c r="AB367" s="20">
        <v>0</v>
      </c>
      <c r="AC367" s="48">
        <v>0</v>
      </c>
      <c r="AD367" s="9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</row>
    <row r="368" spans="1:41">
      <c r="A368" s="7" t="s">
        <v>4111</v>
      </c>
      <c r="B368" s="7" t="s">
        <v>3674</v>
      </c>
      <c r="C368" s="7" t="s">
        <v>1506</v>
      </c>
      <c r="D368" s="7" t="s">
        <v>1507</v>
      </c>
      <c r="E368" s="7" t="s">
        <v>1515</v>
      </c>
      <c r="F368" s="7" t="s">
        <v>1539</v>
      </c>
      <c r="G368" s="7" t="s">
        <v>1540</v>
      </c>
      <c r="H368" s="7" t="s">
        <v>1541</v>
      </c>
      <c r="I368" s="7" t="s">
        <v>1537</v>
      </c>
      <c r="J368" s="7">
        <f t="shared" si="5"/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12">
        <v>0</v>
      </c>
      <c r="AA368" s="20">
        <v>0</v>
      </c>
      <c r="AB368" s="20">
        <v>0</v>
      </c>
      <c r="AC368" s="48">
        <v>0</v>
      </c>
      <c r="AD368" s="9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</row>
    <row r="369" spans="1:41">
      <c r="A369" s="7" t="s">
        <v>4112</v>
      </c>
      <c r="B369" s="7" t="s">
        <v>4113</v>
      </c>
      <c r="C369" s="7" t="s">
        <v>1506</v>
      </c>
      <c r="D369" s="7" t="s">
        <v>1507</v>
      </c>
      <c r="E369" s="7" t="s">
        <v>1515</v>
      </c>
      <c r="F369" s="7" t="s">
        <v>1581</v>
      </c>
      <c r="G369" s="7" t="s">
        <v>4114</v>
      </c>
      <c r="H369" s="7" t="s">
        <v>4115</v>
      </c>
      <c r="I369" s="7" t="s">
        <v>1537</v>
      </c>
      <c r="J369" s="7">
        <f t="shared" si="5"/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12">
        <v>0</v>
      </c>
      <c r="AA369" s="20">
        <v>0</v>
      </c>
      <c r="AB369" s="20">
        <v>0</v>
      </c>
      <c r="AC369" s="48">
        <v>0</v>
      </c>
      <c r="AD369" s="9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</row>
    <row r="370" spans="1:41">
      <c r="A370" s="7" t="s">
        <v>2913</v>
      </c>
      <c r="B370" s="7" t="s">
        <v>3689</v>
      </c>
      <c r="C370" s="7" t="s">
        <v>1506</v>
      </c>
      <c r="D370" s="7" t="s">
        <v>1532</v>
      </c>
      <c r="E370" s="7" t="s">
        <v>1533</v>
      </c>
      <c r="F370" s="7" t="s">
        <v>1601</v>
      </c>
      <c r="G370" s="7" t="s">
        <v>1602</v>
      </c>
      <c r="H370" s="7" t="s">
        <v>1603</v>
      </c>
      <c r="I370" s="7" t="s">
        <v>1537</v>
      </c>
      <c r="J370" s="7">
        <f t="shared" si="5"/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12">
        <v>0</v>
      </c>
      <c r="AA370" s="20">
        <v>0</v>
      </c>
      <c r="AB370" s="20">
        <v>0</v>
      </c>
      <c r="AC370" s="48">
        <v>0</v>
      </c>
      <c r="AD370" s="9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</row>
    <row r="371" spans="1:41">
      <c r="A371" s="7" t="s">
        <v>4116</v>
      </c>
      <c r="B371" s="7" t="s">
        <v>4052</v>
      </c>
      <c r="C371" s="7" t="s">
        <v>1506</v>
      </c>
      <c r="D371" s="7" t="s">
        <v>1507</v>
      </c>
      <c r="E371" s="7" t="s">
        <v>1515</v>
      </c>
      <c r="F371" s="7" t="s">
        <v>3672</v>
      </c>
      <c r="G371" s="7" t="s">
        <v>1789</v>
      </c>
      <c r="H371" s="7" t="s">
        <v>1551</v>
      </c>
      <c r="I371" s="7" t="s">
        <v>1537</v>
      </c>
      <c r="J371" s="7">
        <f t="shared" si="5"/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12">
        <v>0</v>
      </c>
      <c r="AA371" s="20">
        <v>0</v>
      </c>
      <c r="AB371" s="20">
        <v>0</v>
      </c>
      <c r="AC371" s="48">
        <v>0</v>
      </c>
      <c r="AD371" s="9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</row>
    <row r="372" spans="1:41">
      <c r="A372" s="7" t="s">
        <v>4117</v>
      </c>
      <c r="B372" s="7" t="s">
        <v>4118</v>
      </c>
      <c r="C372" s="7" t="s">
        <v>1506</v>
      </c>
      <c r="D372" s="7" t="s">
        <v>1558</v>
      </c>
      <c r="E372" s="7" t="s">
        <v>1588</v>
      </c>
      <c r="F372" s="7" t="s">
        <v>1589</v>
      </c>
      <c r="G372" s="7" t="s">
        <v>1590</v>
      </c>
      <c r="H372" s="7" t="s">
        <v>3800</v>
      </c>
      <c r="I372" s="7" t="s">
        <v>4119</v>
      </c>
      <c r="J372" s="7">
        <f t="shared" si="5"/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12">
        <v>0</v>
      </c>
      <c r="AA372" s="20">
        <v>0</v>
      </c>
      <c r="AB372" s="20">
        <v>0</v>
      </c>
      <c r="AC372" s="48">
        <v>0</v>
      </c>
      <c r="AD372" s="9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</row>
    <row r="373" spans="1:41">
      <c r="A373" s="7" t="s">
        <v>4120</v>
      </c>
      <c r="B373" s="7" t="s">
        <v>3702</v>
      </c>
      <c r="C373" s="7" t="s">
        <v>1506</v>
      </c>
      <c r="D373" s="7" t="s">
        <v>1558</v>
      </c>
      <c r="E373" s="7" t="s">
        <v>1588</v>
      </c>
      <c r="F373" s="7" t="s">
        <v>1589</v>
      </c>
      <c r="G373" s="7" t="s">
        <v>1590</v>
      </c>
      <c r="H373" s="7" t="s">
        <v>1591</v>
      </c>
      <c r="I373" s="7" t="s">
        <v>1537</v>
      </c>
      <c r="J373" s="7">
        <f t="shared" si="5"/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12">
        <v>0</v>
      </c>
      <c r="AA373" s="20">
        <v>0</v>
      </c>
      <c r="AB373" s="20">
        <v>0</v>
      </c>
      <c r="AC373" s="48">
        <v>0</v>
      </c>
      <c r="AD373" s="9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</v>
      </c>
      <c r="AN373" s="7">
        <v>0</v>
      </c>
      <c r="AO373" s="7">
        <v>0</v>
      </c>
    </row>
    <row r="374" spans="1:41">
      <c r="A374" s="7" t="s">
        <v>4121</v>
      </c>
      <c r="B374" s="7" t="s">
        <v>3694</v>
      </c>
      <c r="C374" s="7" t="s">
        <v>1506</v>
      </c>
      <c r="D374" s="7" t="s">
        <v>1507</v>
      </c>
      <c r="E374" s="7" t="s">
        <v>1515</v>
      </c>
      <c r="F374" s="7" t="s">
        <v>1581</v>
      </c>
      <c r="G374" s="7" t="s">
        <v>1582</v>
      </c>
      <c r="H374" s="7" t="s">
        <v>1583</v>
      </c>
      <c r="I374" s="7" t="s">
        <v>1537</v>
      </c>
      <c r="J374" s="7">
        <f t="shared" si="5"/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12">
        <v>0</v>
      </c>
      <c r="AA374" s="20">
        <v>0</v>
      </c>
      <c r="AB374" s="20">
        <v>0</v>
      </c>
      <c r="AC374" s="48">
        <v>0</v>
      </c>
      <c r="AD374" s="9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</row>
    <row r="375" spans="1:41">
      <c r="A375" s="7" t="s">
        <v>4122</v>
      </c>
      <c r="B375" s="7" t="s">
        <v>4123</v>
      </c>
      <c r="C375" s="7" t="s">
        <v>1537</v>
      </c>
      <c r="D375" s="7" t="s">
        <v>1537</v>
      </c>
      <c r="E375" s="7" t="s">
        <v>1537</v>
      </c>
      <c r="F375" s="7" t="s">
        <v>1537</v>
      </c>
      <c r="G375" s="7" t="s">
        <v>1537</v>
      </c>
      <c r="H375" s="7" t="s">
        <v>1537</v>
      </c>
      <c r="I375" s="7" t="s">
        <v>1537</v>
      </c>
      <c r="J375" s="7">
        <f t="shared" si="5"/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12">
        <v>0</v>
      </c>
      <c r="AA375" s="20">
        <v>0</v>
      </c>
      <c r="AB375" s="20">
        <v>0</v>
      </c>
      <c r="AC375" s="48">
        <v>0</v>
      </c>
      <c r="AD375" s="9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</row>
    <row r="376" spans="1:41">
      <c r="A376" s="7" t="s">
        <v>4124</v>
      </c>
      <c r="B376" s="7" t="s">
        <v>3674</v>
      </c>
      <c r="C376" s="7" t="s">
        <v>1506</v>
      </c>
      <c r="D376" s="7" t="s">
        <v>1507</v>
      </c>
      <c r="E376" s="7" t="s">
        <v>1515</v>
      </c>
      <c r="F376" s="7" t="s">
        <v>1539</v>
      </c>
      <c r="G376" s="7" t="s">
        <v>1540</v>
      </c>
      <c r="H376" s="7" t="s">
        <v>1541</v>
      </c>
      <c r="I376" s="7" t="s">
        <v>1537</v>
      </c>
      <c r="J376" s="7">
        <f t="shared" si="5"/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12">
        <v>0</v>
      </c>
      <c r="AA376" s="20">
        <v>0</v>
      </c>
      <c r="AB376" s="20">
        <v>0</v>
      </c>
      <c r="AC376" s="48">
        <v>0</v>
      </c>
      <c r="AD376" s="9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</row>
    <row r="377" spans="1:41">
      <c r="A377" s="7" t="s">
        <v>4125</v>
      </c>
      <c r="B377" s="7" t="s">
        <v>4126</v>
      </c>
      <c r="C377" s="7" t="s">
        <v>1506</v>
      </c>
      <c r="D377" s="7" t="s">
        <v>1507</v>
      </c>
      <c r="E377" s="7" t="s">
        <v>1508</v>
      </c>
      <c r="F377" s="7" t="s">
        <v>1509</v>
      </c>
      <c r="G377" s="7" t="s">
        <v>1594</v>
      </c>
      <c r="H377" s="7" t="s">
        <v>4127</v>
      </c>
      <c r="I377" s="7" t="s">
        <v>1537</v>
      </c>
      <c r="J377" s="7">
        <f t="shared" si="5"/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2">
        <v>0</v>
      </c>
      <c r="AA377" s="20">
        <v>0</v>
      </c>
      <c r="AB377" s="20">
        <v>0</v>
      </c>
      <c r="AC377" s="48">
        <v>0</v>
      </c>
      <c r="AD377" s="9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</row>
    <row r="378" spans="1:41">
      <c r="A378" s="7" t="s">
        <v>4128</v>
      </c>
      <c r="B378" s="7" t="s">
        <v>3702</v>
      </c>
      <c r="C378" s="7" t="s">
        <v>1506</v>
      </c>
      <c r="D378" s="7" t="s">
        <v>1558</v>
      </c>
      <c r="E378" s="7" t="s">
        <v>1588</v>
      </c>
      <c r="F378" s="7" t="s">
        <v>1589</v>
      </c>
      <c r="G378" s="7" t="s">
        <v>1590</v>
      </c>
      <c r="H378" s="7" t="s">
        <v>1591</v>
      </c>
      <c r="I378" s="7" t="s">
        <v>1537</v>
      </c>
      <c r="J378" s="7">
        <f t="shared" si="5"/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12">
        <v>0</v>
      </c>
      <c r="AA378" s="20">
        <v>0</v>
      </c>
      <c r="AB378" s="20">
        <v>0</v>
      </c>
      <c r="AC378" s="48">
        <v>0</v>
      </c>
      <c r="AD378" s="9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7">
        <v>0</v>
      </c>
      <c r="AN378" s="7">
        <v>0</v>
      </c>
      <c r="AO378" s="7">
        <v>0</v>
      </c>
    </row>
    <row r="379" spans="1:41">
      <c r="A379" s="7" t="s">
        <v>4129</v>
      </c>
      <c r="B379" s="7" t="s">
        <v>3981</v>
      </c>
      <c r="C379" s="7" t="s">
        <v>1506</v>
      </c>
      <c r="D379" s="7" t="s">
        <v>1507</v>
      </c>
      <c r="E379" s="7" t="s">
        <v>3982</v>
      </c>
      <c r="F379" s="7" t="s">
        <v>3983</v>
      </c>
      <c r="G379" s="7" t="s">
        <v>3984</v>
      </c>
      <c r="H379" s="7" t="s">
        <v>3985</v>
      </c>
      <c r="I379" s="7" t="s">
        <v>1537</v>
      </c>
      <c r="J379" s="7">
        <f t="shared" si="5"/>
        <v>217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12">
        <v>0</v>
      </c>
      <c r="AA379" s="20">
        <v>0</v>
      </c>
      <c r="AB379" s="20">
        <v>0</v>
      </c>
      <c r="AC379" s="48">
        <v>0</v>
      </c>
      <c r="AD379" s="9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57</v>
      </c>
      <c r="AN379" s="7">
        <v>144</v>
      </c>
      <c r="AO379" s="7">
        <v>16</v>
      </c>
    </row>
    <row r="380" spans="1:41">
      <c r="A380" s="7" t="s">
        <v>4130</v>
      </c>
      <c r="B380" s="7" t="s">
        <v>4131</v>
      </c>
      <c r="C380" s="7" t="s">
        <v>1506</v>
      </c>
      <c r="D380" s="7" t="s">
        <v>1507</v>
      </c>
      <c r="E380" s="7" t="s">
        <v>1521</v>
      </c>
      <c r="F380" s="7" t="s">
        <v>4002</v>
      </c>
      <c r="G380" s="7" t="s">
        <v>4003</v>
      </c>
      <c r="H380" s="7" t="s">
        <v>1537</v>
      </c>
      <c r="I380" s="7" t="s">
        <v>1537</v>
      </c>
      <c r="J380" s="7">
        <f t="shared" si="5"/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12">
        <v>0</v>
      </c>
      <c r="AA380" s="20">
        <v>0</v>
      </c>
      <c r="AB380" s="20">
        <v>0</v>
      </c>
      <c r="AC380" s="48">
        <v>0</v>
      </c>
      <c r="AD380" s="9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</row>
    <row r="381" spans="1:41">
      <c r="A381" s="7" t="s">
        <v>3548</v>
      </c>
      <c r="B381" s="7" t="s">
        <v>4132</v>
      </c>
      <c r="C381" s="7" t="s">
        <v>1506</v>
      </c>
      <c r="D381" s="7" t="s">
        <v>1507</v>
      </c>
      <c r="E381" s="7" t="s">
        <v>1515</v>
      </c>
      <c r="F381" s="7" t="s">
        <v>1539</v>
      </c>
      <c r="G381" s="7" t="s">
        <v>1554</v>
      </c>
      <c r="H381" s="7" t="s">
        <v>1555</v>
      </c>
      <c r="I381" s="7" t="s">
        <v>1537</v>
      </c>
      <c r="J381" s="7">
        <f t="shared" si="5"/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12">
        <v>0</v>
      </c>
      <c r="AA381" s="20">
        <v>0</v>
      </c>
      <c r="AB381" s="20">
        <v>0</v>
      </c>
      <c r="AC381" s="48">
        <v>0</v>
      </c>
      <c r="AD381" s="9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</row>
    <row r="382" spans="1:41">
      <c r="A382" s="7" t="s">
        <v>4133</v>
      </c>
      <c r="B382" s="7" t="s">
        <v>3751</v>
      </c>
      <c r="C382" s="7" t="s">
        <v>1506</v>
      </c>
      <c r="D382" s="7" t="s">
        <v>1507</v>
      </c>
      <c r="E382" s="7" t="s">
        <v>1508</v>
      </c>
      <c r="F382" s="7" t="s">
        <v>1509</v>
      </c>
      <c r="G382" s="7" t="s">
        <v>1594</v>
      </c>
      <c r="H382" s="7" t="s">
        <v>1537</v>
      </c>
      <c r="I382" s="7" t="s">
        <v>1537</v>
      </c>
      <c r="J382" s="7">
        <f t="shared" si="5"/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12">
        <v>0</v>
      </c>
      <c r="AA382" s="20">
        <v>0</v>
      </c>
      <c r="AB382" s="20">
        <v>0</v>
      </c>
      <c r="AC382" s="48">
        <v>0</v>
      </c>
      <c r="AD382" s="9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</row>
    <row r="383" spans="1:41">
      <c r="A383" s="7" t="s">
        <v>4134</v>
      </c>
      <c r="B383" s="7" t="s">
        <v>3699</v>
      </c>
      <c r="C383" s="7" t="s">
        <v>1506</v>
      </c>
      <c r="D383" s="7" t="s">
        <v>1558</v>
      </c>
      <c r="E383" s="7" t="s">
        <v>1559</v>
      </c>
      <c r="F383" s="7" t="s">
        <v>1560</v>
      </c>
      <c r="G383" s="7" t="s">
        <v>1561</v>
      </c>
      <c r="H383" s="7" t="s">
        <v>1562</v>
      </c>
      <c r="I383" s="7" t="s">
        <v>1537</v>
      </c>
      <c r="J383" s="7">
        <f t="shared" si="5"/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12">
        <v>0</v>
      </c>
      <c r="AA383" s="20">
        <v>0</v>
      </c>
      <c r="AB383" s="20">
        <v>0</v>
      </c>
      <c r="AC383" s="48">
        <v>0</v>
      </c>
      <c r="AD383" s="9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7">
        <v>0</v>
      </c>
      <c r="AN383" s="7">
        <v>0</v>
      </c>
      <c r="AO383" s="7">
        <v>0</v>
      </c>
    </row>
    <row r="384" spans="1:41">
      <c r="A384" s="7" t="s">
        <v>4135</v>
      </c>
      <c r="B384" s="7" t="s">
        <v>4136</v>
      </c>
      <c r="C384" s="7" t="s">
        <v>1506</v>
      </c>
      <c r="D384" s="7" t="s">
        <v>1749</v>
      </c>
      <c r="E384" s="7" t="s">
        <v>4137</v>
      </c>
      <c r="F384" s="7" t="s">
        <v>4138</v>
      </c>
      <c r="G384" s="7" t="s">
        <v>4139</v>
      </c>
      <c r="H384" s="7" t="s">
        <v>4140</v>
      </c>
      <c r="I384" s="7" t="s">
        <v>1537</v>
      </c>
      <c r="J384" s="7">
        <f t="shared" si="5"/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12">
        <v>0</v>
      </c>
      <c r="AA384" s="20">
        <v>0</v>
      </c>
      <c r="AB384" s="20">
        <v>0</v>
      </c>
      <c r="AC384" s="48">
        <v>0</v>
      </c>
      <c r="AD384" s="9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</row>
    <row r="385" spans="1:41">
      <c r="A385" s="7" t="s">
        <v>4141</v>
      </c>
      <c r="B385" s="7" t="s">
        <v>4142</v>
      </c>
      <c r="C385" s="7" t="s">
        <v>1506</v>
      </c>
      <c r="D385" s="7" t="s">
        <v>1507</v>
      </c>
      <c r="E385" s="7" t="s">
        <v>1515</v>
      </c>
      <c r="F385" s="7" t="s">
        <v>1539</v>
      </c>
      <c r="G385" s="7" t="s">
        <v>1540</v>
      </c>
      <c r="H385" s="7" t="s">
        <v>1537</v>
      </c>
      <c r="I385" s="7" t="s">
        <v>1537</v>
      </c>
      <c r="J385" s="7">
        <f t="shared" si="5"/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12">
        <v>0</v>
      </c>
      <c r="AA385" s="20">
        <v>0</v>
      </c>
      <c r="AB385" s="20">
        <v>0</v>
      </c>
      <c r="AC385" s="48">
        <v>0</v>
      </c>
      <c r="AD385" s="9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</row>
    <row r="386" spans="1:41">
      <c r="A386" s="7" t="s">
        <v>4143</v>
      </c>
      <c r="B386" s="7" t="s">
        <v>4144</v>
      </c>
      <c r="C386" s="7" t="s">
        <v>1506</v>
      </c>
      <c r="D386" s="7" t="s">
        <v>1532</v>
      </c>
      <c r="E386" s="7" t="s">
        <v>1533</v>
      </c>
      <c r="F386" s="7" t="s">
        <v>1601</v>
      </c>
      <c r="G386" s="7" t="s">
        <v>4145</v>
      </c>
      <c r="H386" s="7" t="s">
        <v>4146</v>
      </c>
      <c r="I386" s="7" t="s">
        <v>4147</v>
      </c>
      <c r="J386" s="7">
        <f t="shared" si="5"/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12">
        <v>0</v>
      </c>
      <c r="AA386" s="20">
        <v>0</v>
      </c>
      <c r="AB386" s="20">
        <v>0</v>
      </c>
      <c r="AC386" s="48">
        <v>0</v>
      </c>
      <c r="AD386" s="9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7">
        <v>0</v>
      </c>
      <c r="AM386" s="7">
        <v>0</v>
      </c>
      <c r="AN386" s="7">
        <v>0</v>
      </c>
      <c r="AO386" s="7">
        <v>0</v>
      </c>
    </row>
    <row r="387" spans="1:41">
      <c r="A387" s="7" t="s">
        <v>4148</v>
      </c>
      <c r="B387" s="7" t="s">
        <v>3699</v>
      </c>
      <c r="C387" s="7" t="s">
        <v>1506</v>
      </c>
      <c r="D387" s="7" t="s">
        <v>1558</v>
      </c>
      <c r="E387" s="7" t="s">
        <v>1559</v>
      </c>
      <c r="F387" s="7" t="s">
        <v>1560</v>
      </c>
      <c r="G387" s="7" t="s">
        <v>1561</v>
      </c>
      <c r="H387" s="7" t="s">
        <v>1562</v>
      </c>
      <c r="I387" s="7" t="s">
        <v>1537</v>
      </c>
      <c r="J387" s="7">
        <f t="shared" si="5"/>
        <v>209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2">
        <v>0</v>
      </c>
      <c r="AA387" s="20">
        <v>0</v>
      </c>
      <c r="AB387" s="20">
        <v>0</v>
      </c>
      <c r="AC387" s="48">
        <v>209</v>
      </c>
      <c r="AD387" s="9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</row>
    <row r="388" spans="1:41">
      <c r="A388" s="7" t="s">
        <v>4149</v>
      </c>
      <c r="B388" s="7" t="s">
        <v>4150</v>
      </c>
      <c r="C388" s="7" t="s">
        <v>1506</v>
      </c>
      <c r="D388" s="7" t="s">
        <v>1558</v>
      </c>
      <c r="E388" s="7" t="s">
        <v>1588</v>
      </c>
      <c r="F388" s="7" t="s">
        <v>1589</v>
      </c>
      <c r="G388" s="7" t="s">
        <v>1590</v>
      </c>
      <c r="H388" s="7" t="s">
        <v>1537</v>
      </c>
      <c r="I388" s="7" t="s">
        <v>1537</v>
      </c>
      <c r="J388" s="7">
        <f t="shared" ref="J388:J451" si="6">SUM(K388:AO388)</f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12">
        <v>0</v>
      </c>
      <c r="AA388" s="20">
        <v>0</v>
      </c>
      <c r="AB388" s="20">
        <v>0</v>
      </c>
      <c r="AC388" s="48">
        <v>0</v>
      </c>
      <c r="AD388" s="9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</row>
    <row r="389" spans="1:41">
      <c r="A389" s="7" t="s">
        <v>4151</v>
      </c>
      <c r="B389" s="7" t="s">
        <v>3694</v>
      </c>
      <c r="C389" s="7" t="s">
        <v>1506</v>
      </c>
      <c r="D389" s="7" t="s">
        <v>1507</v>
      </c>
      <c r="E389" s="7" t="s">
        <v>1515</v>
      </c>
      <c r="F389" s="7" t="s">
        <v>1581</v>
      </c>
      <c r="G389" s="7" t="s">
        <v>1582</v>
      </c>
      <c r="H389" s="7" t="s">
        <v>1583</v>
      </c>
      <c r="I389" s="7" t="s">
        <v>1537</v>
      </c>
      <c r="J389" s="7">
        <f t="shared" si="6"/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12">
        <v>0</v>
      </c>
      <c r="AA389" s="20">
        <v>0</v>
      </c>
      <c r="AB389" s="20">
        <v>0</v>
      </c>
      <c r="AC389" s="48">
        <v>0</v>
      </c>
      <c r="AD389" s="9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</row>
    <row r="390" spans="1:41">
      <c r="A390" s="7" t="s">
        <v>4152</v>
      </c>
      <c r="B390" s="7" t="s">
        <v>4153</v>
      </c>
      <c r="C390" s="7" t="s">
        <v>1506</v>
      </c>
      <c r="D390" s="7" t="s">
        <v>1507</v>
      </c>
      <c r="E390" s="7" t="s">
        <v>1521</v>
      </c>
      <c r="F390" s="7" t="s">
        <v>4154</v>
      </c>
      <c r="G390" s="7" t="s">
        <v>1537</v>
      </c>
      <c r="H390" s="7" t="s">
        <v>1537</v>
      </c>
      <c r="I390" s="7" t="s">
        <v>1537</v>
      </c>
      <c r="J390" s="7">
        <f t="shared" si="6"/>
        <v>194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12">
        <v>0</v>
      </c>
      <c r="AA390" s="20">
        <v>0</v>
      </c>
      <c r="AB390" s="20">
        <v>0</v>
      </c>
      <c r="AC390" s="48">
        <v>0</v>
      </c>
      <c r="AD390" s="9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71</v>
      </c>
      <c r="AN390" s="7">
        <v>90</v>
      </c>
      <c r="AO390" s="7">
        <v>33</v>
      </c>
    </row>
    <row r="391" spans="1:41">
      <c r="A391" s="7" t="s">
        <v>4155</v>
      </c>
      <c r="B391" s="7" t="s">
        <v>4099</v>
      </c>
      <c r="C391" s="7" t="s">
        <v>4100</v>
      </c>
      <c r="D391" s="7" t="s">
        <v>1537</v>
      </c>
      <c r="E391" s="7" t="s">
        <v>1537</v>
      </c>
      <c r="F391" s="7" t="s">
        <v>1537</v>
      </c>
      <c r="G391" s="7" t="s">
        <v>1537</v>
      </c>
      <c r="H391" s="7" t="s">
        <v>1537</v>
      </c>
      <c r="I391" s="7" t="s">
        <v>1537</v>
      </c>
      <c r="J391" s="7">
        <f t="shared" si="6"/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12">
        <v>0</v>
      </c>
      <c r="AA391" s="20">
        <v>0</v>
      </c>
      <c r="AB391" s="20">
        <v>0</v>
      </c>
      <c r="AC391" s="48">
        <v>0</v>
      </c>
      <c r="AD391" s="9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</row>
    <row r="392" spans="1:41">
      <c r="A392" s="7" t="s">
        <v>4156</v>
      </c>
      <c r="B392" s="7" t="s">
        <v>3702</v>
      </c>
      <c r="C392" s="7" t="s">
        <v>1506</v>
      </c>
      <c r="D392" s="7" t="s">
        <v>1558</v>
      </c>
      <c r="E392" s="7" t="s">
        <v>1588</v>
      </c>
      <c r="F392" s="7" t="s">
        <v>1589</v>
      </c>
      <c r="G392" s="7" t="s">
        <v>1590</v>
      </c>
      <c r="H392" s="7" t="s">
        <v>1591</v>
      </c>
      <c r="I392" s="7" t="s">
        <v>1537</v>
      </c>
      <c r="J392" s="7">
        <f t="shared" si="6"/>
        <v>124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12">
        <v>29</v>
      </c>
      <c r="AA392" s="20">
        <v>40</v>
      </c>
      <c r="AB392" s="20">
        <v>28</v>
      </c>
      <c r="AC392" s="48">
        <v>27</v>
      </c>
      <c r="AD392" s="9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7">
        <v>0</v>
      </c>
      <c r="AM392" s="7">
        <v>0</v>
      </c>
      <c r="AN392" s="7">
        <v>0</v>
      </c>
      <c r="AO392" s="7">
        <v>0</v>
      </c>
    </row>
    <row r="393" spans="1:41">
      <c r="A393" s="7" t="s">
        <v>4157</v>
      </c>
      <c r="B393" s="7" t="s">
        <v>4022</v>
      </c>
      <c r="C393" s="7" t="s">
        <v>1506</v>
      </c>
      <c r="D393" s="7" t="s">
        <v>1532</v>
      </c>
      <c r="E393" s="7" t="s">
        <v>1533</v>
      </c>
      <c r="F393" s="7" t="s">
        <v>1601</v>
      </c>
      <c r="G393" s="7" t="s">
        <v>1537</v>
      </c>
      <c r="H393" s="7" t="s">
        <v>1537</v>
      </c>
      <c r="I393" s="7" t="s">
        <v>1537</v>
      </c>
      <c r="J393" s="7">
        <f t="shared" si="6"/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12">
        <v>0</v>
      </c>
      <c r="AA393" s="20">
        <v>0</v>
      </c>
      <c r="AB393" s="20">
        <v>0</v>
      </c>
      <c r="AC393" s="48">
        <v>0</v>
      </c>
      <c r="AD393" s="9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</row>
    <row r="394" spans="1:41">
      <c r="A394" s="7" t="s">
        <v>4158</v>
      </c>
      <c r="B394" s="7" t="s">
        <v>3754</v>
      </c>
      <c r="C394" s="7" t="s">
        <v>1506</v>
      </c>
      <c r="D394" s="7" t="s">
        <v>1532</v>
      </c>
      <c r="E394" s="7" t="s">
        <v>1533</v>
      </c>
      <c r="F394" s="7" t="s">
        <v>1534</v>
      </c>
      <c r="G394" s="7" t="s">
        <v>1535</v>
      </c>
      <c r="H394" s="7" t="s">
        <v>1536</v>
      </c>
      <c r="I394" s="7" t="s">
        <v>1537</v>
      </c>
      <c r="J394" s="7">
        <f t="shared" si="6"/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12">
        <v>0</v>
      </c>
      <c r="AA394" s="20">
        <v>0</v>
      </c>
      <c r="AB394" s="20">
        <v>0</v>
      </c>
      <c r="AC394" s="48">
        <v>0</v>
      </c>
      <c r="AD394" s="9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</row>
    <row r="395" spans="1:41">
      <c r="A395" s="7" t="s">
        <v>4159</v>
      </c>
      <c r="B395" s="7" t="s">
        <v>3699</v>
      </c>
      <c r="C395" s="7" t="s">
        <v>1506</v>
      </c>
      <c r="D395" s="7" t="s">
        <v>1558</v>
      </c>
      <c r="E395" s="7" t="s">
        <v>1559</v>
      </c>
      <c r="F395" s="7" t="s">
        <v>1560</v>
      </c>
      <c r="G395" s="7" t="s">
        <v>1561</v>
      </c>
      <c r="H395" s="7" t="s">
        <v>1562</v>
      </c>
      <c r="I395" s="7" t="s">
        <v>1537</v>
      </c>
      <c r="J395" s="7">
        <f t="shared" si="6"/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12">
        <v>0</v>
      </c>
      <c r="AA395" s="20">
        <v>0</v>
      </c>
      <c r="AB395" s="20">
        <v>0</v>
      </c>
      <c r="AC395" s="48">
        <v>0</v>
      </c>
      <c r="AD395" s="9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>
      <c r="A396" s="7" t="s">
        <v>4160</v>
      </c>
      <c r="B396" s="7" t="s">
        <v>4161</v>
      </c>
      <c r="C396" s="7" t="s">
        <v>1506</v>
      </c>
      <c r="D396" s="7" t="s">
        <v>1532</v>
      </c>
      <c r="E396" s="7" t="s">
        <v>1533</v>
      </c>
      <c r="F396" s="7" t="s">
        <v>1534</v>
      </c>
      <c r="G396" s="7" t="s">
        <v>4162</v>
      </c>
      <c r="H396" s="7" t="s">
        <v>4163</v>
      </c>
      <c r="I396" s="7" t="s">
        <v>1537</v>
      </c>
      <c r="J396" s="7">
        <f t="shared" si="6"/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12">
        <v>0</v>
      </c>
      <c r="AA396" s="20">
        <v>0</v>
      </c>
      <c r="AB396" s="20">
        <v>0</v>
      </c>
      <c r="AC396" s="48">
        <v>0</v>
      </c>
      <c r="AD396" s="9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</v>
      </c>
      <c r="AM396" s="7">
        <v>0</v>
      </c>
      <c r="AN396" s="7">
        <v>0</v>
      </c>
      <c r="AO396" s="7">
        <v>0</v>
      </c>
    </row>
    <row r="397" spans="1:41">
      <c r="A397" s="7" t="s">
        <v>4164</v>
      </c>
      <c r="B397" s="7" t="s">
        <v>3782</v>
      </c>
      <c r="C397" s="7" t="s">
        <v>1506</v>
      </c>
      <c r="D397" s="7" t="s">
        <v>1507</v>
      </c>
      <c r="E397" s="7" t="s">
        <v>1521</v>
      </c>
      <c r="F397" s="7" t="s">
        <v>1522</v>
      </c>
      <c r="G397" s="7" t="s">
        <v>1537</v>
      </c>
      <c r="H397" s="7" t="s">
        <v>1537</v>
      </c>
      <c r="I397" s="7" t="s">
        <v>1537</v>
      </c>
      <c r="J397" s="7">
        <f t="shared" si="6"/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12">
        <v>0</v>
      </c>
      <c r="AA397" s="20">
        <v>0</v>
      </c>
      <c r="AB397" s="20">
        <v>0</v>
      </c>
      <c r="AC397" s="48">
        <v>0</v>
      </c>
      <c r="AD397" s="9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</row>
    <row r="398" spans="1:41">
      <c r="A398" s="7" t="s">
        <v>4165</v>
      </c>
      <c r="B398" s="7" t="s">
        <v>3751</v>
      </c>
      <c r="C398" s="7" t="s">
        <v>1506</v>
      </c>
      <c r="D398" s="7" t="s">
        <v>1507</v>
      </c>
      <c r="E398" s="7" t="s">
        <v>1508</v>
      </c>
      <c r="F398" s="7" t="s">
        <v>1509</v>
      </c>
      <c r="G398" s="7" t="s">
        <v>1594</v>
      </c>
      <c r="H398" s="7" t="s">
        <v>1537</v>
      </c>
      <c r="I398" s="7" t="s">
        <v>1537</v>
      </c>
      <c r="J398" s="7">
        <f t="shared" si="6"/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12">
        <v>0</v>
      </c>
      <c r="AA398" s="20">
        <v>0</v>
      </c>
      <c r="AB398" s="20">
        <v>0</v>
      </c>
      <c r="AC398" s="48">
        <v>0</v>
      </c>
      <c r="AD398" s="9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</row>
    <row r="399" spans="1:41">
      <c r="A399" s="7" t="s">
        <v>4166</v>
      </c>
      <c r="B399" s="7" t="s">
        <v>4078</v>
      </c>
      <c r="C399" s="7" t="s">
        <v>1506</v>
      </c>
      <c r="D399" s="7" t="s">
        <v>1558</v>
      </c>
      <c r="E399" s="7" t="s">
        <v>4079</v>
      </c>
      <c r="F399" s="7" t="s">
        <v>4080</v>
      </c>
      <c r="G399" s="7" t="s">
        <v>4081</v>
      </c>
      <c r="H399" s="7" t="s">
        <v>4082</v>
      </c>
      <c r="I399" s="7" t="s">
        <v>1537</v>
      </c>
      <c r="J399" s="7">
        <f t="shared" si="6"/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2">
        <v>0</v>
      </c>
      <c r="AA399" s="20">
        <v>0</v>
      </c>
      <c r="AB399" s="20">
        <v>0</v>
      </c>
      <c r="AC399" s="48">
        <v>0</v>
      </c>
      <c r="AD399" s="9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</row>
    <row r="400" spans="1:41">
      <c r="A400" s="7" t="s">
        <v>3394</v>
      </c>
      <c r="B400" s="7" t="s">
        <v>3926</v>
      </c>
      <c r="C400" s="7" t="s">
        <v>1506</v>
      </c>
      <c r="D400" s="7" t="s">
        <v>1507</v>
      </c>
      <c r="E400" s="7" t="s">
        <v>1515</v>
      </c>
      <c r="F400" s="7" t="s">
        <v>1537</v>
      </c>
      <c r="G400" s="7" t="s">
        <v>1537</v>
      </c>
      <c r="H400" s="7" t="s">
        <v>1537</v>
      </c>
      <c r="I400" s="7" t="s">
        <v>1537</v>
      </c>
      <c r="J400" s="7">
        <f t="shared" si="6"/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12">
        <v>0</v>
      </c>
      <c r="AA400" s="20">
        <v>0</v>
      </c>
      <c r="AB400" s="20">
        <v>0</v>
      </c>
      <c r="AC400" s="48">
        <v>0</v>
      </c>
      <c r="AD400" s="9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7">
        <v>0</v>
      </c>
      <c r="AN400" s="7">
        <v>0</v>
      </c>
      <c r="AO400" s="7">
        <v>0</v>
      </c>
    </row>
    <row r="401" spans="1:41">
      <c r="A401" s="7" t="s">
        <v>4167</v>
      </c>
      <c r="B401" s="7" t="s">
        <v>4044</v>
      </c>
      <c r="C401" s="7" t="s">
        <v>1506</v>
      </c>
      <c r="D401" s="7" t="s">
        <v>1507</v>
      </c>
      <c r="E401" s="7" t="s">
        <v>1508</v>
      </c>
      <c r="F401" s="7" t="s">
        <v>1509</v>
      </c>
      <c r="G401" s="7" t="s">
        <v>1537</v>
      </c>
      <c r="H401" s="7" t="s">
        <v>1537</v>
      </c>
      <c r="I401" s="7" t="s">
        <v>1537</v>
      </c>
      <c r="J401" s="7">
        <f t="shared" si="6"/>
        <v>55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7</v>
      </c>
      <c r="S401" s="8">
        <v>6</v>
      </c>
      <c r="T401" s="8">
        <v>5</v>
      </c>
      <c r="U401" s="8">
        <v>5</v>
      </c>
      <c r="V401" s="8">
        <v>5</v>
      </c>
      <c r="W401" s="8">
        <v>7</v>
      </c>
      <c r="X401" s="8">
        <v>9</v>
      </c>
      <c r="Y401" s="8">
        <v>7</v>
      </c>
      <c r="Z401" s="12">
        <v>3</v>
      </c>
      <c r="AA401" s="20">
        <v>0</v>
      </c>
      <c r="AB401" s="20">
        <v>0</v>
      </c>
      <c r="AC401" s="48">
        <v>0</v>
      </c>
      <c r="AD401" s="9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</row>
    <row r="402" spans="1:41">
      <c r="A402" s="7" t="s">
        <v>4168</v>
      </c>
      <c r="B402" s="7" t="s">
        <v>3701</v>
      </c>
      <c r="C402" s="7" t="s">
        <v>1506</v>
      </c>
      <c r="D402" s="7" t="s">
        <v>1507</v>
      </c>
      <c r="E402" s="7" t="s">
        <v>1521</v>
      </c>
      <c r="F402" s="7" t="s">
        <v>1527</v>
      </c>
      <c r="G402" s="7" t="s">
        <v>1528</v>
      </c>
      <c r="H402" s="7" t="s">
        <v>1529</v>
      </c>
      <c r="I402" s="7" t="s">
        <v>1537</v>
      </c>
      <c r="J402" s="7">
        <f t="shared" si="6"/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12">
        <v>0</v>
      </c>
      <c r="AA402" s="20">
        <v>0</v>
      </c>
      <c r="AB402" s="20">
        <v>0</v>
      </c>
      <c r="AC402" s="48">
        <v>0</v>
      </c>
      <c r="AD402" s="9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</row>
    <row r="403" spans="1:41">
      <c r="A403" s="7" t="s">
        <v>4169</v>
      </c>
      <c r="B403" s="7" t="s">
        <v>3702</v>
      </c>
      <c r="C403" s="7" t="s">
        <v>1506</v>
      </c>
      <c r="D403" s="7" t="s">
        <v>1558</v>
      </c>
      <c r="E403" s="7" t="s">
        <v>1588</v>
      </c>
      <c r="F403" s="7" t="s">
        <v>1589</v>
      </c>
      <c r="G403" s="7" t="s">
        <v>1590</v>
      </c>
      <c r="H403" s="7" t="s">
        <v>1591</v>
      </c>
      <c r="I403" s="7" t="s">
        <v>1537</v>
      </c>
      <c r="J403" s="7">
        <f t="shared" si="6"/>
        <v>81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12">
        <v>31</v>
      </c>
      <c r="AA403" s="20">
        <v>24</v>
      </c>
      <c r="AB403" s="20">
        <v>26</v>
      </c>
      <c r="AC403" s="48">
        <v>0</v>
      </c>
      <c r="AD403" s="9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>
      <c r="A404" s="7" t="s">
        <v>4170</v>
      </c>
      <c r="B404" s="7" t="s">
        <v>4171</v>
      </c>
      <c r="C404" s="7" t="s">
        <v>1506</v>
      </c>
      <c r="D404" s="7" t="s">
        <v>1507</v>
      </c>
      <c r="E404" s="7" t="s">
        <v>1521</v>
      </c>
      <c r="F404" s="7" t="s">
        <v>1522</v>
      </c>
      <c r="G404" s="7" t="s">
        <v>3763</v>
      </c>
      <c r="H404" s="7" t="s">
        <v>3764</v>
      </c>
      <c r="I404" s="7" t="s">
        <v>4172</v>
      </c>
      <c r="J404" s="7">
        <f t="shared" si="6"/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12">
        <v>0</v>
      </c>
      <c r="AA404" s="20">
        <v>0</v>
      </c>
      <c r="AB404" s="20">
        <v>0</v>
      </c>
      <c r="AC404" s="48">
        <v>0</v>
      </c>
      <c r="AD404" s="9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</row>
    <row r="405" spans="1:41">
      <c r="A405" s="7" t="s">
        <v>4173</v>
      </c>
      <c r="B405" s="7" t="s">
        <v>4174</v>
      </c>
      <c r="C405" s="7" t="s">
        <v>1506</v>
      </c>
      <c r="D405" s="7" t="s">
        <v>1507</v>
      </c>
      <c r="E405" s="7" t="s">
        <v>1521</v>
      </c>
      <c r="F405" s="7" t="s">
        <v>1522</v>
      </c>
      <c r="G405" s="7" t="s">
        <v>1635</v>
      </c>
      <c r="H405" s="7" t="s">
        <v>1537</v>
      </c>
      <c r="I405" s="7" t="s">
        <v>1537</v>
      </c>
      <c r="J405" s="7">
        <f t="shared" si="6"/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12">
        <v>0</v>
      </c>
      <c r="AA405" s="20">
        <v>0</v>
      </c>
      <c r="AB405" s="20">
        <v>0</v>
      </c>
      <c r="AC405" s="48">
        <v>0</v>
      </c>
      <c r="AD405" s="9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7">
        <v>0</v>
      </c>
      <c r="AN405" s="7">
        <v>0</v>
      </c>
      <c r="AO405" s="7">
        <v>0</v>
      </c>
    </row>
    <row r="406" spans="1:41">
      <c r="A406" s="7" t="s">
        <v>4175</v>
      </c>
      <c r="B406" s="7" t="s">
        <v>4176</v>
      </c>
      <c r="C406" s="7" t="s">
        <v>1506</v>
      </c>
      <c r="D406" s="7" t="s">
        <v>1507</v>
      </c>
      <c r="E406" s="7" t="s">
        <v>1515</v>
      </c>
      <c r="F406" s="7" t="s">
        <v>1539</v>
      </c>
      <c r="G406" s="7" t="s">
        <v>1540</v>
      </c>
      <c r="H406" s="7" t="s">
        <v>1541</v>
      </c>
      <c r="I406" s="7" t="s">
        <v>4177</v>
      </c>
      <c r="J406" s="7">
        <f t="shared" si="6"/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2">
        <v>0</v>
      </c>
      <c r="AA406" s="20">
        <v>0</v>
      </c>
      <c r="AB406" s="20">
        <v>0</v>
      </c>
      <c r="AC406" s="48">
        <v>0</v>
      </c>
      <c r="AD406" s="9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</row>
    <row r="407" spans="1:41">
      <c r="A407" s="7" t="s">
        <v>4178</v>
      </c>
      <c r="B407" s="7" t="s">
        <v>3702</v>
      </c>
      <c r="C407" s="7" t="s">
        <v>1506</v>
      </c>
      <c r="D407" s="7" t="s">
        <v>1558</v>
      </c>
      <c r="E407" s="7" t="s">
        <v>1588</v>
      </c>
      <c r="F407" s="7" t="s">
        <v>1589</v>
      </c>
      <c r="G407" s="7" t="s">
        <v>1590</v>
      </c>
      <c r="H407" s="7" t="s">
        <v>1591</v>
      </c>
      <c r="I407" s="7" t="s">
        <v>1537</v>
      </c>
      <c r="J407" s="7">
        <f t="shared" si="6"/>
        <v>68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12">
        <v>24</v>
      </c>
      <c r="AA407" s="20">
        <v>17</v>
      </c>
      <c r="AB407" s="20">
        <v>27</v>
      </c>
      <c r="AC407" s="48">
        <v>0</v>
      </c>
      <c r="AD407" s="9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v>0</v>
      </c>
      <c r="AO407" s="7">
        <v>0</v>
      </c>
    </row>
    <row r="408" spans="1:41">
      <c r="A408" s="7" t="s">
        <v>4179</v>
      </c>
      <c r="B408" s="7" t="s">
        <v>3977</v>
      </c>
      <c r="C408" s="7" t="s">
        <v>1506</v>
      </c>
      <c r="D408" s="7" t="s">
        <v>1749</v>
      </c>
      <c r="E408" s="7" t="s">
        <v>1749</v>
      </c>
      <c r="F408" s="7" t="s">
        <v>1750</v>
      </c>
      <c r="G408" s="7" t="s">
        <v>1751</v>
      </c>
      <c r="H408" s="7" t="s">
        <v>1752</v>
      </c>
      <c r="I408" s="7" t="s">
        <v>1537</v>
      </c>
      <c r="J408" s="7">
        <f t="shared" si="6"/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12">
        <v>0</v>
      </c>
      <c r="AA408" s="20">
        <v>0</v>
      </c>
      <c r="AB408" s="20">
        <v>0</v>
      </c>
      <c r="AC408" s="48">
        <v>0</v>
      </c>
      <c r="AD408" s="9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</row>
    <row r="409" spans="1:41">
      <c r="A409" s="7" t="s">
        <v>4180</v>
      </c>
      <c r="B409" s="7" t="s">
        <v>4181</v>
      </c>
      <c r="C409" s="7" t="s">
        <v>1506</v>
      </c>
      <c r="D409" s="7" t="s">
        <v>1507</v>
      </c>
      <c r="E409" s="7" t="s">
        <v>1521</v>
      </c>
      <c r="F409" s="7" t="s">
        <v>1850</v>
      </c>
      <c r="G409" s="7" t="s">
        <v>4182</v>
      </c>
      <c r="H409" s="7" t="s">
        <v>4183</v>
      </c>
      <c r="I409" s="7" t="s">
        <v>1537</v>
      </c>
      <c r="J409" s="7">
        <f t="shared" si="6"/>
        <v>131</v>
      </c>
      <c r="K409" s="8">
        <v>0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12">
        <v>0</v>
      </c>
      <c r="AA409" s="20">
        <v>0</v>
      </c>
      <c r="AB409" s="20">
        <v>0</v>
      </c>
      <c r="AC409" s="48">
        <v>0</v>
      </c>
      <c r="AD409" s="9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30</v>
      </c>
      <c r="AN409" s="7">
        <v>101</v>
      </c>
      <c r="AO409" s="7">
        <v>0</v>
      </c>
    </row>
    <row r="410" spans="1:41">
      <c r="A410" s="7" t="s">
        <v>4184</v>
      </c>
      <c r="B410" s="7" t="s">
        <v>3695</v>
      </c>
      <c r="C410" s="7" t="s">
        <v>1506</v>
      </c>
      <c r="D410" s="7" t="s">
        <v>1507</v>
      </c>
      <c r="E410" s="7" t="s">
        <v>1515</v>
      </c>
      <c r="F410" s="7" t="s">
        <v>3672</v>
      </c>
      <c r="G410" s="7" t="s">
        <v>1789</v>
      </c>
      <c r="H410" s="7" t="s">
        <v>1537</v>
      </c>
      <c r="I410" s="7" t="s">
        <v>1537</v>
      </c>
      <c r="J410" s="7">
        <f t="shared" si="6"/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2">
        <v>0</v>
      </c>
      <c r="AA410" s="20">
        <v>0</v>
      </c>
      <c r="AB410" s="20">
        <v>0</v>
      </c>
      <c r="AC410" s="48">
        <v>0</v>
      </c>
      <c r="AD410" s="9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</row>
    <row r="411" spans="1:41">
      <c r="A411" s="7" t="s">
        <v>4185</v>
      </c>
      <c r="B411" s="7" t="s">
        <v>3786</v>
      </c>
      <c r="C411" s="7" t="s">
        <v>1506</v>
      </c>
      <c r="D411" s="7" t="s">
        <v>1507</v>
      </c>
      <c r="E411" s="7" t="s">
        <v>1521</v>
      </c>
      <c r="F411" s="7" t="s">
        <v>1527</v>
      </c>
      <c r="G411" s="7" t="s">
        <v>1528</v>
      </c>
      <c r="H411" s="7" t="s">
        <v>1537</v>
      </c>
      <c r="I411" s="7" t="s">
        <v>1537</v>
      </c>
      <c r="J411" s="7">
        <f t="shared" si="6"/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12">
        <v>0</v>
      </c>
      <c r="AA411" s="20">
        <v>0</v>
      </c>
      <c r="AB411" s="20">
        <v>0</v>
      </c>
      <c r="AC411" s="48">
        <v>0</v>
      </c>
      <c r="AD411" s="9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</row>
    <row r="412" spans="1:41">
      <c r="A412" s="7" t="s">
        <v>4186</v>
      </c>
      <c r="B412" s="7" t="s">
        <v>3751</v>
      </c>
      <c r="C412" s="7" t="s">
        <v>1506</v>
      </c>
      <c r="D412" s="7" t="s">
        <v>1507</v>
      </c>
      <c r="E412" s="7" t="s">
        <v>1508</v>
      </c>
      <c r="F412" s="7" t="s">
        <v>1509</v>
      </c>
      <c r="G412" s="7" t="s">
        <v>1594</v>
      </c>
      <c r="H412" s="7" t="s">
        <v>1537</v>
      </c>
      <c r="I412" s="7" t="s">
        <v>1537</v>
      </c>
      <c r="J412" s="7">
        <f t="shared" si="6"/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12">
        <v>0</v>
      </c>
      <c r="AA412" s="20">
        <v>0</v>
      </c>
      <c r="AB412" s="20">
        <v>0</v>
      </c>
      <c r="AC412" s="48">
        <v>0</v>
      </c>
      <c r="AD412" s="9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</row>
    <row r="413" spans="1:41">
      <c r="A413" s="7" t="s">
        <v>4187</v>
      </c>
      <c r="B413" s="7" t="s">
        <v>4188</v>
      </c>
      <c r="C413" s="7" t="s">
        <v>1506</v>
      </c>
      <c r="D413" s="7" t="s">
        <v>1507</v>
      </c>
      <c r="E413" s="7" t="s">
        <v>1521</v>
      </c>
      <c r="F413" s="7" t="s">
        <v>1522</v>
      </c>
      <c r="G413" s="7" t="s">
        <v>3763</v>
      </c>
      <c r="H413" s="7" t="s">
        <v>3764</v>
      </c>
      <c r="I413" s="7" t="s">
        <v>4189</v>
      </c>
      <c r="J413" s="7">
        <f t="shared" si="6"/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12">
        <v>0</v>
      </c>
      <c r="AA413" s="20">
        <v>0</v>
      </c>
      <c r="AB413" s="20">
        <v>0</v>
      </c>
      <c r="AC413" s="48">
        <v>0</v>
      </c>
      <c r="AD413" s="9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</row>
    <row r="414" spans="1:41">
      <c r="A414" s="7" t="s">
        <v>4190</v>
      </c>
      <c r="B414" s="7" t="s">
        <v>3936</v>
      </c>
      <c r="C414" s="7" t="s">
        <v>1506</v>
      </c>
      <c r="D414" s="7" t="s">
        <v>3937</v>
      </c>
      <c r="E414" s="7" t="s">
        <v>1537</v>
      </c>
      <c r="F414" s="7" t="s">
        <v>1537</v>
      </c>
      <c r="G414" s="7" t="s">
        <v>1537</v>
      </c>
      <c r="H414" s="7" t="s">
        <v>1537</v>
      </c>
      <c r="I414" s="7" t="s">
        <v>1537</v>
      </c>
      <c r="J414" s="7">
        <f t="shared" si="6"/>
        <v>154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12">
        <v>0</v>
      </c>
      <c r="AA414" s="20">
        <v>0</v>
      </c>
      <c r="AB414" s="20">
        <v>0</v>
      </c>
      <c r="AC414" s="48">
        <v>0</v>
      </c>
      <c r="AD414" s="9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30</v>
      </c>
      <c r="AN414" s="7">
        <v>112</v>
      </c>
      <c r="AO414" s="7">
        <v>12</v>
      </c>
    </row>
    <row r="415" spans="1:41">
      <c r="A415" s="7" t="s">
        <v>4191</v>
      </c>
      <c r="B415" s="7" t="s">
        <v>3721</v>
      </c>
      <c r="C415" s="7" t="s">
        <v>1506</v>
      </c>
      <c r="D415" s="7" t="s">
        <v>1507</v>
      </c>
      <c r="E415" s="7" t="s">
        <v>1521</v>
      </c>
      <c r="F415" s="7" t="s">
        <v>1522</v>
      </c>
      <c r="G415" s="7" t="s">
        <v>1635</v>
      </c>
      <c r="H415" s="7" t="s">
        <v>1743</v>
      </c>
      <c r="I415" s="7" t="s">
        <v>1537</v>
      </c>
      <c r="J415" s="7">
        <f t="shared" si="6"/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12">
        <v>0</v>
      </c>
      <c r="AA415" s="20">
        <v>0</v>
      </c>
      <c r="AB415" s="20">
        <v>0</v>
      </c>
      <c r="AC415" s="48">
        <v>0</v>
      </c>
      <c r="AD415" s="9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</v>
      </c>
      <c r="AL415" s="7">
        <v>0</v>
      </c>
      <c r="AM415" s="7">
        <v>0</v>
      </c>
      <c r="AN415" s="7">
        <v>0</v>
      </c>
      <c r="AO415" s="7">
        <v>0</v>
      </c>
    </row>
    <row r="416" spans="1:41">
      <c r="A416" s="7" t="s">
        <v>4192</v>
      </c>
      <c r="B416" s="7" t="s">
        <v>3695</v>
      </c>
      <c r="C416" s="7" t="s">
        <v>1506</v>
      </c>
      <c r="D416" s="7" t="s">
        <v>1507</v>
      </c>
      <c r="E416" s="7" t="s">
        <v>1515</v>
      </c>
      <c r="F416" s="7" t="s">
        <v>3672</v>
      </c>
      <c r="G416" s="7" t="s">
        <v>1789</v>
      </c>
      <c r="H416" s="7" t="s">
        <v>1537</v>
      </c>
      <c r="I416" s="7" t="s">
        <v>1537</v>
      </c>
      <c r="J416" s="7">
        <f t="shared" si="6"/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12">
        <v>0</v>
      </c>
      <c r="AA416" s="20">
        <v>0</v>
      </c>
      <c r="AB416" s="20">
        <v>0</v>
      </c>
      <c r="AC416" s="48">
        <v>0</v>
      </c>
      <c r="AD416" s="9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</row>
    <row r="417" spans="1:41">
      <c r="A417" s="7" t="s">
        <v>4193</v>
      </c>
      <c r="B417" s="7" t="s">
        <v>3821</v>
      </c>
      <c r="C417" s="7" t="s">
        <v>1506</v>
      </c>
      <c r="D417" s="7" t="s">
        <v>1507</v>
      </c>
      <c r="E417" s="7" t="s">
        <v>1521</v>
      </c>
      <c r="F417" s="7" t="s">
        <v>1527</v>
      </c>
      <c r="G417" s="7" t="s">
        <v>1528</v>
      </c>
      <c r="H417" s="7" t="s">
        <v>1529</v>
      </c>
      <c r="I417" s="7" t="s">
        <v>3822</v>
      </c>
      <c r="J417" s="7">
        <f t="shared" si="6"/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12">
        <v>0</v>
      </c>
      <c r="AA417" s="20">
        <v>0</v>
      </c>
      <c r="AB417" s="20">
        <v>0</v>
      </c>
      <c r="AC417" s="48">
        <v>0</v>
      </c>
      <c r="AD417" s="9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</row>
    <row r="418" spans="1:41">
      <c r="A418" s="7" t="s">
        <v>4194</v>
      </c>
      <c r="B418" s="7" t="s">
        <v>4099</v>
      </c>
      <c r="C418" s="7" t="s">
        <v>4100</v>
      </c>
      <c r="D418" s="7" t="s">
        <v>1537</v>
      </c>
      <c r="E418" s="7" t="s">
        <v>1537</v>
      </c>
      <c r="F418" s="7" t="s">
        <v>1537</v>
      </c>
      <c r="G418" s="7" t="s">
        <v>1537</v>
      </c>
      <c r="H418" s="7" t="s">
        <v>1537</v>
      </c>
      <c r="I418" s="7" t="s">
        <v>1537</v>
      </c>
      <c r="J418" s="7">
        <f t="shared" si="6"/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12">
        <v>0</v>
      </c>
      <c r="AA418" s="20">
        <v>0</v>
      </c>
      <c r="AB418" s="20">
        <v>0</v>
      </c>
      <c r="AC418" s="48">
        <v>0</v>
      </c>
      <c r="AD418" s="9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</row>
    <row r="419" spans="1:41">
      <c r="A419" s="7" t="s">
        <v>4195</v>
      </c>
      <c r="B419" s="7" t="s">
        <v>3726</v>
      </c>
      <c r="C419" s="7" t="s">
        <v>1506</v>
      </c>
      <c r="D419" s="7" t="s">
        <v>1507</v>
      </c>
      <c r="E419" s="7" t="s">
        <v>1508</v>
      </c>
      <c r="F419" s="7" t="s">
        <v>1509</v>
      </c>
      <c r="G419" s="7" t="s">
        <v>1594</v>
      </c>
      <c r="H419" s="7" t="s">
        <v>1606</v>
      </c>
      <c r="I419" s="7" t="s">
        <v>1537</v>
      </c>
      <c r="J419" s="7">
        <f t="shared" si="6"/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12">
        <v>0</v>
      </c>
      <c r="AA419" s="20">
        <v>0</v>
      </c>
      <c r="AB419" s="20">
        <v>0</v>
      </c>
      <c r="AC419" s="48">
        <v>0</v>
      </c>
      <c r="AD419" s="9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</row>
    <row r="420" spans="1:41">
      <c r="A420" s="7" t="s">
        <v>4196</v>
      </c>
      <c r="B420" s="7" t="s">
        <v>4092</v>
      </c>
      <c r="C420" s="7" t="s">
        <v>1506</v>
      </c>
      <c r="D420" s="7" t="s">
        <v>1507</v>
      </c>
      <c r="E420" s="7" t="s">
        <v>1515</v>
      </c>
      <c r="F420" s="7" t="s">
        <v>3672</v>
      </c>
      <c r="G420" s="7" t="s">
        <v>1789</v>
      </c>
      <c r="H420" s="7" t="s">
        <v>1518</v>
      </c>
      <c r="I420" s="7" t="s">
        <v>4093</v>
      </c>
      <c r="J420" s="7">
        <f t="shared" si="6"/>
        <v>10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12">
        <v>0</v>
      </c>
      <c r="AA420" s="20">
        <v>0</v>
      </c>
      <c r="AB420" s="20">
        <v>0</v>
      </c>
      <c r="AC420" s="48">
        <v>10</v>
      </c>
      <c r="AD420" s="9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0</v>
      </c>
    </row>
    <row r="421" spans="1:41">
      <c r="A421" s="7" t="s">
        <v>4197</v>
      </c>
      <c r="B421" s="7" t="s">
        <v>4020</v>
      </c>
      <c r="C421" s="7" t="s">
        <v>1506</v>
      </c>
      <c r="D421" s="7" t="s">
        <v>1507</v>
      </c>
      <c r="E421" s="7" t="s">
        <v>1508</v>
      </c>
      <c r="F421" s="7" t="s">
        <v>1509</v>
      </c>
      <c r="G421" s="7" t="s">
        <v>1510</v>
      </c>
      <c r="H421" s="7" t="s">
        <v>1573</v>
      </c>
      <c r="I421" s="7" t="s">
        <v>1537</v>
      </c>
      <c r="J421" s="7">
        <f t="shared" si="6"/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12">
        <v>0</v>
      </c>
      <c r="AA421" s="20">
        <v>0</v>
      </c>
      <c r="AB421" s="20">
        <v>0</v>
      </c>
      <c r="AC421" s="48">
        <v>0</v>
      </c>
      <c r="AD421" s="9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>
      <c r="A422" s="7" t="s">
        <v>4198</v>
      </c>
      <c r="B422" s="7" t="s">
        <v>4007</v>
      </c>
      <c r="C422" s="7" t="s">
        <v>1506</v>
      </c>
      <c r="D422" s="7" t="s">
        <v>1507</v>
      </c>
      <c r="E422" s="7" t="s">
        <v>1515</v>
      </c>
      <c r="F422" s="7" t="s">
        <v>3672</v>
      </c>
      <c r="G422" s="7" t="s">
        <v>1789</v>
      </c>
      <c r="H422" s="7" t="s">
        <v>4008</v>
      </c>
      <c r="I422" s="7" t="s">
        <v>1537</v>
      </c>
      <c r="J422" s="7">
        <f t="shared" si="6"/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12">
        <v>0</v>
      </c>
      <c r="AA422" s="20">
        <v>0</v>
      </c>
      <c r="AB422" s="20">
        <v>0</v>
      </c>
      <c r="AC422" s="48">
        <v>0</v>
      </c>
      <c r="AD422" s="9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</row>
    <row r="423" spans="1:41">
      <c r="A423" s="7" t="s">
        <v>4199</v>
      </c>
      <c r="B423" s="7" t="s">
        <v>4200</v>
      </c>
      <c r="C423" s="7" t="s">
        <v>1506</v>
      </c>
      <c r="D423" s="7" t="s">
        <v>1507</v>
      </c>
      <c r="E423" s="7" t="s">
        <v>1508</v>
      </c>
      <c r="F423" s="7" t="s">
        <v>1509</v>
      </c>
      <c r="G423" s="7" t="s">
        <v>1594</v>
      </c>
      <c r="H423" s="7" t="s">
        <v>1609</v>
      </c>
      <c r="I423" s="7" t="s">
        <v>4201</v>
      </c>
      <c r="J423" s="7">
        <f t="shared" si="6"/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12">
        <v>0</v>
      </c>
      <c r="AA423" s="20">
        <v>0</v>
      </c>
      <c r="AB423" s="20">
        <v>0</v>
      </c>
      <c r="AC423" s="48">
        <v>0</v>
      </c>
      <c r="AD423" s="9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7">
        <v>0</v>
      </c>
      <c r="AN423" s="7">
        <v>0</v>
      </c>
      <c r="AO423" s="7">
        <v>0</v>
      </c>
    </row>
    <row r="424" spans="1:41">
      <c r="A424" s="7" t="s">
        <v>4202</v>
      </c>
      <c r="B424" s="7" t="s">
        <v>3858</v>
      </c>
      <c r="C424" s="7" t="s">
        <v>1506</v>
      </c>
      <c r="D424" s="7" t="s">
        <v>1558</v>
      </c>
      <c r="E424" s="7" t="s">
        <v>1588</v>
      </c>
      <c r="F424" s="7" t="s">
        <v>1589</v>
      </c>
      <c r="G424" s="7" t="s">
        <v>1779</v>
      </c>
      <c r="H424" s="7" t="s">
        <v>3859</v>
      </c>
      <c r="I424" s="7" t="s">
        <v>1537</v>
      </c>
      <c r="J424" s="7">
        <f t="shared" si="6"/>
        <v>0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12">
        <v>0</v>
      </c>
      <c r="AA424" s="20">
        <v>0</v>
      </c>
      <c r="AB424" s="20">
        <v>0</v>
      </c>
      <c r="AC424" s="48">
        <v>0</v>
      </c>
      <c r="AD424" s="9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</row>
    <row r="425" spans="1:41">
      <c r="A425" s="7" t="s">
        <v>4203</v>
      </c>
      <c r="B425" s="7" t="s">
        <v>4204</v>
      </c>
      <c r="C425" s="7" t="s">
        <v>1506</v>
      </c>
      <c r="D425" s="7" t="s">
        <v>1507</v>
      </c>
      <c r="E425" s="7" t="s">
        <v>1521</v>
      </c>
      <c r="F425" s="7" t="s">
        <v>4038</v>
      </c>
      <c r="G425" s="7" t="s">
        <v>4205</v>
      </c>
      <c r="H425" s="7" t="s">
        <v>1537</v>
      </c>
      <c r="I425" s="7" t="s">
        <v>1537</v>
      </c>
      <c r="J425" s="7">
        <f t="shared" si="6"/>
        <v>150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12">
        <v>0</v>
      </c>
      <c r="AA425" s="20">
        <v>0</v>
      </c>
      <c r="AB425" s="20">
        <v>0</v>
      </c>
      <c r="AC425" s="48">
        <v>0</v>
      </c>
      <c r="AD425" s="9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45</v>
      </c>
      <c r="AN425" s="7">
        <v>66</v>
      </c>
      <c r="AO425" s="7">
        <v>39</v>
      </c>
    </row>
    <row r="426" spans="1:41">
      <c r="A426" s="7" t="s">
        <v>4206</v>
      </c>
      <c r="B426" s="7" t="s">
        <v>4207</v>
      </c>
      <c r="C426" s="7" t="s">
        <v>1506</v>
      </c>
      <c r="D426" s="7" t="s">
        <v>1507</v>
      </c>
      <c r="E426" s="7" t="s">
        <v>1508</v>
      </c>
      <c r="F426" s="7" t="s">
        <v>1509</v>
      </c>
      <c r="G426" s="7" t="s">
        <v>1594</v>
      </c>
      <c r="H426" s="7" t="s">
        <v>3897</v>
      </c>
      <c r="I426" s="7" t="s">
        <v>4208</v>
      </c>
      <c r="J426" s="7">
        <f t="shared" si="6"/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12">
        <v>0</v>
      </c>
      <c r="AA426" s="20">
        <v>0</v>
      </c>
      <c r="AB426" s="20">
        <v>0</v>
      </c>
      <c r="AC426" s="48">
        <v>0</v>
      </c>
      <c r="AD426" s="9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</row>
    <row r="427" spans="1:41">
      <c r="A427" s="7" t="s">
        <v>4209</v>
      </c>
      <c r="B427" s="7" t="s">
        <v>3694</v>
      </c>
      <c r="C427" s="7" t="s">
        <v>1506</v>
      </c>
      <c r="D427" s="7" t="s">
        <v>1507</v>
      </c>
      <c r="E427" s="7" t="s">
        <v>1515</v>
      </c>
      <c r="F427" s="7" t="s">
        <v>1581</v>
      </c>
      <c r="G427" s="7" t="s">
        <v>1582</v>
      </c>
      <c r="H427" s="7" t="s">
        <v>1583</v>
      </c>
      <c r="I427" s="7" t="s">
        <v>1537</v>
      </c>
      <c r="J427" s="7">
        <f t="shared" si="6"/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12">
        <v>0</v>
      </c>
      <c r="AA427" s="20">
        <v>0</v>
      </c>
      <c r="AB427" s="20">
        <v>0</v>
      </c>
      <c r="AC427" s="48">
        <v>0</v>
      </c>
      <c r="AD427" s="9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</row>
    <row r="428" spans="1:41">
      <c r="A428" s="7" t="s">
        <v>4210</v>
      </c>
      <c r="B428" s="7" t="s">
        <v>4102</v>
      </c>
      <c r="C428" s="7" t="s">
        <v>1506</v>
      </c>
      <c r="D428" s="7" t="s">
        <v>1507</v>
      </c>
      <c r="E428" s="7" t="s">
        <v>1537</v>
      </c>
      <c r="F428" s="7" t="s">
        <v>1537</v>
      </c>
      <c r="G428" s="7" t="s">
        <v>1537</v>
      </c>
      <c r="H428" s="7" t="s">
        <v>1537</v>
      </c>
      <c r="I428" s="7" t="s">
        <v>1537</v>
      </c>
      <c r="J428" s="7">
        <f t="shared" si="6"/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12">
        <v>0</v>
      </c>
      <c r="AA428" s="20">
        <v>0</v>
      </c>
      <c r="AB428" s="20">
        <v>0</v>
      </c>
      <c r="AC428" s="48">
        <v>0</v>
      </c>
      <c r="AD428" s="9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0</v>
      </c>
      <c r="AL428" s="7">
        <v>0</v>
      </c>
      <c r="AM428" s="7">
        <v>0</v>
      </c>
      <c r="AN428" s="7">
        <v>0</v>
      </c>
      <c r="AO428" s="7">
        <v>0</v>
      </c>
    </row>
    <row r="429" spans="1:41">
      <c r="A429" s="7" t="s">
        <v>4211</v>
      </c>
      <c r="B429" s="7" t="s">
        <v>4044</v>
      </c>
      <c r="C429" s="7" t="s">
        <v>1506</v>
      </c>
      <c r="D429" s="7" t="s">
        <v>1507</v>
      </c>
      <c r="E429" s="7" t="s">
        <v>1508</v>
      </c>
      <c r="F429" s="7" t="s">
        <v>1509</v>
      </c>
      <c r="G429" s="7" t="s">
        <v>1537</v>
      </c>
      <c r="H429" s="7" t="s">
        <v>1537</v>
      </c>
      <c r="I429" s="7" t="s">
        <v>1537</v>
      </c>
      <c r="J429" s="7">
        <f t="shared" si="6"/>
        <v>5</v>
      </c>
      <c r="K429" s="8">
        <v>0</v>
      </c>
      <c r="L429" s="8">
        <v>0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12">
        <v>1</v>
      </c>
      <c r="AA429" s="20">
        <v>2</v>
      </c>
      <c r="AB429" s="20">
        <v>1</v>
      </c>
      <c r="AC429" s="48">
        <v>1</v>
      </c>
      <c r="AD429" s="9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>
      <c r="A430" s="7" t="s">
        <v>4212</v>
      </c>
      <c r="B430" s="7" t="s">
        <v>3766</v>
      </c>
      <c r="C430" s="7" t="s">
        <v>1506</v>
      </c>
      <c r="D430" s="7" t="s">
        <v>1507</v>
      </c>
      <c r="E430" s="7" t="s">
        <v>1521</v>
      </c>
      <c r="F430" s="7" t="s">
        <v>1522</v>
      </c>
      <c r="G430" s="7" t="s">
        <v>3767</v>
      </c>
      <c r="H430" s="7" t="s">
        <v>3768</v>
      </c>
      <c r="I430" s="7" t="s">
        <v>1537</v>
      </c>
      <c r="J430" s="7">
        <f t="shared" si="6"/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12">
        <v>0</v>
      </c>
      <c r="AA430" s="20">
        <v>0</v>
      </c>
      <c r="AB430" s="20">
        <v>0</v>
      </c>
      <c r="AC430" s="48">
        <v>0</v>
      </c>
      <c r="AD430" s="9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</row>
    <row r="431" spans="1:41">
      <c r="A431" s="7" t="s">
        <v>3241</v>
      </c>
      <c r="B431" s="7" t="s">
        <v>4213</v>
      </c>
      <c r="C431" s="7" t="s">
        <v>1506</v>
      </c>
      <c r="D431" s="7" t="s">
        <v>1507</v>
      </c>
      <c r="E431" s="7" t="s">
        <v>1515</v>
      </c>
      <c r="F431" s="7" t="s">
        <v>3672</v>
      </c>
      <c r="G431" s="7" t="s">
        <v>1789</v>
      </c>
      <c r="H431" s="7" t="s">
        <v>4214</v>
      </c>
      <c r="I431" s="7" t="s">
        <v>1537</v>
      </c>
      <c r="J431" s="7">
        <f t="shared" si="6"/>
        <v>11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12">
        <v>0</v>
      </c>
      <c r="AA431" s="20">
        <v>0</v>
      </c>
      <c r="AB431" s="20">
        <v>0</v>
      </c>
      <c r="AC431" s="48">
        <v>0</v>
      </c>
      <c r="AD431" s="9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11</v>
      </c>
      <c r="AN431" s="7">
        <v>0</v>
      </c>
      <c r="AO431" s="7">
        <v>0</v>
      </c>
    </row>
    <row r="432" spans="1:41">
      <c r="A432" s="7" t="s">
        <v>4215</v>
      </c>
      <c r="B432" s="7" t="s">
        <v>3694</v>
      </c>
      <c r="C432" s="7" t="s">
        <v>1506</v>
      </c>
      <c r="D432" s="7" t="s">
        <v>1507</v>
      </c>
      <c r="E432" s="7" t="s">
        <v>1515</v>
      </c>
      <c r="F432" s="7" t="s">
        <v>1581</v>
      </c>
      <c r="G432" s="7" t="s">
        <v>1582</v>
      </c>
      <c r="H432" s="7" t="s">
        <v>1583</v>
      </c>
      <c r="I432" s="7" t="s">
        <v>1537</v>
      </c>
      <c r="J432" s="7">
        <f t="shared" si="6"/>
        <v>0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12">
        <v>0</v>
      </c>
      <c r="AA432" s="20">
        <v>0</v>
      </c>
      <c r="AB432" s="20">
        <v>0</v>
      </c>
      <c r="AC432" s="48">
        <v>0</v>
      </c>
      <c r="AD432" s="9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</row>
    <row r="433" spans="1:67">
      <c r="A433" s="7" t="s">
        <v>4216</v>
      </c>
      <c r="B433" s="7" t="s">
        <v>4217</v>
      </c>
      <c r="C433" s="7" t="s">
        <v>1506</v>
      </c>
      <c r="D433" s="7" t="s">
        <v>1532</v>
      </c>
      <c r="E433" s="7" t="s">
        <v>1533</v>
      </c>
      <c r="F433" s="7" t="s">
        <v>1534</v>
      </c>
      <c r="G433" s="7" t="s">
        <v>1535</v>
      </c>
      <c r="H433" s="7" t="s">
        <v>1536</v>
      </c>
      <c r="I433" s="7" t="s">
        <v>4218</v>
      </c>
      <c r="J433" s="7">
        <f t="shared" si="6"/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12">
        <v>0</v>
      </c>
      <c r="AA433" s="20">
        <v>0</v>
      </c>
      <c r="AB433" s="20">
        <v>0</v>
      </c>
      <c r="AC433" s="48">
        <v>0</v>
      </c>
      <c r="AD433" s="9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7">
        <v>0</v>
      </c>
      <c r="AN433" s="7">
        <v>0</v>
      </c>
      <c r="AO433" s="7">
        <v>0</v>
      </c>
    </row>
    <row r="434" spans="1:67">
      <c r="A434" s="7" t="s">
        <v>4219</v>
      </c>
      <c r="B434" s="7" t="s">
        <v>3699</v>
      </c>
      <c r="C434" s="7" t="s">
        <v>1506</v>
      </c>
      <c r="D434" s="7" t="s">
        <v>1558</v>
      </c>
      <c r="E434" s="7" t="s">
        <v>1559</v>
      </c>
      <c r="F434" s="7" t="s">
        <v>1560</v>
      </c>
      <c r="G434" s="7" t="s">
        <v>1561</v>
      </c>
      <c r="H434" s="7" t="s">
        <v>1562</v>
      </c>
      <c r="I434" s="7" t="s">
        <v>1537</v>
      </c>
      <c r="J434" s="7">
        <f t="shared" si="6"/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12">
        <v>0</v>
      </c>
      <c r="AA434" s="20">
        <v>0</v>
      </c>
      <c r="AB434" s="20">
        <v>0</v>
      </c>
      <c r="AC434" s="48">
        <v>0</v>
      </c>
      <c r="AD434" s="9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</row>
    <row r="435" spans="1:67">
      <c r="A435" s="7" t="s">
        <v>4220</v>
      </c>
      <c r="B435" s="7" t="s">
        <v>3702</v>
      </c>
      <c r="C435" s="7" t="s">
        <v>1506</v>
      </c>
      <c r="D435" s="7" t="s">
        <v>1558</v>
      </c>
      <c r="E435" s="7" t="s">
        <v>1588</v>
      </c>
      <c r="F435" s="7" t="s">
        <v>1589</v>
      </c>
      <c r="G435" s="7" t="s">
        <v>1590</v>
      </c>
      <c r="H435" s="7" t="s">
        <v>1591</v>
      </c>
      <c r="I435" s="7" t="s">
        <v>1537</v>
      </c>
      <c r="J435" s="7">
        <f t="shared" si="6"/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12">
        <v>0</v>
      </c>
      <c r="AA435" s="20">
        <v>0</v>
      </c>
      <c r="AB435" s="20">
        <v>0</v>
      </c>
      <c r="AC435" s="48">
        <v>0</v>
      </c>
      <c r="AD435" s="9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</row>
    <row r="436" spans="1:67">
      <c r="A436" s="7" t="s">
        <v>4221</v>
      </c>
      <c r="B436" s="7" t="s">
        <v>4099</v>
      </c>
      <c r="C436" s="7" t="s">
        <v>4100</v>
      </c>
      <c r="D436" s="7" t="s">
        <v>1537</v>
      </c>
      <c r="E436" s="7" t="s">
        <v>1537</v>
      </c>
      <c r="F436" s="7" t="s">
        <v>1537</v>
      </c>
      <c r="G436" s="7" t="s">
        <v>1537</v>
      </c>
      <c r="H436" s="7" t="s">
        <v>1537</v>
      </c>
      <c r="I436" s="7" t="s">
        <v>1537</v>
      </c>
      <c r="J436" s="7">
        <f t="shared" si="6"/>
        <v>142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12">
        <v>142</v>
      </c>
      <c r="AA436" s="20">
        <v>0</v>
      </c>
      <c r="AB436" s="20">
        <v>0</v>
      </c>
      <c r="AC436" s="48">
        <v>0</v>
      </c>
      <c r="AD436" s="9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</row>
    <row r="437" spans="1:67">
      <c r="A437" s="7" t="s">
        <v>4222</v>
      </c>
      <c r="B437" s="7" t="s">
        <v>3901</v>
      </c>
      <c r="C437" s="7" t="s">
        <v>1506</v>
      </c>
      <c r="D437" s="7" t="s">
        <v>1749</v>
      </c>
      <c r="E437" s="7" t="s">
        <v>1749</v>
      </c>
      <c r="F437" s="7" t="s">
        <v>1750</v>
      </c>
      <c r="G437" s="7" t="s">
        <v>1751</v>
      </c>
      <c r="H437" s="7" t="s">
        <v>1537</v>
      </c>
      <c r="I437" s="7" t="s">
        <v>1537</v>
      </c>
      <c r="J437" s="7">
        <f t="shared" si="6"/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12">
        <v>0</v>
      </c>
      <c r="AA437" s="20">
        <v>0</v>
      </c>
      <c r="AB437" s="20">
        <v>0</v>
      </c>
      <c r="AC437" s="48">
        <v>0</v>
      </c>
      <c r="AD437" s="9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0</v>
      </c>
      <c r="AN437" s="7">
        <v>0</v>
      </c>
      <c r="AO437" s="7">
        <v>0</v>
      </c>
    </row>
    <row r="438" spans="1:67">
      <c r="A438" s="7" t="s">
        <v>4223</v>
      </c>
      <c r="B438" s="7" t="s">
        <v>3683</v>
      </c>
      <c r="C438" s="7" t="s">
        <v>1506</v>
      </c>
      <c r="D438" s="7" t="s">
        <v>1507</v>
      </c>
      <c r="E438" s="7" t="s">
        <v>1508</v>
      </c>
      <c r="F438" s="7" t="s">
        <v>1509</v>
      </c>
      <c r="G438" s="7" t="s">
        <v>3684</v>
      </c>
      <c r="H438" s="7" t="s">
        <v>3685</v>
      </c>
      <c r="I438" s="7" t="s">
        <v>1537</v>
      </c>
      <c r="J438" s="7">
        <f t="shared" si="6"/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12">
        <v>0</v>
      </c>
      <c r="AA438" s="20">
        <v>0</v>
      </c>
      <c r="AB438" s="20">
        <v>0</v>
      </c>
      <c r="AC438" s="48">
        <v>0</v>
      </c>
      <c r="AD438" s="9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7">
        <v>0</v>
      </c>
      <c r="AN438" s="7">
        <v>0</v>
      </c>
      <c r="AO438" s="7">
        <v>0</v>
      </c>
    </row>
    <row r="439" spans="1:67">
      <c r="A439" s="7" t="s">
        <v>4224</v>
      </c>
      <c r="B439" s="7" t="s">
        <v>4225</v>
      </c>
      <c r="C439" s="7" t="s">
        <v>1506</v>
      </c>
      <c r="D439" s="7" t="s">
        <v>1558</v>
      </c>
      <c r="E439" s="7" t="s">
        <v>1588</v>
      </c>
      <c r="F439" s="7" t="s">
        <v>1589</v>
      </c>
      <c r="G439" s="7" t="s">
        <v>1779</v>
      </c>
      <c r="H439" s="7" t="s">
        <v>1780</v>
      </c>
      <c r="I439" s="7" t="s">
        <v>4226</v>
      </c>
      <c r="J439" s="7">
        <f t="shared" si="6"/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12">
        <v>0</v>
      </c>
      <c r="AA439" s="20">
        <v>0</v>
      </c>
      <c r="AB439" s="20">
        <v>0</v>
      </c>
      <c r="AC439" s="48">
        <v>0</v>
      </c>
      <c r="AD439" s="9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</row>
    <row r="440" spans="1:67">
      <c r="A440" s="7" t="s">
        <v>4227</v>
      </c>
      <c r="B440" s="7" t="s">
        <v>4228</v>
      </c>
      <c r="C440" s="7" t="s">
        <v>1506</v>
      </c>
      <c r="D440" s="7" t="s">
        <v>1507</v>
      </c>
      <c r="E440" s="7" t="s">
        <v>1508</v>
      </c>
      <c r="F440" s="7" t="s">
        <v>1509</v>
      </c>
      <c r="G440" s="7" t="s">
        <v>1645</v>
      </c>
      <c r="H440" s="7" t="s">
        <v>4229</v>
      </c>
      <c r="I440" s="7" t="s">
        <v>1537</v>
      </c>
      <c r="J440" s="7">
        <f t="shared" si="6"/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12">
        <v>0</v>
      </c>
      <c r="AA440" s="20">
        <v>0</v>
      </c>
      <c r="AB440" s="20">
        <v>0</v>
      </c>
      <c r="AC440" s="48">
        <v>0</v>
      </c>
      <c r="AD440" s="9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</row>
    <row r="441" spans="1:67">
      <c r="A441" s="7" t="s">
        <v>4230</v>
      </c>
      <c r="B441" s="7" t="s">
        <v>4020</v>
      </c>
      <c r="C441" s="7" t="s">
        <v>1506</v>
      </c>
      <c r="D441" s="7" t="s">
        <v>1507</v>
      </c>
      <c r="E441" s="7" t="s">
        <v>1508</v>
      </c>
      <c r="F441" s="7" t="s">
        <v>1509</v>
      </c>
      <c r="G441" s="7" t="s">
        <v>1510</v>
      </c>
      <c r="H441" s="7" t="s">
        <v>1573</v>
      </c>
      <c r="I441" s="7" t="s">
        <v>1537</v>
      </c>
      <c r="J441" s="7">
        <f t="shared" si="6"/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12">
        <v>0</v>
      </c>
      <c r="AA441" s="20">
        <v>0</v>
      </c>
      <c r="AB441" s="20">
        <v>0</v>
      </c>
      <c r="AC441" s="48">
        <v>0</v>
      </c>
      <c r="AD441" s="9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7">
        <v>0</v>
      </c>
      <c r="AN441" s="7">
        <v>0</v>
      </c>
      <c r="AO441" s="7">
        <v>0</v>
      </c>
    </row>
    <row r="442" spans="1:67">
      <c r="A442" s="7" t="s">
        <v>4231</v>
      </c>
      <c r="B442" s="7" t="s">
        <v>3695</v>
      </c>
      <c r="C442" s="7" t="s">
        <v>1506</v>
      </c>
      <c r="D442" s="7" t="s">
        <v>1507</v>
      </c>
      <c r="E442" s="7" t="s">
        <v>1515</v>
      </c>
      <c r="F442" s="7" t="s">
        <v>3672</v>
      </c>
      <c r="G442" s="7" t="s">
        <v>1789</v>
      </c>
      <c r="H442" s="7" t="s">
        <v>1537</v>
      </c>
      <c r="I442" s="7" t="s">
        <v>1537</v>
      </c>
      <c r="J442" s="7">
        <f t="shared" si="6"/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12">
        <v>0</v>
      </c>
      <c r="AA442" s="20">
        <v>0</v>
      </c>
      <c r="AB442" s="20">
        <v>0</v>
      </c>
      <c r="AC442" s="48">
        <v>0</v>
      </c>
      <c r="AD442" s="9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7">
        <v>0</v>
      </c>
      <c r="AN442" s="7">
        <v>0</v>
      </c>
      <c r="AO442" s="7">
        <v>0</v>
      </c>
    </row>
    <row r="443" spans="1:67">
      <c r="A443" s="7" t="s">
        <v>4232</v>
      </c>
      <c r="B443" s="7" t="s">
        <v>3701</v>
      </c>
      <c r="C443" s="7" t="s">
        <v>1506</v>
      </c>
      <c r="D443" s="7" t="s">
        <v>1507</v>
      </c>
      <c r="E443" s="7" t="s">
        <v>1521</v>
      </c>
      <c r="F443" s="7" t="s">
        <v>1527</v>
      </c>
      <c r="G443" s="7" t="s">
        <v>1528</v>
      </c>
      <c r="H443" s="7" t="s">
        <v>1529</v>
      </c>
      <c r="I443" s="7" t="s">
        <v>1537</v>
      </c>
      <c r="J443" s="7">
        <f t="shared" si="6"/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12">
        <v>0</v>
      </c>
      <c r="AA443" s="20">
        <v>0</v>
      </c>
      <c r="AB443" s="20">
        <v>0</v>
      </c>
      <c r="AC443" s="48">
        <v>0</v>
      </c>
      <c r="AD443" s="9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</row>
    <row r="444" spans="1:67">
      <c r="A444" s="7" t="s">
        <v>4233</v>
      </c>
      <c r="B444" s="7" t="s">
        <v>3694</v>
      </c>
      <c r="C444" s="7" t="s">
        <v>1506</v>
      </c>
      <c r="D444" s="7" t="s">
        <v>1507</v>
      </c>
      <c r="E444" s="7" t="s">
        <v>1515</v>
      </c>
      <c r="F444" s="7" t="s">
        <v>1581</v>
      </c>
      <c r="G444" s="7" t="s">
        <v>1582</v>
      </c>
      <c r="H444" s="7" t="s">
        <v>1583</v>
      </c>
      <c r="I444" s="7" t="s">
        <v>1537</v>
      </c>
      <c r="J444" s="7">
        <f t="shared" si="6"/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12">
        <v>0</v>
      </c>
      <c r="AA444" s="20">
        <v>0</v>
      </c>
      <c r="AB444" s="20">
        <v>0</v>
      </c>
      <c r="AC444" s="48">
        <v>0</v>
      </c>
      <c r="AD444" s="9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0</v>
      </c>
      <c r="AO444" s="7">
        <v>0</v>
      </c>
    </row>
    <row r="445" spans="1:67">
      <c r="A445" s="7" t="s">
        <v>2947</v>
      </c>
      <c r="B445" s="7" t="s">
        <v>4181</v>
      </c>
      <c r="C445" s="7" t="s">
        <v>1506</v>
      </c>
      <c r="D445" s="7" t="s">
        <v>1507</v>
      </c>
      <c r="E445" s="7" t="s">
        <v>1521</v>
      </c>
      <c r="F445" s="7" t="s">
        <v>1850</v>
      </c>
      <c r="G445" s="7" t="s">
        <v>4182</v>
      </c>
      <c r="H445" s="7" t="s">
        <v>4183</v>
      </c>
      <c r="I445" s="7" t="s">
        <v>1537</v>
      </c>
      <c r="J445" s="7">
        <f t="shared" si="6"/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12">
        <v>0</v>
      </c>
      <c r="AA445" s="20">
        <v>0</v>
      </c>
      <c r="AB445" s="20">
        <v>0</v>
      </c>
      <c r="AC445" s="48">
        <v>0</v>
      </c>
      <c r="AD445" s="9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</row>
    <row r="446" spans="1:67">
      <c r="A446" s="7" t="s">
        <v>4234</v>
      </c>
      <c r="B446" s="7" t="s">
        <v>3799</v>
      </c>
      <c r="C446" s="7" t="s">
        <v>1506</v>
      </c>
      <c r="D446" s="7" t="s">
        <v>1558</v>
      </c>
      <c r="E446" s="7" t="s">
        <v>1588</v>
      </c>
      <c r="F446" s="7" t="s">
        <v>1589</v>
      </c>
      <c r="G446" s="7" t="s">
        <v>1590</v>
      </c>
      <c r="H446" s="7" t="s">
        <v>3800</v>
      </c>
      <c r="I446" s="7" t="s">
        <v>1537</v>
      </c>
      <c r="J446" s="7">
        <f t="shared" si="6"/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2">
        <v>0</v>
      </c>
      <c r="AA446" s="20">
        <v>0</v>
      </c>
      <c r="AB446" s="20">
        <v>0</v>
      </c>
      <c r="AC446" s="48">
        <v>0</v>
      </c>
      <c r="AD446" s="9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0</v>
      </c>
      <c r="AM446" s="7">
        <v>0</v>
      </c>
      <c r="AN446" s="7">
        <v>0</v>
      </c>
      <c r="AO446" s="7">
        <v>0</v>
      </c>
    </row>
    <row r="447" spans="1:67">
      <c r="A447" s="7" t="s">
        <v>4235</v>
      </c>
      <c r="B447" s="7" t="s">
        <v>3706</v>
      </c>
      <c r="C447" s="7" t="s">
        <v>1506</v>
      </c>
      <c r="D447" s="7" t="s">
        <v>1507</v>
      </c>
      <c r="E447" s="7" t="s">
        <v>1521</v>
      </c>
      <c r="F447" s="7" t="s">
        <v>1522</v>
      </c>
      <c r="G447" s="7" t="s">
        <v>1523</v>
      </c>
      <c r="H447" s="7" t="s">
        <v>1566</v>
      </c>
      <c r="I447" s="7" t="s">
        <v>1537</v>
      </c>
      <c r="J447" s="7">
        <f t="shared" si="6"/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12">
        <v>0</v>
      </c>
      <c r="AA447" s="20">
        <v>0</v>
      </c>
      <c r="AB447" s="20">
        <v>0</v>
      </c>
      <c r="AC447" s="48">
        <v>0</v>
      </c>
      <c r="AD447" s="9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67" s="10" customFormat="1">
      <c r="A448" s="7" t="s">
        <v>3003</v>
      </c>
      <c r="B448" s="7" t="s">
        <v>3754</v>
      </c>
      <c r="C448" s="7" t="s">
        <v>1506</v>
      </c>
      <c r="D448" s="7" t="s">
        <v>1532</v>
      </c>
      <c r="E448" s="7" t="s">
        <v>1533</v>
      </c>
      <c r="F448" s="7" t="s">
        <v>1534</v>
      </c>
      <c r="G448" s="7" t="s">
        <v>1535</v>
      </c>
      <c r="H448" s="7" t="s">
        <v>1536</v>
      </c>
      <c r="I448" s="7" t="s">
        <v>1537</v>
      </c>
      <c r="J448" s="7">
        <f t="shared" si="6"/>
        <v>133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64</v>
      </c>
      <c r="V448" s="8">
        <v>69</v>
      </c>
      <c r="W448" s="8">
        <v>0</v>
      </c>
      <c r="X448" s="8">
        <v>0</v>
      </c>
      <c r="Y448" s="8">
        <v>0</v>
      </c>
      <c r="Z448" s="12">
        <v>0</v>
      </c>
      <c r="AA448" s="20">
        <v>0</v>
      </c>
      <c r="AB448" s="20">
        <v>0</v>
      </c>
      <c r="AC448" s="48">
        <v>0</v>
      </c>
      <c r="AD448" s="9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0</v>
      </c>
      <c r="AN448" s="7">
        <v>0</v>
      </c>
      <c r="AO448" s="7">
        <v>0</v>
      </c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</row>
    <row r="449" spans="1:41">
      <c r="A449" s="7" t="s">
        <v>3564</v>
      </c>
      <c r="B449" s="7" t="s">
        <v>4236</v>
      </c>
      <c r="C449" s="7" t="s">
        <v>1506</v>
      </c>
      <c r="D449" s="7" t="s">
        <v>1749</v>
      </c>
      <c r="E449" s="7" t="s">
        <v>1749</v>
      </c>
      <c r="F449" s="7" t="s">
        <v>1750</v>
      </c>
      <c r="G449" s="7" t="s">
        <v>1751</v>
      </c>
      <c r="H449" s="7" t="s">
        <v>1752</v>
      </c>
      <c r="I449" s="7" t="s">
        <v>4237</v>
      </c>
      <c r="J449" s="7">
        <f t="shared" si="6"/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12">
        <v>0</v>
      </c>
      <c r="AA449" s="20">
        <v>0</v>
      </c>
      <c r="AB449" s="20">
        <v>0</v>
      </c>
      <c r="AC449" s="48">
        <v>0</v>
      </c>
      <c r="AD449" s="9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7">
        <v>0</v>
      </c>
      <c r="AN449" s="7">
        <v>0</v>
      </c>
      <c r="AO449" s="7">
        <v>0</v>
      </c>
    </row>
    <row r="450" spans="1:41">
      <c r="A450" s="7" t="s">
        <v>4238</v>
      </c>
      <c r="B450" s="7" t="s">
        <v>3799</v>
      </c>
      <c r="C450" s="7" t="s">
        <v>1506</v>
      </c>
      <c r="D450" s="7" t="s">
        <v>1558</v>
      </c>
      <c r="E450" s="7" t="s">
        <v>1588</v>
      </c>
      <c r="F450" s="7" t="s">
        <v>1589</v>
      </c>
      <c r="G450" s="7" t="s">
        <v>1590</v>
      </c>
      <c r="H450" s="7" t="s">
        <v>3800</v>
      </c>
      <c r="I450" s="7" t="s">
        <v>1537</v>
      </c>
      <c r="J450" s="7">
        <f t="shared" si="6"/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12">
        <v>0</v>
      </c>
      <c r="AA450" s="20">
        <v>0</v>
      </c>
      <c r="AB450" s="20">
        <v>0</v>
      </c>
      <c r="AC450" s="48">
        <v>0</v>
      </c>
      <c r="AD450" s="9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</row>
    <row r="451" spans="1:41">
      <c r="A451" s="7" t="s">
        <v>4239</v>
      </c>
      <c r="B451" s="7" t="s">
        <v>4240</v>
      </c>
      <c r="C451" s="7" t="s">
        <v>1506</v>
      </c>
      <c r="D451" s="7" t="s">
        <v>1749</v>
      </c>
      <c r="E451" s="7" t="s">
        <v>4241</v>
      </c>
      <c r="F451" s="7" t="s">
        <v>4242</v>
      </c>
      <c r="G451" s="7" t="s">
        <v>1537</v>
      </c>
      <c r="H451" s="7" t="s">
        <v>1537</v>
      </c>
      <c r="I451" s="7" t="s">
        <v>1537</v>
      </c>
      <c r="J451" s="7">
        <f t="shared" si="6"/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12">
        <v>0</v>
      </c>
      <c r="AA451" s="20">
        <v>0</v>
      </c>
      <c r="AB451" s="20">
        <v>0</v>
      </c>
      <c r="AC451" s="48">
        <v>0</v>
      </c>
      <c r="AD451" s="9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</row>
    <row r="452" spans="1:41">
      <c r="A452" s="7" t="s">
        <v>4243</v>
      </c>
      <c r="B452" s="7" t="s">
        <v>3711</v>
      </c>
      <c r="C452" s="7" t="s">
        <v>1506</v>
      </c>
      <c r="D452" s="7" t="s">
        <v>1507</v>
      </c>
      <c r="E452" s="7" t="s">
        <v>1515</v>
      </c>
      <c r="F452" s="7" t="s">
        <v>3672</v>
      </c>
      <c r="G452" s="7" t="s">
        <v>1789</v>
      </c>
      <c r="H452" s="7" t="s">
        <v>1518</v>
      </c>
      <c r="I452" s="7" t="s">
        <v>1537</v>
      </c>
      <c r="J452" s="7">
        <f t="shared" ref="J452:J515" si="7">SUM(K452:AO452)</f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12">
        <v>0</v>
      </c>
      <c r="AA452" s="20">
        <v>0</v>
      </c>
      <c r="AB452" s="20">
        <v>0</v>
      </c>
      <c r="AC452" s="48">
        <v>0</v>
      </c>
      <c r="AD452" s="9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0</v>
      </c>
    </row>
    <row r="453" spans="1:41">
      <c r="A453" s="7" t="s">
        <v>4244</v>
      </c>
      <c r="B453" s="7" t="s">
        <v>3926</v>
      </c>
      <c r="C453" s="7" t="s">
        <v>1506</v>
      </c>
      <c r="D453" s="7" t="s">
        <v>1507</v>
      </c>
      <c r="E453" s="7" t="s">
        <v>1515</v>
      </c>
      <c r="F453" s="7" t="s">
        <v>1537</v>
      </c>
      <c r="G453" s="7" t="s">
        <v>1537</v>
      </c>
      <c r="H453" s="7" t="s">
        <v>1537</v>
      </c>
      <c r="I453" s="7" t="s">
        <v>1537</v>
      </c>
      <c r="J453" s="7">
        <f t="shared" si="7"/>
        <v>110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12">
        <v>0</v>
      </c>
      <c r="AA453" s="20">
        <v>0</v>
      </c>
      <c r="AB453" s="20">
        <v>0</v>
      </c>
      <c r="AC453" s="48">
        <v>0</v>
      </c>
      <c r="AD453" s="9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</v>
      </c>
      <c r="AM453" s="7">
        <v>57</v>
      </c>
      <c r="AN453" s="7">
        <v>53</v>
      </c>
      <c r="AO453" s="7">
        <v>0</v>
      </c>
    </row>
    <row r="454" spans="1:41">
      <c r="A454" s="7" t="s">
        <v>4245</v>
      </c>
      <c r="B454" s="7" t="s">
        <v>3814</v>
      </c>
      <c r="C454" s="7" t="s">
        <v>1506</v>
      </c>
      <c r="D454" s="7" t="s">
        <v>1507</v>
      </c>
      <c r="E454" s="7" t="s">
        <v>1508</v>
      </c>
      <c r="F454" s="7" t="s">
        <v>1509</v>
      </c>
      <c r="G454" s="7" t="s">
        <v>1594</v>
      </c>
      <c r="H454" s="7" t="s">
        <v>1609</v>
      </c>
      <c r="I454" s="7" t="s">
        <v>1537</v>
      </c>
      <c r="J454" s="7">
        <f t="shared" si="7"/>
        <v>6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12">
        <v>0</v>
      </c>
      <c r="AA454" s="20">
        <v>0</v>
      </c>
      <c r="AB454" s="20">
        <v>6</v>
      </c>
      <c r="AC454" s="48">
        <v>0</v>
      </c>
      <c r="AD454" s="9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7">
        <v>0</v>
      </c>
      <c r="AN454" s="7">
        <v>0</v>
      </c>
      <c r="AO454" s="7">
        <v>0</v>
      </c>
    </row>
    <row r="455" spans="1:41">
      <c r="A455" s="7" t="s">
        <v>4246</v>
      </c>
      <c r="B455" s="7" t="s">
        <v>4247</v>
      </c>
      <c r="C455" s="7" t="s">
        <v>1506</v>
      </c>
      <c r="D455" s="7" t="s">
        <v>1558</v>
      </c>
      <c r="E455" s="7" t="s">
        <v>1559</v>
      </c>
      <c r="F455" s="7" t="s">
        <v>1560</v>
      </c>
      <c r="G455" s="7" t="s">
        <v>1561</v>
      </c>
      <c r="H455" s="7" t="s">
        <v>4248</v>
      </c>
      <c r="I455" s="7" t="s">
        <v>1537</v>
      </c>
      <c r="J455" s="7">
        <f t="shared" si="7"/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12">
        <v>0</v>
      </c>
      <c r="AA455" s="20">
        <v>0</v>
      </c>
      <c r="AB455" s="20">
        <v>0</v>
      </c>
      <c r="AC455" s="48">
        <v>0</v>
      </c>
      <c r="AD455" s="9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>
      <c r="A456" s="7" t="s">
        <v>4249</v>
      </c>
      <c r="B456" s="7" t="s">
        <v>3699</v>
      </c>
      <c r="C456" s="7" t="s">
        <v>1506</v>
      </c>
      <c r="D456" s="7" t="s">
        <v>1558</v>
      </c>
      <c r="E456" s="7" t="s">
        <v>1559</v>
      </c>
      <c r="F456" s="7" t="s">
        <v>1560</v>
      </c>
      <c r="G456" s="7" t="s">
        <v>1561</v>
      </c>
      <c r="H456" s="7" t="s">
        <v>1562</v>
      </c>
      <c r="I456" s="7" t="s">
        <v>1537</v>
      </c>
      <c r="J456" s="7">
        <f t="shared" si="7"/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12">
        <v>0</v>
      </c>
      <c r="AA456" s="20">
        <v>0</v>
      </c>
      <c r="AB456" s="20">
        <v>0</v>
      </c>
      <c r="AC456" s="48">
        <v>0</v>
      </c>
      <c r="AD456" s="9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0</v>
      </c>
      <c r="AL456" s="7">
        <v>0</v>
      </c>
      <c r="AM456" s="7">
        <v>0</v>
      </c>
      <c r="AN456" s="7">
        <v>0</v>
      </c>
      <c r="AO456" s="7">
        <v>0</v>
      </c>
    </row>
    <row r="457" spans="1:41">
      <c r="A457" s="7" t="s">
        <v>4250</v>
      </c>
      <c r="B457" s="7" t="s">
        <v>4083</v>
      </c>
      <c r="C457" s="7" t="s">
        <v>1506</v>
      </c>
      <c r="D457" s="7" t="s">
        <v>1507</v>
      </c>
      <c r="E457" s="7" t="s">
        <v>1521</v>
      </c>
      <c r="F457" s="7" t="s">
        <v>1522</v>
      </c>
      <c r="G457" s="7" t="s">
        <v>4084</v>
      </c>
      <c r="H457" s="7" t="s">
        <v>4085</v>
      </c>
      <c r="I457" s="7" t="s">
        <v>1537</v>
      </c>
      <c r="J457" s="7">
        <f t="shared" si="7"/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12">
        <v>0</v>
      </c>
      <c r="AA457" s="20">
        <v>0</v>
      </c>
      <c r="AB457" s="20">
        <v>0</v>
      </c>
      <c r="AC457" s="48">
        <v>0</v>
      </c>
      <c r="AD457" s="9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0</v>
      </c>
      <c r="AN457" s="7">
        <v>0</v>
      </c>
      <c r="AO457" s="7">
        <v>0</v>
      </c>
    </row>
    <row r="458" spans="1:41">
      <c r="A458" s="7" t="s">
        <v>4251</v>
      </c>
      <c r="B458" s="7" t="s">
        <v>3964</v>
      </c>
      <c r="C458" s="7" t="s">
        <v>1506</v>
      </c>
      <c r="D458" s="7" t="s">
        <v>1507</v>
      </c>
      <c r="E458" s="7" t="s">
        <v>1515</v>
      </c>
      <c r="F458" s="7" t="s">
        <v>1581</v>
      </c>
      <c r="G458" s="7" t="s">
        <v>3965</v>
      </c>
      <c r="H458" s="7" t="s">
        <v>1537</v>
      </c>
      <c r="I458" s="7" t="s">
        <v>1537</v>
      </c>
      <c r="J458" s="7">
        <f t="shared" si="7"/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12">
        <v>0</v>
      </c>
      <c r="AA458" s="20">
        <v>0</v>
      </c>
      <c r="AB458" s="20">
        <v>0</v>
      </c>
      <c r="AC458" s="48">
        <v>0</v>
      </c>
      <c r="AD458" s="9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</row>
    <row r="459" spans="1:41">
      <c r="A459" s="7" t="s">
        <v>4252</v>
      </c>
      <c r="B459" s="7" t="s">
        <v>3799</v>
      </c>
      <c r="C459" s="7" t="s">
        <v>1506</v>
      </c>
      <c r="D459" s="7" t="s">
        <v>1558</v>
      </c>
      <c r="E459" s="7" t="s">
        <v>1588</v>
      </c>
      <c r="F459" s="7" t="s">
        <v>1589</v>
      </c>
      <c r="G459" s="7" t="s">
        <v>1590</v>
      </c>
      <c r="H459" s="7" t="s">
        <v>3800</v>
      </c>
      <c r="I459" s="7" t="s">
        <v>1537</v>
      </c>
      <c r="J459" s="7">
        <f t="shared" si="7"/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12">
        <v>0</v>
      </c>
      <c r="AA459" s="20">
        <v>0</v>
      </c>
      <c r="AB459" s="20">
        <v>0</v>
      </c>
      <c r="AC459" s="48">
        <v>0</v>
      </c>
      <c r="AD459" s="9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</row>
    <row r="460" spans="1:41">
      <c r="A460" s="7" t="s">
        <v>4253</v>
      </c>
      <c r="B460" s="7" t="s">
        <v>4022</v>
      </c>
      <c r="C460" s="7" t="s">
        <v>1506</v>
      </c>
      <c r="D460" s="7" t="s">
        <v>1532</v>
      </c>
      <c r="E460" s="7" t="s">
        <v>1533</v>
      </c>
      <c r="F460" s="7" t="s">
        <v>1601</v>
      </c>
      <c r="G460" s="7" t="s">
        <v>1537</v>
      </c>
      <c r="H460" s="7" t="s">
        <v>1537</v>
      </c>
      <c r="I460" s="7" t="s">
        <v>1537</v>
      </c>
      <c r="J460" s="7">
        <f t="shared" si="7"/>
        <v>0</v>
      </c>
      <c r="K460" s="8">
        <v>0</v>
      </c>
      <c r="L460" s="8"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12">
        <v>0</v>
      </c>
      <c r="AA460" s="20">
        <v>0</v>
      </c>
      <c r="AB460" s="20">
        <v>0</v>
      </c>
      <c r="AC460" s="48">
        <v>0</v>
      </c>
      <c r="AD460" s="9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0</v>
      </c>
      <c r="AL460" s="7">
        <v>0</v>
      </c>
      <c r="AM460" s="7">
        <v>0</v>
      </c>
      <c r="AN460" s="7">
        <v>0</v>
      </c>
      <c r="AO460" s="7">
        <v>0</v>
      </c>
    </row>
    <row r="461" spans="1:41">
      <c r="A461" s="7" t="s">
        <v>4254</v>
      </c>
      <c r="B461" s="7" t="s">
        <v>3986</v>
      </c>
      <c r="C461" s="7" t="s">
        <v>1506</v>
      </c>
      <c r="D461" s="7" t="s">
        <v>1558</v>
      </c>
      <c r="E461" s="7" t="s">
        <v>1588</v>
      </c>
      <c r="F461" s="7" t="s">
        <v>1589</v>
      </c>
      <c r="G461" s="7" t="s">
        <v>1590</v>
      </c>
      <c r="H461" s="7" t="s">
        <v>3987</v>
      </c>
      <c r="I461" s="7" t="s">
        <v>1537</v>
      </c>
      <c r="J461" s="7">
        <f t="shared" si="7"/>
        <v>0</v>
      </c>
      <c r="K461" s="8">
        <v>0</v>
      </c>
      <c r="L461" s="8">
        <v>0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12">
        <v>0</v>
      </c>
      <c r="AA461" s="20">
        <v>0</v>
      </c>
      <c r="AB461" s="20">
        <v>0</v>
      </c>
      <c r="AC461" s="48">
        <v>0</v>
      </c>
      <c r="AD461" s="9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</row>
    <row r="462" spans="1:41">
      <c r="A462" s="7" t="s">
        <v>4255</v>
      </c>
      <c r="B462" s="7" t="s">
        <v>3701</v>
      </c>
      <c r="C462" s="7" t="s">
        <v>1506</v>
      </c>
      <c r="D462" s="7" t="s">
        <v>1507</v>
      </c>
      <c r="E462" s="7" t="s">
        <v>1521</v>
      </c>
      <c r="F462" s="7" t="s">
        <v>1527</v>
      </c>
      <c r="G462" s="7" t="s">
        <v>1528</v>
      </c>
      <c r="H462" s="7" t="s">
        <v>1529</v>
      </c>
      <c r="I462" s="7" t="s">
        <v>1537</v>
      </c>
      <c r="J462" s="7">
        <f t="shared" si="7"/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12">
        <v>0</v>
      </c>
      <c r="AA462" s="20">
        <v>0</v>
      </c>
      <c r="AB462" s="20">
        <v>0</v>
      </c>
      <c r="AC462" s="48">
        <v>0</v>
      </c>
      <c r="AD462" s="9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0</v>
      </c>
      <c r="AM462" s="7">
        <v>0</v>
      </c>
      <c r="AN462" s="7">
        <v>0</v>
      </c>
      <c r="AO462" s="7">
        <v>0</v>
      </c>
    </row>
    <row r="463" spans="1:41">
      <c r="A463" s="7" t="s">
        <v>4256</v>
      </c>
      <c r="B463" s="7" t="s">
        <v>4102</v>
      </c>
      <c r="C463" s="7" t="s">
        <v>1506</v>
      </c>
      <c r="D463" s="7" t="s">
        <v>1507</v>
      </c>
      <c r="E463" s="7" t="s">
        <v>1537</v>
      </c>
      <c r="F463" s="7" t="s">
        <v>1537</v>
      </c>
      <c r="G463" s="7" t="s">
        <v>1537</v>
      </c>
      <c r="H463" s="7" t="s">
        <v>1537</v>
      </c>
      <c r="I463" s="7" t="s">
        <v>1537</v>
      </c>
      <c r="J463" s="7">
        <f t="shared" si="7"/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12">
        <v>0</v>
      </c>
      <c r="AA463" s="20">
        <v>0</v>
      </c>
      <c r="AB463" s="20">
        <v>0</v>
      </c>
      <c r="AC463" s="48">
        <v>0</v>
      </c>
      <c r="AD463" s="9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7">
        <v>0</v>
      </c>
      <c r="AN463" s="7">
        <v>0</v>
      </c>
      <c r="AO463" s="7">
        <v>0</v>
      </c>
    </row>
    <row r="464" spans="1:41">
      <c r="A464" s="7" t="s">
        <v>4257</v>
      </c>
      <c r="B464" s="7" t="s">
        <v>4099</v>
      </c>
      <c r="C464" s="7" t="s">
        <v>4100</v>
      </c>
      <c r="D464" s="7" t="s">
        <v>1537</v>
      </c>
      <c r="E464" s="7" t="s">
        <v>1537</v>
      </c>
      <c r="F464" s="7" t="s">
        <v>1537</v>
      </c>
      <c r="G464" s="7" t="s">
        <v>1537</v>
      </c>
      <c r="H464" s="7" t="s">
        <v>1537</v>
      </c>
      <c r="I464" s="7" t="s">
        <v>1537</v>
      </c>
      <c r="J464" s="7">
        <f t="shared" si="7"/>
        <v>124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12">
        <v>0</v>
      </c>
      <c r="AA464" s="20">
        <v>0</v>
      </c>
      <c r="AB464" s="20">
        <v>0</v>
      </c>
      <c r="AC464" s="48">
        <v>124</v>
      </c>
      <c r="AD464" s="9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</row>
    <row r="465" spans="1:41">
      <c r="A465" s="7" t="s">
        <v>4258</v>
      </c>
      <c r="B465" s="7" t="s">
        <v>4259</v>
      </c>
      <c r="C465" s="7" t="s">
        <v>1506</v>
      </c>
      <c r="D465" s="7" t="s">
        <v>1532</v>
      </c>
      <c r="E465" s="7" t="s">
        <v>1533</v>
      </c>
      <c r="F465" s="7" t="s">
        <v>1534</v>
      </c>
      <c r="G465" s="7" t="s">
        <v>4260</v>
      </c>
      <c r="H465" s="7" t="s">
        <v>4261</v>
      </c>
      <c r="I465" s="7" t="s">
        <v>1537</v>
      </c>
      <c r="J465" s="7">
        <f t="shared" si="7"/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12">
        <v>0</v>
      </c>
      <c r="AA465" s="20">
        <v>0</v>
      </c>
      <c r="AB465" s="20">
        <v>0</v>
      </c>
      <c r="AC465" s="48">
        <v>0</v>
      </c>
      <c r="AD465" s="9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7">
        <v>0</v>
      </c>
      <c r="AN465" s="7">
        <v>0</v>
      </c>
      <c r="AO465" s="7">
        <v>0</v>
      </c>
    </row>
    <row r="466" spans="1:41">
      <c r="A466" s="7" t="s">
        <v>4262</v>
      </c>
      <c r="B466" s="7" t="s">
        <v>4099</v>
      </c>
      <c r="C466" s="7" t="s">
        <v>4100</v>
      </c>
      <c r="D466" s="7" t="s">
        <v>1537</v>
      </c>
      <c r="E466" s="7" t="s">
        <v>1537</v>
      </c>
      <c r="F466" s="7" t="s">
        <v>1537</v>
      </c>
      <c r="G466" s="7" t="s">
        <v>1537</v>
      </c>
      <c r="H466" s="7" t="s">
        <v>1537</v>
      </c>
      <c r="I466" s="7" t="s">
        <v>1537</v>
      </c>
      <c r="J466" s="7">
        <f t="shared" si="7"/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12">
        <v>0</v>
      </c>
      <c r="AA466" s="20">
        <v>0</v>
      </c>
      <c r="AB466" s="20">
        <v>0</v>
      </c>
      <c r="AC466" s="48">
        <v>0</v>
      </c>
      <c r="AD466" s="9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7">
        <v>0</v>
      </c>
      <c r="AN466" s="7">
        <v>0</v>
      </c>
      <c r="AO466" s="7">
        <v>0</v>
      </c>
    </row>
    <row r="467" spans="1:41">
      <c r="A467" s="7" t="s">
        <v>4263</v>
      </c>
      <c r="B467" s="7" t="s">
        <v>4264</v>
      </c>
      <c r="C467" s="7" t="s">
        <v>1506</v>
      </c>
      <c r="D467" s="7" t="s">
        <v>1507</v>
      </c>
      <c r="E467" s="7" t="s">
        <v>1521</v>
      </c>
      <c r="F467" s="7" t="s">
        <v>1546</v>
      </c>
      <c r="G467" s="7" t="s">
        <v>1547</v>
      </c>
      <c r="H467" s="7" t="s">
        <v>1537</v>
      </c>
      <c r="I467" s="7" t="s">
        <v>1537</v>
      </c>
      <c r="J467" s="7">
        <f t="shared" si="7"/>
        <v>20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12">
        <v>0</v>
      </c>
      <c r="AA467" s="20">
        <v>0</v>
      </c>
      <c r="AB467" s="20">
        <v>0</v>
      </c>
      <c r="AC467" s="48">
        <v>0</v>
      </c>
      <c r="AD467" s="9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20</v>
      </c>
    </row>
    <row r="468" spans="1:41">
      <c r="A468" s="7" t="s">
        <v>4265</v>
      </c>
      <c r="B468" s="7" t="s">
        <v>4266</v>
      </c>
      <c r="C468" s="7" t="s">
        <v>1506</v>
      </c>
      <c r="D468" s="7" t="s">
        <v>1749</v>
      </c>
      <c r="E468" s="7" t="s">
        <v>1749</v>
      </c>
      <c r="F468" s="7" t="s">
        <v>1750</v>
      </c>
      <c r="G468" s="7" t="s">
        <v>1751</v>
      </c>
      <c r="H468" s="7" t="s">
        <v>1752</v>
      </c>
      <c r="I468" s="7" t="s">
        <v>4267</v>
      </c>
      <c r="J468" s="7">
        <f t="shared" si="7"/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12">
        <v>0</v>
      </c>
      <c r="AA468" s="20">
        <v>0</v>
      </c>
      <c r="AB468" s="20">
        <v>0</v>
      </c>
      <c r="AC468" s="48">
        <v>0</v>
      </c>
      <c r="AD468" s="9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7">
        <v>0</v>
      </c>
      <c r="AN468" s="7">
        <v>0</v>
      </c>
      <c r="AO468" s="7">
        <v>0</v>
      </c>
    </row>
    <row r="469" spans="1:41">
      <c r="A469" s="7" t="s">
        <v>4268</v>
      </c>
      <c r="B469" s="7" t="s">
        <v>3702</v>
      </c>
      <c r="C469" s="7" t="s">
        <v>1506</v>
      </c>
      <c r="D469" s="7" t="s">
        <v>1558</v>
      </c>
      <c r="E469" s="7" t="s">
        <v>1588</v>
      </c>
      <c r="F469" s="7" t="s">
        <v>1589</v>
      </c>
      <c r="G469" s="7" t="s">
        <v>1590</v>
      </c>
      <c r="H469" s="7" t="s">
        <v>1591</v>
      </c>
      <c r="I469" s="7" t="s">
        <v>1537</v>
      </c>
      <c r="J469" s="7">
        <f t="shared" si="7"/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12">
        <v>0</v>
      </c>
      <c r="AA469" s="20">
        <v>0</v>
      </c>
      <c r="AB469" s="20">
        <v>0</v>
      </c>
      <c r="AC469" s="48">
        <v>0</v>
      </c>
      <c r="AD469" s="9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0</v>
      </c>
      <c r="AN469" s="7">
        <v>0</v>
      </c>
      <c r="AO469" s="7">
        <v>0</v>
      </c>
    </row>
    <row r="470" spans="1:41">
      <c r="A470" s="7" t="s">
        <v>4269</v>
      </c>
      <c r="B470" s="7" t="s">
        <v>4099</v>
      </c>
      <c r="C470" s="7" t="s">
        <v>4100</v>
      </c>
      <c r="D470" s="7" t="s">
        <v>1537</v>
      </c>
      <c r="E470" s="7" t="s">
        <v>1537</v>
      </c>
      <c r="F470" s="7" t="s">
        <v>1537</v>
      </c>
      <c r="G470" s="7" t="s">
        <v>1537</v>
      </c>
      <c r="H470" s="7" t="s">
        <v>1537</v>
      </c>
      <c r="I470" s="7" t="s">
        <v>1537</v>
      </c>
      <c r="J470" s="7">
        <f t="shared" si="7"/>
        <v>122</v>
      </c>
      <c r="K470" s="8">
        <v>0</v>
      </c>
      <c r="L470" s="8">
        <v>34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12">
        <v>0</v>
      </c>
      <c r="AA470" s="20">
        <v>0</v>
      </c>
      <c r="AB470" s="20">
        <v>0</v>
      </c>
      <c r="AC470" s="48">
        <v>0</v>
      </c>
      <c r="AD470" s="9">
        <v>88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</row>
    <row r="471" spans="1:41">
      <c r="A471" s="7" t="s">
        <v>4270</v>
      </c>
      <c r="B471" s="7" t="s">
        <v>4044</v>
      </c>
      <c r="C471" s="7" t="s">
        <v>1506</v>
      </c>
      <c r="D471" s="7" t="s">
        <v>1507</v>
      </c>
      <c r="E471" s="7" t="s">
        <v>1508</v>
      </c>
      <c r="F471" s="7" t="s">
        <v>1509</v>
      </c>
      <c r="G471" s="7" t="s">
        <v>1537</v>
      </c>
      <c r="H471" s="7" t="s">
        <v>1537</v>
      </c>
      <c r="I471" s="7" t="s">
        <v>1537</v>
      </c>
      <c r="J471" s="7">
        <f t="shared" si="7"/>
        <v>1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12">
        <v>0</v>
      </c>
      <c r="AA471" s="20">
        <v>0</v>
      </c>
      <c r="AB471" s="20">
        <v>1</v>
      </c>
      <c r="AC471" s="48">
        <v>0</v>
      </c>
      <c r="AD471" s="9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0</v>
      </c>
      <c r="AL471" s="7">
        <v>0</v>
      </c>
      <c r="AM471" s="7">
        <v>0</v>
      </c>
      <c r="AN471" s="7">
        <v>0</v>
      </c>
      <c r="AO471" s="7">
        <v>0</v>
      </c>
    </row>
    <row r="472" spans="1:41">
      <c r="A472" s="7" t="s">
        <v>4271</v>
      </c>
      <c r="B472" s="7" t="s">
        <v>3699</v>
      </c>
      <c r="C472" s="7" t="s">
        <v>1506</v>
      </c>
      <c r="D472" s="7" t="s">
        <v>1558</v>
      </c>
      <c r="E472" s="7" t="s">
        <v>1559</v>
      </c>
      <c r="F472" s="7" t="s">
        <v>1560</v>
      </c>
      <c r="G472" s="7" t="s">
        <v>1561</v>
      </c>
      <c r="H472" s="7" t="s">
        <v>1562</v>
      </c>
      <c r="I472" s="7" t="s">
        <v>1537</v>
      </c>
      <c r="J472" s="7">
        <f t="shared" si="7"/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Y472" s="8">
        <v>0</v>
      </c>
      <c r="Z472" s="12">
        <v>0</v>
      </c>
      <c r="AA472" s="20">
        <v>0</v>
      </c>
      <c r="AB472" s="20">
        <v>0</v>
      </c>
      <c r="AC472" s="48">
        <v>0</v>
      </c>
      <c r="AD472" s="9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</row>
    <row r="473" spans="1:41">
      <c r="A473" s="7" t="s">
        <v>4272</v>
      </c>
      <c r="B473" s="7" t="s">
        <v>3803</v>
      </c>
      <c r="C473" s="7" t="s">
        <v>1506</v>
      </c>
      <c r="D473" s="7" t="s">
        <v>1507</v>
      </c>
      <c r="E473" s="7" t="s">
        <v>1515</v>
      </c>
      <c r="F473" s="7" t="s">
        <v>1581</v>
      </c>
      <c r="G473" s="7" t="s">
        <v>1582</v>
      </c>
      <c r="H473" s="7" t="s">
        <v>1537</v>
      </c>
      <c r="I473" s="7" t="s">
        <v>1537</v>
      </c>
      <c r="J473" s="7">
        <f t="shared" si="7"/>
        <v>0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12">
        <v>0</v>
      </c>
      <c r="AA473" s="20">
        <v>0</v>
      </c>
      <c r="AB473" s="20">
        <v>0</v>
      </c>
      <c r="AC473" s="48">
        <v>0</v>
      </c>
      <c r="AD473" s="9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</row>
    <row r="474" spans="1:41">
      <c r="A474" s="7" t="s">
        <v>4273</v>
      </c>
      <c r="B474" s="7" t="s">
        <v>3695</v>
      </c>
      <c r="C474" s="7" t="s">
        <v>1506</v>
      </c>
      <c r="D474" s="7" t="s">
        <v>1507</v>
      </c>
      <c r="E474" s="7" t="s">
        <v>1515</v>
      </c>
      <c r="F474" s="7" t="s">
        <v>3672</v>
      </c>
      <c r="G474" s="7" t="s">
        <v>1789</v>
      </c>
      <c r="H474" s="7" t="s">
        <v>1537</v>
      </c>
      <c r="I474" s="7" t="s">
        <v>1537</v>
      </c>
      <c r="J474" s="7">
        <f t="shared" si="7"/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12">
        <v>0</v>
      </c>
      <c r="AA474" s="20">
        <v>0</v>
      </c>
      <c r="AB474" s="20">
        <v>0</v>
      </c>
      <c r="AC474" s="48">
        <v>0</v>
      </c>
      <c r="AD474" s="9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7">
        <v>0</v>
      </c>
      <c r="AN474" s="7">
        <v>0</v>
      </c>
      <c r="AO474" s="7">
        <v>0</v>
      </c>
    </row>
    <row r="475" spans="1:41">
      <c r="A475" s="7" t="s">
        <v>4274</v>
      </c>
      <c r="B475" s="7" t="s">
        <v>3701</v>
      </c>
      <c r="C475" s="7" t="s">
        <v>1506</v>
      </c>
      <c r="D475" s="7" t="s">
        <v>1507</v>
      </c>
      <c r="E475" s="7" t="s">
        <v>1521</v>
      </c>
      <c r="F475" s="7" t="s">
        <v>1527</v>
      </c>
      <c r="G475" s="7" t="s">
        <v>1528</v>
      </c>
      <c r="H475" s="7" t="s">
        <v>1529</v>
      </c>
      <c r="I475" s="7" t="s">
        <v>1537</v>
      </c>
      <c r="J475" s="7">
        <f t="shared" si="7"/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12">
        <v>0</v>
      </c>
      <c r="AA475" s="20">
        <v>0</v>
      </c>
      <c r="AB475" s="20">
        <v>0</v>
      </c>
      <c r="AC475" s="48">
        <v>0</v>
      </c>
      <c r="AD475" s="9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</row>
    <row r="476" spans="1:41">
      <c r="A476" s="7" t="s">
        <v>4275</v>
      </c>
      <c r="B476" s="7" t="s">
        <v>4276</v>
      </c>
      <c r="C476" s="7" t="s">
        <v>1506</v>
      </c>
      <c r="D476" s="7" t="s">
        <v>1532</v>
      </c>
      <c r="E476" s="7" t="s">
        <v>1533</v>
      </c>
      <c r="F476" s="7" t="s">
        <v>1537</v>
      </c>
      <c r="G476" s="7" t="s">
        <v>1537</v>
      </c>
      <c r="H476" s="7" t="s">
        <v>1537</v>
      </c>
      <c r="I476" s="7" t="s">
        <v>1537</v>
      </c>
      <c r="J476" s="7">
        <f t="shared" si="7"/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2">
        <v>0</v>
      </c>
      <c r="AA476" s="20">
        <v>0</v>
      </c>
      <c r="AB476" s="20">
        <v>0</v>
      </c>
      <c r="AC476" s="48">
        <v>0</v>
      </c>
      <c r="AD476" s="9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0</v>
      </c>
      <c r="AL476" s="7">
        <v>0</v>
      </c>
      <c r="AM476" s="7">
        <v>0</v>
      </c>
      <c r="AN476" s="7">
        <v>0</v>
      </c>
      <c r="AO476" s="7">
        <v>0</v>
      </c>
    </row>
    <row r="477" spans="1:41">
      <c r="A477" s="7" t="s">
        <v>4277</v>
      </c>
      <c r="B477" s="7" t="s">
        <v>3986</v>
      </c>
      <c r="C477" s="7" t="s">
        <v>1506</v>
      </c>
      <c r="D477" s="7" t="s">
        <v>1558</v>
      </c>
      <c r="E477" s="7" t="s">
        <v>1588</v>
      </c>
      <c r="F477" s="7" t="s">
        <v>1589</v>
      </c>
      <c r="G477" s="7" t="s">
        <v>1590</v>
      </c>
      <c r="H477" s="7" t="s">
        <v>3987</v>
      </c>
      <c r="I477" s="7" t="s">
        <v>1537</v>
      </c>
      <c r="J477" s="7">
        <f t="shared" si="7"/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12">
        <v>0</v>
      </c>
      <c r="AA477" s="20">
        <v>0</v>
      </c>
      <c r="AB477" s="20">
        <v>0</v>
      </c>
      <c r="AC477" s="48">
        <v>0</v>
      </c>
      <c r="AD477" s="9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7">
        <v>0</v>
      </c>
      <c r="AN477" s="7">
        <v>0</v>
      </c>
      <c r="AO477" s="7">
        <v>0</v>
      </c>
    </row>
    <row r="478" spans="1:41">
      <c r="A478" s="7" t="s">
        <v>4278</v>
      </c>
      <c r="B478" s="7" t="s">
        <v>3674</v>
      </c>
      <c r="C478" s="7" t="s">
        <v>1506</v>
      </c>
      <c r="D478" s="7" t="s">
        <v>1507</v>
      </c>
      <c r="E478" s="7" t="s">
        <v>1515</v>
      </c>
      <c r="F478" s="7" t="s">
        <v>1539</v>
      </c>
      <c r="G478" s="7" t="s">
        <v>1540</v>
      </c>
      <c r="H478" s="7" t="s">
        <v>1541</v>
      </c>
      <c r="I478" s="7" t="s">
        <v>1537</v>
      </c>
      <c r="J478" s="7">
        <f t="shared" si="7"/>
        <v>29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12">
        <v>0</v>
      </c>
      <c r="AA478" s="20">
        <v>0</v>
      </c>
      <c r="AB478" s="20">
        <v>0</v>
      </c>
      <c r="AC478" s="48">
        <v>0</v>
      </c>
      <c r="AD478" s="9">
        <v>0</v>
      </c>
      <c r="AE478" s="7">
        <v>29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</row>
    <row r="479" spans="1:41">
      <c r="A479" s="7" t="s">
        <v>4279</v>
      </c>
      <c r="B479" s="7" t="s">
        <v>3674</v>
      </c>
      <c r="C479" s="7" t="s">
        <v>1506</v>
      </c>
      <c r="D479" s="7" t="s">
        <v>1507</v>
      </c>
      <c r="E479" s="7" t="s">
        <v>1515</v>
      </c>
      <c r="F479" s="7" t="s">
        <v>1539</v>
      </c>
      <c r="G479" s="7" t="s">
        <v>1540</v>
      </c>
      <c r="H479" s="7" t="s">
        <v>1541</v>
      </c>
      <c r="I479" s="7" t="s">
        <v>1537</v>
      </c>
      <c r="J479" s="7">
        <f t="shared" si="7"/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12">
        <v>0</v>
      </c>
      <c r="AA479" s="20">
        <v>0</v>
      </c>
      <c r="AB479" s="20">
        <v>0</v>
      </c>
      <c r="AC479" s="48">
        <v>0</v>
      </c>
      <c r="AD479" s="9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0</v>
      </c>
      <c r="AL479" s="7">
        <v>0</v>
      </c>
      <c r="AM479" s="7">
        <v>0</v>
      </c>
      <c r="AN479" s="7">
        <v>0</v>
      </c>
      <c r="AO479" s="7">
        <v>0</v>
      </c>
    </row>
    <row r="480" spans="1:41">
      <c r="A480" s="7" t="s">
        <v>4280</v>
      </c>
      <c r="B480" s="7" t="s">
        <v>3694</v>
      </c>
      <c r="C480" s="7" t="s">
        <v>1506</v>
      </c>
      <c r="D480" s="7" t="s">
        <v>1507</v>
      </c>
      <c r="E480" s="7" t="s">
        <v>1515</v>
      </c>
      <c r="F480" s="7" t="s">
        <v>1581</v>
      </c>
      <c r="G480" s="7" t="s">
        <v>1582</v>
      </c>
      <c r="H480" s="7" t="s">
        <v>1583</v>
      </c>
      <c r="I480" s="7" t="s">
        <v>1537</v>
      </c>
      <c r="J480" s="7">
        <f t="shared" si="7"/>
        <v>0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Y480" s="8">
        <v>0</v>
      </c>
      <c r="Z480" s="12">
        <v>0</v>
      </c>
      <c r="AA480" s="20">
        <v>0</v>
      </c>
      <c r="AB480" s="20">
        <v>0</v>
      </c>
      <c r="AC480" s="48">
        <v>0</v>
      </c>
      <c r="AD480" s="9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0</v>
      </c>
      <c r="AL480" s="7">
        <v>0</v>
      </c>
      <c r="AM480" s="7">
        <v>0</v>
      </c>
      <c r="AN480" s="7">
        <v>0</v>
      </c>
      <c r="AO480" s="7">
        <v>0</v>
      </c>
    </row>
    <row r="481" spans="1:41">
      <c r="A481" s="7" t="s">
        <v>4281</v>
      </c>
      <c r="B481" s="7" t="s">
        <v>4099</v>
      </c>
      <c r="C481" s="7" t="s">
        <v>4100</v>
      </c>
      <c r="D481" s="7" t="s">
        <v>1537</v>
      </c>
      <c r="E481" s="7" t="s">
        <v>1537</v>
      </c>
      <c r="F481" s="7" t="s">
        <v>1537</v>
      </c>
      <c r="G481" s="7" t="s">
        <v>1537</v>
      </c>
      <c r="H481" s="7" t="s">
        <v>1537</v>
      </c>
      <c r="I481" s="7" t="s">
        <v>1537</v>
      </c>
      <c r="J481" s="7">
        <f t="shared" si="7"/>
        <v>46</v>
      </c>
      <c r="K481" s="8">
        <v>0</v>
      </c>
      <c r="L481" s="8"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12">
        <v>0</v>
      </c>
      <c r="AA481" s="20">
        <v>0</v>
      </c>
      <c r="AB481" s="20">
        <v>0</v>
      </c>
      <c r="AC481" s="48">
        <v>46</v>
      </c>
      <c r="AD481" s="9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>
      <c r="A482" s="7" t="s">
        <v>4282</v>
      </c>
      <c r="B482" s="7" t="s">
        <v>4099</v>
      </c>
      <c r="C482" s="7" t="s">
        <v>4100</v>
      </c>
      <c r="D482" s="7" t="s">
        <v>1537</v>
      </c>
      <c r="E482" s="7" t="s">
        <v>1537</v>
      </c>
      <c r="F482" s="7" t="s">
        <v>1537</v>
      </c>
      <c r="G482" s="7" t="s">
        <v>1537</v>
      </c>
      <c r="H482" s="7" t="s">
        <v>1537</v>
      </c>
      <c r="I482" s="7" t="s">
        <v>1537</v>
      </c>
      <c r="J482" s="7">
        <f t="shared" si="7"/>
        <v>56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12">
        <v>56</v>
      </c>
      <c r="AA482" s="20">
        <v>0</v>
      </c>
      <c r="AB482" s="20">
        <v>0</v>
      </c>
      <c r="AC482" s="48">
        <v>0</v>
      </c>
      <c r="AD482" s="9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0</v>
      </c>
      <c r="AL482" s="7">
        <v>0</v>
      </c>
      <c r="AM482" s="7">
        <v>0</v>
      </c>
      <c r="AN482" s="7">
        <v>0</v>
      </c>
      <c r="AO482" s="7">
        <v>0</v>
      </c>
    </row>
    <row r="483" spans="1:41">
      <c r="A483" s="7" t="s">
        <v>4283</v>
      </c>
      <c r="B483" s="7" t="s">
        <v>4284</v>
      </c>
      <c r="C483" s="7" t="s">
        <v>1506</v>
      </c>
      <c r="D483" s="7" t="s">
        <v>1507</v>
      </c>
      <c r="E483" s="7" t="s">
        <v>1508</v>
      </c>
      <c r="F483" s="7" t="s">
        <v>1509</v>
      </c>
      <c r="G483" s="7" t="s">
        <v>1510</v>
      </c>
      <c r="H483" s="7" t="s">
        <v>4285</v>
      </c>
      <c r="I483" s="7" t="s">
        <v>1537</v>
      </c>
      <c r="J483" s="7">
        <f t="shared" si="7"/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12">
        <v>0</v>
      </c>
      <c r="AA483" s="20">
        <v>0</v>
      </c>
      <c r="AB483" s="20">
        <v>0</v>
      </c>
      <c r="AC483" s="48">
        <v>0</v>
      </c>
      <c r="AD483" s="9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7">
        <v>0</v>
      </c>
      <c r="AN483" s="7">
        <v>0</v>
      </c>
      <c r="AO483" s="7">
        <v>0</v>
      </c>
    </row>
    <row r="484" spans="1:41">
      <c r="A484" s="7" t="s">
        <v>4286</v>
      </c>
      <c r="B484" s="7" t="s">
        <v>4287</v>
      </c>
      <c r="C484" s="7" t="s">
        <v>1506</v>
      </c>
      <c r="D484" s="7" t="s">
        <v>1558</v>
      </c>
      <c r="E484" s="7" t="s">
        <v>1588</v>
      </c>
      <c r="F484" s="7" t="s">
        <v>1589</v>
      </c>
      <c r="G484" s="7" t="s">
        <v>4288</v>
      </c>
      <c r="H484" s="7" t="s">
        <v>1537</v>
      </c>
      <c r="I484" s="7" t="s">
        <v>1537</v>
      </c>
      <c r="J484" s="7">
        <f t="shared" si="7"/>
        <v>83</v>
      </c>
      <c r="K484" s="8">
        <v>0</v>
      </c>
      <c r="L484" s="8">
        <v>0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12">
        <v>0</v>
      </c>
      <c r="AA484" s="20">
        <v>0</v>
      </c>
      <c r="AB484" s="20">
        <v>0</v>
      </c>
      <c r="AC484" s="48">
        <v>0</v>
      </c>
      <c r="AD484" s="9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7">
        <v>19</v>
      </c>
      <c r="AN484" s="7">
        <v>50</v>
      </c>
      <c r="AO484" s="7">
        <v>14</v>
      </c>
    </row>
    <row r="485" spans="1:41">
      <c r="A485" s="7" t="s">
        <v>4289</v>
      </c>
      <c r="B485" s="7" t="s">
        <v>3702</v>
      </c>
      <c r="C485" s="7" t="s">
        <v>1506</v>
      </c>
      <c r="D485" s="7" t="s">
        <v>1558</v>
      </c>
      <c r="E485" s="7" t="s">
        <v>1588</v>
      </c>
      <c r="F485" s="7" t="s">
        <v>1589</v>
      </c>
      <c r="G485" s="7" t="s">
        <v>1590</v>
      </c>
      <c r="H485" s="7" t="s">
        <v>1591</v>
      </c>
      <c r="I485" s="7" t="s">
        <v>1537</v>
      </c>
      <c r="J485" s="7">
        <f t="shared" si="7"/>
        <v>0</v>
      </c>
      <c r="K485" s="8">
        <v>0</v>
      </c>
      <c r="L485" s="8">
        <v>0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12">
        <v>0</v>
      </c>
      <c r="AA485" s="20">
        <v>0</v>
      </c>
      <c r="AB485" s="20">
        <v>0</v>
      </c>
      <c r="AC485" s="48">
        <v>0</v>
      </c>
      <c r="AD485" s="9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7">
        <v>0</v>
      </c>
      <c r="AN485" s="7">
        <v>0</v>
      </c>
      <c r="AO485" s="7">
        <v>0</v>
      </c>
    </row>
    <row r="486" spans="1:41">
      <c r="A486" s="7" t="s">
        <v>4290</v>
      </c>
      <c r="B486" s="7" t="s">
        <v>3781</v>
      </c>
      <c r="C486" s="7" t="s">
        <v>1506</v>
      </c>
      <c r="D486" s="7" t="s">
        <v>1507</v>
      </c>
      <c r="E486" s="7" t="s">
        <v>1521</v>
      </c>
      <c r="F486" s="7" t="s">
        <v>1522</v>
      </c>
      <c r="G486" s="7" t="s">
        <v>1668</v>
      </c>
      <c r="H486" s="7" t="s">
        <v>1537</v>
      </c>
      <c r="I486" s="7" t="s">
        <v>1537</v>
      </c>
      <c r="J486" s="7">
        <f t="shared" si="7"/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2">
        <v>0</v>
      </c>
      <c r="AA486" s="20">
        <v>0</v>
      </c>
      <c r="AB486" s="20">
        <v>0</v>
      </c>
      <c r="AC486" s="48">
        <v>0</v>
      </c>
      <c r="AD486" s="9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0</v>
      </c>
      <c r="AN486" s="7">
        <v>0</v>
      </c>
      <c r="AO486" s="7">
        <v>0</v>
      </c>
    </row>
    <row r="487" spans="1:41">
      <c r="A487" s="7" t="s">
        <v>4291</v>
      </c>
      <c r="B487" s="7" t="s">
        <v>3699</v>
      </c>
      <c r="C487" s="7" t="s">
        <v>1506</v>
      </c>
      <c r="D487" s="7" t="s">
        <v>1558</v>
      </c>
      <c r="E487" s="7" t="s">
        <v>1559</v>
      </c>
      <c r="F487" s="7" t="s">
        <v>1560</v>
      </c>
      <c r="G487" s="7" t="s">
        <v>1561</v>
      </c>
      <c r="H487" s="7" t="s">
        <v>1562</v>
      </c>
      <c r="I487" s="7" t="s">
        <v>1537</v>
      </c>
      <c r="J487" s="7">
        <f t="shared" si="7"/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12">
        <v>0</v>
      </c>
      <c r="AA487" s="20">
        <v>0</v>
      </c>
      <c r="AB487" s="20">
        <v>0</v>
      </c>
      <c r="AC487" s="48">
        <v>0</v>
      </c>
      <c r="AD487" s="9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0</v>
      </c>
      <c r="AN487" s="7">
        <v>0</v>
      </c>
      <c r="AO487" s="7">
        <v>0</v>
      </c>
    </row>
    <row r="488" spans="1:41">
      <c r="A488" s="7" t="s">
        <v>4292</v>
      </c>
      <c r="B488" s="7" t="s">
        <v>3795</v>
      </c>
      <c r="C488" s="7" t="s">
        <v>1506</v>
      </c>
      <c r="D488" s="7" t="s">
        <v>1507</v>
      </c>
      <c r="E488" s="7" t="s">
        <v>1508</v>
      </c>
      <c r="F488" s="7" t="s">
        <v>1509</v>
      </c>
      <c r="G488" s="7" t="s">
        <v>1645</v>
      </c>
      <c r="H488" s="7" t="s">
        <v>3796</v>
      </c>
      <c r="I488" s="7" t="s">
        <v>1537</v>
      </c>
      <c r="J488" s="7">
        <f t="shared" si="7"/>
        <v>0</v>
      </c>
      <c r="K488" s="8">
        <v>0</v>
      </c>
      <c r="L488" s="8">
        <v>0</v>
      </c>
      <c r="M488" s="8">
        <v>0</v>
      </c>
      <c r="N488" s="8">
        <v>0</v>
      </c>
      <c r="O488" s="8">
        <v>0</v>
      </c>
      <c r="P488" s="8">
        <v>0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12">
        <v>0</v>
      </c>
      <c r="AA488" s="20">
        <v>0</v>
      </c>
      <c r="AB488" s="20">
        <v>0</v>
      </c>
      <c r="AC488" s="48">
        <v>0</v>
      </c>
      <c r="AD488" s="9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7">
        <v>0</v>
      </c>
      <c r="AN488" s="7">
        <v>0</v>
      </c>
      <c r="AO488" s="7">
        <v>0</v>
      </c>
    </row>
    <row r="489" spans="1:41">
      <c r="A489" s="7" t="s">
        <v>4293</v>
      </c>
      <c r="B489" s="7" t="s">
        <v>4123</v>
      </c>
      <c r="C489" s="7" t="s">
        <v>1537</v>
      </c>
      <c r="D489" s="7" t="s">
        <v>1537</v>
      </c>
      <c r="E489" s="7" t="s">
        <v>1537</v>
      </c>
      <c r="F489" s="7" t="s">
        <v>1537</v>
      </c>
      <c r="G489" s="7" t="s">
        <v>1537</v>
      </c>
      <c r="H489" s="7" t="s">
        <v>1537</v>
      </c>
      <c r="I489" s="7" t="s">
        <v>1537</v>
      </c>
      <c r="J489" s="7">
        <f t="shared" si="7"/>
        <v>0</v>
      </c>
      <c r="K489" s="8">
        <v>0</v>
      </c>
      <c r="L489" s="8">
        <v>0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0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12">
        <v>0</v>
      </c>
      <c r="AA489" s="20">
        <v>0</v>
      </c>
      <c r="AB489" s="20">
        <v>0</v>
      </c>
      <c r="AC489" s="48">
        <v>0</v>
      </c>
      <c r="AD489" s="9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7">
        <v>0</v>
      </c>
      <c r="AN489" s="7">
        <v>0</v>
      </c>
      <c r="AO489" s="7">
        <v>0</v>
      </c>
    </row>
    <row r="490" spans="1:41">
      <c r="A490" s="7" t="s">
        <v>4294</v>
      </c>
      <c r="B490" s="7" t="s">
        <v>4276</v>
      </c>
      <c r="C490" s="7" t="s">
        <v>1506</v>
      </c>
      <c r="D490" s="7" t="s">
        <v>1532</v>
      </c>
      <c r="E490" s="7" t="s">
        <v>1533</v>
      </c>
      <c r="F490" s="7" t="s">
        <v>1537</v>
      </c>
      <c r="G490" s="7" t="s">
        <v>1537</v>
      </c>
      <c r="H490" s="7" t="s">
        <v>1537</v>
      </c>
      <c r="I490" s="7" t="s">
        <v>1537</v>
      </c>
      <c r="J490" s="7">
        <f t="shared" si="7"/>
        <v>110</v>
      </c>
      <c r="K490" s="8">
        <v>0</v>
      </c>
      <c r="L490" s="8">
        <v>0</v>
      </c>
      <c r="M490" s="8">
        <v>8</v>
      </c>
      <c r="N490" s="8">
        <v>0</v>
      </c>
      <c r="O490" s="8">
        <v>0</v>
      </c>
      <c r="P490" s="8">
        <v>0</v>
      </c>
      <c r="Q490" s="8">
        <v>0</v>
      </c>
      <c r="R490" s="8">
        <v>9</v>
      </c>
      <c r="S490" s="8">
        <v>19</v>
      </c>
      <c r="T490" s="8">
        <v>24</v>
      </c>
      <c r="U490" s="8">
        <v>9</v>
      </c>
      <c r="V490" s="8">
        <v>14</v>
      </c>
      <c r="W490" s="8">
        <v>18</v>
      </c>
      <c r="X490" s="8">
        <v>0</v>
      </c>
      <c r="Y490" s="8">
        <v>9</v>
      </c>
      <c r="Z490" s="12">
        <v>0</v>
      </c>
      <c r="AA490" s="20">
        <v>0</v>
      </c>
      <c r="AB490" s="20">
        <v>0</v>
      </c>
      <c r="AC490" s="48">
        <v>0</v>
      </c>
      <c r="AD490" s="9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7">
        <v>0</v>
      </c>
      <c r="AN490" s="7">
        <v>0</v>
      </c>
      <c r="AO490" s="7">
        <v>0</v>
      </c>
    </row>
    <row r="491" spans="1:41">
      <c r="A491" s="7" t="s">
        <v>4295</v>
      </c>
      <c r="B491" s="7" t="s">
        <v>3754</v>
      </c>
      <c r="C491" s="7" t="s">
        <v>1506</v>
      </c>
      <c r="D491" s="7" t="s">
        <v>1532</v>
      </c>
      <c r="E491" s="7" t="s">
        <v>1533</v>
      </c>
      <c r="F491" s="7" t="s">
        <v>1534</v>
      </c>
      <c r="G491" s="7" t="s">
        <v>1535</v>
      </c>
      <c r="H491" s="7" t="s">
        <v>1536</v>
      </c>
      <c r="I491" s="7" t="s">
        <v>1537</v>
      </c>
      <c r="J491" s="7">
        <f t="shared" si="7"/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12">
        <v>0</v>
      </c>
      <c r="AA491" s="20">
        <v>0</v>
      </c>
      <c r="AB491" s="20">
        <v>0</v>
      </c>
      <c r="AC491" s="48">
        <v>0</v>
      </c>
      <c r="AD491" s="9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0</v>
      </c>
      <c r="AN491" s="7">
        <v>0</v>
      </c>
      <c r="AO491" s="7">
        <v>0</v>
      </c>
    </row>
    <row r="492" spans="1:41">
      <c r="A492" s="7" t="s">
        <v>4296</v>
      </c>
      <c r="B492" s="7" t="s">
        <v>4204</v>
      </c>
      <c r="C492" s="7" t="s">
        <v>1506</v>
      </c>
      <c r="D492" s="7" t="s">
        <v>1507</v>
      </c>
      <c r="E492" s="7" t="s">
        <v>1521</v>
      </c>
      <c r="F492" s="7" t="s">
        <v>4038</v>
      </c>
      <c r="G492" s="7" t="s">
        <v>4205</v>
      </c>
      <c r="H492" s="7" t="s">
        <v>1537</v>
      </c>
      <c r="I492" s="7" t="s">
        <v>1537</v>
      </c>
      <c r="J492" s="7">
        <f t="shared" si="7"/>
        <v>108</v>
      </c>
      <c r="K492" s="8">
        <v>0</v>
      </c>
      <c r="L492" s="8">
        <v>0</v>
      </c>
      <c r="M492" s="8">
        <v>0</v>
      </c>
      <c r="N492" s="8">
        <v>0</v>
      </c>
      <c r="O492" s="8">
        <v>0</v>
      </c>
      <c r="P492" s="8">
        <v>0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12">
        <v>0</v>
      </c>
      <c r="AA492" s="20">
        <v>0</v>
      </c>
      <c r="AB492" s="20">
        <v>0</v>
      </c>
      <c r="AC492" s="48">
        <v>0</v>
      </c>
      <c r="AD492" s="9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0</v>
      </c>
      <c r="AL492" s="7">
        <v>0</v>
      </c>
      <c r="AM492" s="7">
        <v>72</v>
      </c>
      <c r="AN492" s="7">
        <v>36</v>
      </c>
      <c r="AO492" s="7">
        <v>0</v>
      </c>
    </row>
    <row r="493" spans="1:41">
      <c r="A493" s="7" t="s">
        <v>4297</v>
      </c>
      <c r="B493" s="7" t="s">
        <v>3756</v>
      </c>
      <c r="C493" s="7" t="s">
        <v>1506</v>
      </c>
      <c r="D493" s="7" t="s">
        <v>1507</v>
      </c>
      <c r="E493" s="7" t="s">
        <v>1515</v>
      </c>
      <c r="F493" s="7" t="s">
        <v>3757</v>
      </c>
      <c r="G493" s="7" t="s">
        <v>3758</v>
      </c>
      <c r="H493" s="7" t="s">
        <v>3759</v>
      </c>
      <c r="I493" s="7" t="s">
        <v>1537</v>
      </c>
      <c r="J493" s="7">
        <f t="shared" si="7"/>
        <v>0</v>
      </c>
      <c r="K493" s="8">
        <v>0</v>
      </c>
      <c r="L493" s="8">
        <v>0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12">
        <v>0</v>
      </c>
      <c r="AA493" s="20">
        <v>0</v>
      </c>
      <c r="AB493" s="20">
        <v>0</v>
      </c>
      <c r="AC493" s="48">
        <v>0</v>
      </c>
      <c r="AD493" s="9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0</v>
      </c>
      <c r="AL493" s="7">
        <v>0</v>
      </c>
      <c r="AM493" s="7">
        <v>0</v>
      </c>
      <c r="AN493" s="7">
        <v>0</v>
      </c>
      <c r="AO493" s="7">
        <v>0</v>
      </c>
    </row>
    <row r="494" spans="1:41">
      <c r="A494" s="7" t="s">
        <v>4298</v>
      </c>
      <c r="B494" s="7" t="s">
        <v>3674</v>
      </c>
      <c r="C494" s="7" t="s">
        <v>1506</v>
      </c>
      <c r="D494" s="7" t="s">
        <v>1507</v>
      </c>
      <c r="E494" s="7" t="s">
        <v>1515</v>
      </c>
      <c r="F494" s="7" t="s">
        <v>1539</v>
      </c>
      <c r="G494" s="7" t="s">
        <v>1540</v>
      </c>
      <c r="H494" s="7" t="s">
        <v>1541</v>
      </c>
      <c r="I494" s="7" t="s">
        <v>1537</v>
      </c>
      <c r="J494" s="7">
        <f t="shared" si="7"/>
        <v>14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12">
        <v>3</v>
      </c>
      <c r="AA494" s="20">
        <v>4</v>
      </c>
      <c r="AB494" s="20">
        <v>3</v>
      </c>
      <c r="AC494" s="48">
        <v>4</v>
      </c>
      <c r="AD494" s="9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0</v>
      </c>
      <c r="AL494" s="7">
        <v>0</v>
      </c>
      <c r="AM494" s="7">
        <v>0</v>
      </c>
      <c r="AN494" s="7">
        <v>0</v>
      </c>
      <c r="AO494" s="7">
        <v>0</v>
      </c>
    </row>
    <row r="495" spans="1:41">
      <c r="A495" s="7" t="s">
        <v>4299</v>
      </c>
      <c r="B495" s="7" t="s">
        <v>3702</v>
      </c>
      <c r="C495" s="7" t="s">
        <v>1506</v>
      </c>
      <c r="D495" s="7" t="s">
        <v>1558</v>
      </c>
      <c r="E495" s="7" t="s">
        <v>1588</v>
      </c>
      <c r="F495" s="7" t="s">
        <v>1589</v>
      </c>
      <c r="G495" s="7" t="s">
        <v>1590</v>
      </c>
      <c r="H495" s="7" t="s">
        <v>1591</v>
      </c>
      <c r="I495" s="7" t="s">
        <v>1537</v>
      </c>
      <c r="J495" s="7">
        <f t="shared" si="7"/>
        <v>0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12">
        <v>0</v>
      </c>
      <c r="AA495" s="20">
        <v>0</v>
      </c>
      <c r="AB495" s="20">
        <v>0</v>
      </c>
      <c r="AC495" s="48">
        <v>0</v>
      </c>
      <c r="AD495" s="9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0</v>
      </c>
      <c r="AL495" s="7">
        <v>0</v>
      </c>
      <c r="AM495" s="7">
        <v>0</v>
      </c>
      <c r="AN495" s="7">
        <v>0</v>
      </c>
      <c r="AO495" s="7">
        <v>0</v>
      </c>
    </row>
    <row r="496" spans="1:41">
      <c r="A496" s="7" t="s">
        <v>4300</v>
      </c>
      <c r="B496" s="7" t="s">
        <v>3858</v>
      </c>
      <c r="C496" s="7" t="s">
        <v>1506</v>
      </c>
      <c r="D496" s="7" t="s">
        <v>1558</v>
      </c>
      <c r="E496" s="7" t="s">
        <v>1588</v>
      </c>
      <c r="F496" s="7" t="s">
        <v>1589</v>
      </c>
      <c r="G496" s="7" t="s">
        <v>1779</v>
      </c>
      <c r="H496" s="7" t="s">
        <v>3859</v>
      </c>
      <c r="I496" s="7" t="s">
        <v>1537</v>
      </c>
      <c r="J496" s="7">
        <f t="shared" si="7"/>
        <v>0</v>
      </c>
      <c r="K496" s="8">
        <v>0</v>
      </c>
      <c r="L496" s="8">
        <v>0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2">
        <v>0</v>
      </c>
      <c r="AA496" s="20">
        <v>0</v>
      </c>
      <c r="AB496" s="20">
        <v>0</v>
      </c>
      <c r="AC496" s="48">
        <v>0</v>
      </c>
      <c r="AD496" s="9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0</v>
      </c>
      <c r="AM496" s="7">
        <v>0</v>
      </c>
      <c r="AN496" s="7">
        <v>0</v>
      </c>
      <c r="AO496" s="7">
        <v>0</v>
      </c>
    </row>
    <row r="497" spans="1:67">
      <c r="A497" s="7" t="s">
        <v>4301</v>
      </c>
      <c r="B497" s="7" t="s">
        <v>3754</v>
      </c>
      <c r="C497" s="7" t="s">
        <v>1506</v>
      </c>
      <c r="D497" s="7" t="s">
        <v>1532</v>
      </c>
      <c r="E497" s="7" t="s">
        <v>1533</v>
      </c>
      <c r="F497" s="7" t="s">
        <v>1534</v>
      </c>
      <c r="G497" s="7" t="s">
        <v>1535</v>
      </c>
      <c r="H497" s="7" t="s">
        <v>1536</v>
      </c>
      <c r="I497" s="7" t="s">
        <v>1537</v>
      </c>
      <c r="J497" s="7">
        <f t="shared" si="7"/>
        <v>0</v>
      </c>
      <c r="K497" s="8">
        <v>0</v>
      </c>
      <c r="L497" s="8">
        <v>0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12">
        <v>0</v>
      </c>
      <c r="AA497" s="20">
        <v>0</v>
      </c>
      <c r="AB497" s="20">
        <v>0</v>
      </c>
      <c r="AC497" s="48">
        <v>0</v>
      </c>
      <c r="AD497" s="9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7">
        <v>0</v>
      </c>
      <c r="AN497" s="7">
        <v>0</v>
      </c>
      <c r="AO497" s="7">
        <v>0</v>
      </c>
    </row>
    <row r="498" spans="1:67">
      <c r="A498" s="7" t="s">
        <v>4302</v>
      </c>
      <c r="B498" s="7" t="s">
        <v>4099</v>
      </c>
      <c r="C498" s="7" t="s">
        <v>4100</v>
      </c>
      <c r="D498" s="7" t="s">
        <v>1537</v>
      </c>
      <c r="E498" s="7" t="s">
        <v>1537</v>
      </c>
      <c r="F498" s="7" t="s">
        <v>1537</v>
      </c>
      <c r="G498" s="7" t="s">
        <v>1537</v>
      </c>
      <c r="H498" s="7" t="s">
        <v>1537</v>
      </c>
      <c r="I498" s="7" t="s">
        <v>1537</v>
      </c>
      <c r="J498" s="7">
        <f t="shared" si="7"/>
        <v>30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12">
        <v>0</v>
      </c>
      <c r="AA498" s="20">
        <v>0</v>
      </c>
      <c r="AB498" s="20">
        <v>0</v>
      </c>
      <c r="AC498" s="48">
        <v>0</v>
      </c>
      <c r="AD498" s="9">
        <v>0</v>
      </c>
      <c r="AE498" s="7">
        <v>0</v>
      </c>
      <c r="AF498" s="7">
        <v>30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0</v>
      </c>
      <c r="AN498" s="7">
        <v>0</v>
      </c>
      <c r="AO498" s="7">
        <v>0</v>
      </c>
    </row>
    <row r="499" spans="1:67">
      <c r="A499" s="7" t="s">
        <v>4303</v>
      </c>
      <c r="B499" s="7" t="s">
        <v>4099</v>
      </c>
      <c r="C499" s="7" t="s">
        <v>4100</v>
      </c>
      <c r="D499" s="7" t="s">
        <v>1537</v>
      </c>
      <c r="E499" s="7" t="s">
        <v>1537</v>
      </c>
      <c r="F499" s="7" t="s">
        <v>1537</v>
      </c>
      <c r="G499" s="7" t="s">
        <v>1537</v>
      </c>
      <c r="H499" s="7" t="s">
        <v>1537</v>
      </c>
      <c r="I499" s="7" t="s">
        <v>1537</v>
      </c>
      <c r="J499" s="7">
        <f t="shared" si="7"/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12">
        <v>0</v>
      </c>
      <c r="AA499" s="20">
        <v>0</v>
      </c>
      <c r="AB499" s="20">
        <v>0</v>
      </c>
      <c r="AC499" s="48">
        <v>0</v>
      </c>
      <c r="AD499" s="9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0</v>
      </c>
      <c r="AL499" s="7">
        <v>0</v>
      </c>
      <c r="AM499" s="7">
        <v>0</v>
      </c>
      <c r="AN499" s="7">
        <v>0</v>
      </c>
      <c r="AO499" s="7">
        <v>0</v>
      </c>
    </row>
    <row r="500" spans="1:67">
      <c r="A500" s="7" t="s">
        <v>4304</v>
      </c>
      <c r="B500" s="7" t="s">
        <v>4305</v>
      </c>
      <c r="C500" s="7" t="s">
        <v>1506</v>
      </c>
      <c r="D500" s="7" t="s">
        <v>1558</v>
      </c>
      <c r="E500" s="7" t="s">
        <v>4079</v>
      </c>
      <c r="F500" s="7" t="s">
        <v>4080</v>
      </c>
      <c r="G500" s="7" t="s">
        <v>4081</v>
      </c>
      <c r="H500" s="7" t="s">
        <v>4306</v>
      </c>
      <c r="I500" s="7" t="s">
        <v>1537</v>
      </c>
      <c r="J500" s="7">
        <f t="shared" si="7"/>
        <v>0</v>
      </c>
      <c r="K500" s="8">
        <v>0</v>
      </c>
      <c r="L500" s="8">
        <v>0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2">
        <v>0</v>
      </c>
      <c r="AA500" s="20">
        <v>0</v>
      </c>
      <c r="AB500" s="20">
        <v>0</v>
      </c>
      <c r="AC500" s="48">
        <v>0</v>
      </c>
      <c r="AD500" s="9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7">
        <v>0</v>
      </c>
      <c r="AN500" s="7">
        <v>0</v>
      </c>
      <c r="AO500" s="7">
        <v>0</v>
      </c>
    </row>
    <row r="501" spans="1:67">
      <c r="A501" s="7" t="s">
        <v>4307</v>
      </c>
      <c r="B501" s="7" t="s">
        <v>4308</v>
      </c>
      <c r="C501" s="7" t="s">
        <v>1506</v>
      </c>
      <c r="D501" s="7" t="s">
        <v>1507</v>
      </c>
      <c r="E501" s="7" t="s">
        <v>1515</v>
      </c>
      <c r="F501" s="7" t="s">
        <v>3672</v>
      </c>
      <c r="G501" s="7" t="s">
        <v>1789</v>
      </c>
      <c r="H501" s="7" t="s">
        <v>4309</v>
      </c>
      <c r="I501" s="7" t="s">
        <v>1537</v>
      </c>
      <c r="J501" s="7">
        <f t="shared" si="7"/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12">
        <v>0</v>
      </c>
      <c r="AA501" s="20">
        <v>0</v>
      </c>
      <c r="AB501" s="20">
        <v>0</v>
      </c>
      <c r="AC501" s="48">
        <v>0</v>
      </c>
      <c r="AD501" s="9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0</v>
      </c>
      <c r="AN501" s="7">
        <v>0</v>
      </c>
      <c r="AO501" s="7">
        <v>0</v>
      </c>
    </row>
    <row r="502" spans="1:67">
      <c r="A502" s="7" t="s">
        <v>4310</v>
      </c>
      <c r="B502" s="7" t="s">
        <v>4311</v>
      </c>
      <c r="C502" s="7" t="s">
        <v>1506</v>
      </c>
      <c r="D502" s="7" t="s">
        <v>1507</v>
      </c>
      <c r="E502" s="7" t="s">
        <v>1521</v>
      </c>
      <c r="F502" s="7" t="s">
        <v>1522</v>
      </c>
      <c r="G502" s="7" t="s">
        <v>1635</v>
      </c>
      <c r="H502" s="7" t="s">
        <v>1740</v>
      </c>
      <c r="I502" s="7" t="s">
        <v>4312</v>
      </c>
      <c r="J502" s="7">
        <f t="shared" si="7"/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12">
        <v>0</v>
      </c>
      <c r="AA502" s="20">
        <v>0</v>
      </c>
      <c r="AB502" s="20">
        <v>0</v>
      </c>
      <c r="AC502" s="48">
        <v>0</v>
      </c>
      <c r="AD502" s="9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0</v>
      </c>
      <c r="AL502" s="7">
        <v>0</v>
      </c>
      <c r="AM502" s="7">
        <v>0</v>
      </c>
      <c r="AN502" s="7">
        <v>0</v>
      </c>
      <c r="AO502" s="7">
        <v>0</v>
      </c>
    </row>
    <row r="503" spans="1:67">
      <c r="A503" s="7" t="s">
        <v>4313</v>
      </c>
      <c r="B503" s="7" t="s">
        <v>3877</v>
      </c>
      <c r="C503" s="7" t="s">
        <v>1506</v>
      </c>
      <c r="D503" s="7" t="s">
        <v>1507</v>
      </c>
      <c r="E503" s="7" t="s">
        <v>1515</v>
      </c>
      <c r="F503" s="7" t="s">
        <v>1539</v>
      </c>
      <c r="G503" s="7" t="s">
        <v>1554</v>
      </c>
      <c r="H503" s="7" t="s">
        <v>1537</v>
      </c>
      <c r="I503" s="7" t="s">
        <v>1537</v>
      </c>
      <c r="J503" s="7">
        <f t="shared" si="7"/>
        <v>102</v>
      </c>
      <c r="K503" s="8">
        <v>0</v>
      </c>
      <c r="L503" s="8">
        <v>1</v>
      </c>
      <c r="M503" s="8">
        <v>6</v>
      </c>
      <c r="N503" s="8">
        <v>0</v>
      </c>
      <c r="O503" s="8">
        <v>0</v>
      </c>
      <c r="P503" s="8">
        <v>0</v>
      </c>
      <c r="Q503" s="8">
        <v>0</v>
      </c>
      <c r="R503" s="8">
        <v>14</v>
      </c>
      <c r="S503" s="8">
        <v>17</v>
      </c>
      <c r="T503" s="8">
        <v>12</v>
      </c>
      <c r="U503" s="8">
        <v>6</v>
      </c>
      <c r="V503" s="8">
        <v>10</v>
      </c>
      <c r="W503" s="8">
        <v>10</v>
      </c>
      <c r="X503" s="8">
        <v>14</v>
      </c>
      <c r="Y503" s="8">
        <v>12</v>
      </c>
      <c r="Z503" s="12">
        <v>0</v>
      </c>
      <c r="AA503" s="20">
        <v>0</v>
      </c>
      <c r="AB503" s="20">
        <v>0</v>
      </c>
      <c r="AC503" s="48">
        <v>0</v>
      </c>
      <c r="AD503" s="9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0</v>
      </c>
      <c r="AN503" s="7">
        <v>0</v>
      </c>
      <c r="AO503" s="7">
        <v>0</v>
      </c>
    </row>
    <row r="504" spans="1:67">
      <c r="A504" s="7" t="s">
        <v>4314</v>
      </c>
      <c r="B504" s="7" t="s">
        <v>3784</v>
      </c>
      <c r="C504" s="7" t="s">
        <v>1506</v>
      </c>
      <c r="D504" s="7" t="s">
        <v>1507</v>
      </c>
      <c r="E504" s="7" t="s">
        <v>1521</v>
      </c>
      <c r="F504" s="7" t="s">
        <v>1546</v>
      </c>
      <c r="G504" s="7" t="s">
        <v>1547</v>
      </c>
      <c r="H504" s="7" t="s">
        <v>1670</v>
      </c>
      <c r="I504" s="7" t="s">
        <v>1537</v>
      </c>
      <c r="J504" s="7">
        <f t="shared" si="7"/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12">
        <v>0</v>
      </c>
      <c r="AA504" s="20">
        <v>0</v>
      </c>
      <c r="AB504" s="20">
        <v>0</v>
      </c>
      <c r="AC504" s="48">
        <v>0</v>
      </c>
      <c r="AD504" s="9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</row>
    <row r="505" spans="1:67">
      <c r="A505" s="7" t="s">
        <v>4315</v>
      </c>
      <c r="B505" s="7" t="s">
        <v>3786</v>
      </c>
      <c r="C505" s="7" t="s">
        <v>1506</v>
      </c>
      <c r="D505" s="7" t="s">
        <v>1507</v>
      </c>
      <c r="E505" s="7" t="s">
        <v>1521</v>
      </c>
      <c r="F505" s="7" t="s">
        <v>1527</v>
      </c>
      <c r="G505" s="7" t="s">
        <v>1528</v>
      </c>
      <c r="H505" s="7" t="s">
        <v>1537</v>
      </c>
      <c r="I505" s="7" t="s">
        <v>1537</v>
      </c>
      <c r="J505" s="7">
        <f t="shared" si="7"/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12">
        <v>0</v>
      </c>
      <c r="AA505" s="20">
        <v>0</v>
      </c>
      <c r="AB505" s="20">
        <v>0</v>
      </c>
      <c r="AC505" s="48">
        <v>0</v>
      </c>
      <c r="AD505" s="9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0</v>
      </c>
      <c r="AL505" s="7">
        <v>0</v>
      </c>
      <c r="AM505" s="7">
        <v>0</v>
      </c>
      <c r="AN505" s="7">
        <v>0</v>
      </c>
      <c r="AO505" s="7">
        <v>0</v>
      </c>
    </row>
    <row r="506" spans="1:67">
      <c r="A506" s="7" t="s">
        <v>4316</v>
      </c>
      <c r="B506" s="7" t="s">
        <v>3977</v>
      </c>
      <c r="C506" s="7" t="s">
        <v>1506</v>
      </c>
      <c r="D506" s="7" t="s">
        <v>1749</v>
      </c>
      <c r="E506" s="7" t="s">
        <v>1749</v>
      </c>
      <c r="F506" s="7" t="s">
        <v>1750</v>
      </c>
      <c r="G506" s="7" t="s">
        <v>1751</v>
      </c>
      <c r="H506" s="7" t="s">
        <v>1752</v>
      </c>
      <c r="I506" s="7" t="s">
        <v>1537</v>
      </c>
      <c r="J506" s="7">
        <f t="shared" si="7"/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12">
        <v>0</v>
      </c>
      <c r="AA506" s="20">
        <v>0</v>
      </c>
      <c r="AB506" s="20">
        <v>0</v>
      </c>
      <c r="AC506" s="48">
        <v>0</v>
      </c>
      <c r="AD506" s="9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0</v>
      </c>
      <c r="AL506" s="7">
        <v>0</v>
      </c>
      <c r="AM506" s="7">
        <v>0</v>
      </c>
      <c r="AN506" s="7">
        <v>0</v>
      </c>
      <c r="AO506" s="7">
        <v>0</v>
      </c>
    </row>
    <row r="507" spans="1:67">
      <c r="A507" s="7" t="s">
        <v>4317</v>
      </c>
      <c r="B507" s="7" t="s">
        <v>4099</v>
      </c>
      <c r="C507" s="7" t="s">
        <v>4100</v>
      </c>
      <c r="D507" s="7" t="s">
        <v>1537</v>
      </c>
      <c r="E507" s="7" t="s">
        <v>1537</v>
      </c>
      <c r="F507" s="7" t="s">
        <v>1537</v>
      </c>
      <c r="G507" s="7" t="s">
        <v>1537</v>
      </c>
      <c r="H507" s="7" t="s">
        <v>1537</v>
      </c>
      <c r="I507" s="7" t="s">
        <v>1537</v>
      </c>
      <c r="J507" s="7">
        <f t="shared" si="7"/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12">
        <v>0</v>
      </c>
      <c r="AA507" s="20">
        <v>0</v>
      </c>
      <c r="AB507" s="20">
        <v>0</v>
      </c>
      <c r="AC507" s="48">
        <v>0</v>
      </c>
      <c r="AD507" s="9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67">
      <c r="A508" s="7" t="s">
        <v>4318</v>
      </c>
      <c r="B508" s="7" t="s">
        <v>3702</v>
      </c>
      <c r="C508" s="7" t="s">
        <v>1506</v>
      </c>
      <c r="D508" s="7" t="s">
        <v>1558</v>
      </c>
      <c r="E508" s="7" t="s">
        <v>1588</v>
      </c>
      <c r="F508" s="7" t="s">
        <v>1589</v>
      </c>
      <c r="G508" s="7" t="s">
        <v>1590</v>
      </c>
      <c r="H508" s="7" t="s">
        <v>1591</v>
      </c>
      <c r="I508" s="7" t="s">
        <v>1537</v>
      </c>
      <c r="J508" s="7">
        <f t="shared" si="7"/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  <c r="Z508" s="12">
        <v>0</v>
      </c>
      <c r="AA508" s="20">
        <v>0</v>
      </c>
      <c r="AB508" s="20">
        <v>0</v>
      </c>
      <c r="AC508" s="48">
        <v>0</v>
      </c>
      <c r="AD508" s="9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0</v>
      </c>
      <c r="AN508" s="7">
        <v>0</v>
      </c>
      <c r="AO508" s="7">
        <v>0</v>
      </c>
    </row>
    <row r="509" spans="1:67">
      <c r="A509" s="7" t="s">
        <v>4319</v>
      </c>
      <c r="B509" s="7" t="s">
        <v>4320</v>
      </c>
      <c r="C509" s="7" t="s">
        <v>1506</v>
      </c>
      <c r="D509" s="7" t="s">
        <v>1507</v>
      </c>
      <c r="E509" s="7" t="s">
        <v>1508</v>
      </c>
      <c r="F509" s="7" t="s">
        <v>4321</v>
      </c>
      <c r="G509" s="7" t="s">
        <v>4322</v>
      </c>
      <c r="H509" s="7" t="s">
        <v>4323</v>
      </c>
      <c r="I509" s="7" t="s">
        <v>4324</v>
      </c>
      <c r="J509" s="7">
        <f t="shared" si="7"/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12">
        <v>0</v>
      </c>
      <c r="AA509" s="20">
        <v>0</v>
      </c>
      <c r="AB509" s="20">
        <v>0</v>
      </c>
      <c r="AC509" s="48">
        <v>0</v>
      </c>
      <c r="AD509" s="9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7">
        <v>0</v>
      </c>
      <c r="AN509" s="7">
        <v>0</v>
      </c>
      <c r="AO509" s="7">
        <v>0</v>
      </c>
    </row>
    <row r="510" spans="1:67" s="21" customFormat="1">
      <c r="A510" s="7" t="s">
        <v>4325</v>
      </c>
      <c r="B510" s="7" t="s">
        <v>4099</v>
      </c>
      <c r="C510" s="7" t="s">
        <v>4100</v>
      </c>
      <c r="D510" s="7" t="s">
        <v>1537</v>
      </c>
      <c r="E510" s="7" t="s">
        <v>1537</v>
      </c>
      <c r="F510" s="7" t="s">
        <v>1537</v>
      </c>
      <c r="G510" s="7" t="s">
        <v>1537</v>
      </c>
      <c r="H510" s="7" t="s">
        <v>1537</v>
      </c>
      <c r="I510" s="7" t="s">
        <v>1537</v>
      </c>
      <c r="J510" s="7">
        <f t="shared" si="7"/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12">
        <v>0</v>
      </c>
      <c r="AA510" s="20">
        <v>0</v>
      </c>
      <c r="AB510" s="20">
        <v>0</v>
      </c>
      <c r="AC510" s="48">
        <v>0</v>
      </c>
      <c r="AD510" s="9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7">
        <v>0</v>
      </c>
      <c r="AN510" s="7">
        <v>0</v>
      </c>
      <c r="AO510" s="7">
        <v>0</v>
      </c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</row>
    <row r="511" spans="1:67" s="21" customFormat="1">
      <c r="A511" s="7" t="s">
        <v>4326</v>
      </c>
      <c r="B511" s="7" t="s">
        <v>3702</v>
      </c>
      <c r="C511" s="7" t="s">
        <v>1506</v>
      </c>
      <c r="D511" s="7" t="s">
        <v>1558</v>
      </c>
      <c r="E511" s="7" t="s">
        <v>1588</v>
      </c>
      <c r="F511" s="7" t="s">
        <v>1589</v>
      </c>
      <c r="G511" s="7" t="s">
        <v>1590</v>
      </c>
      <c r="H511" s="7" t="s">
        <v>1591</v>
      </c>
      <c r="I511" s="7" t="s">
        <v>1537</v>
      </c>
      <c r="J511" s="7">
        <f t="shared" si="7"/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12">
        <v>0</v>
      </c>
      <c r="AA511" s="20">
        <v>0</v>
      </c>
      <c r="AB511" s="20">
        <v>0</v>
      </c>
      <c r="AC511" s="48">
        <v>0</v>
      </c>
      <c r="AD511" s="9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7">
        <v>0</v>
      </c>
      <c r="AN511" s="7">
        <v>0</v>
      </c>
      <c r="AO511" s="7">
        <v>0</v>
      </c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</row>
    <row r="512" spans="1:67" s="21" customFormat="1">
      <c r="A512" s="7" t="s">
        <v>4327</v>
      </c>
      <c r="B512" s="7" t="s">
        <v>4099</v>
      </c>
      <c r="C512" s="7" t="s">
        <v>4100</v>
      </c>
      <c r="D512" s="7" t="s">
        <v>1537</v>
      </c>
      <c r="E512" s="7" t="s">
        <v>1537</v>
      </c>
      <c r="F512" s="7" t="s">
        <v>1537</v>
      </c>
      <c r="G512" s="7" t="s">
        <v>1537</v>
      </c>
      <c r="H512" s="7" t="s">
        <v>1537</v>
      </c>
      <c r="I512" s="7" t="s">
        <v>1537</v>
      </c>
      <c r="J512" s="7">
        <f t="shared" si="7"/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12">
        <v>0</v>
      </c>
      <c r="AA512" s="20">
        <v>0</v>
      </c>
      <c r="AB512" s="20">
        <v>0</v>
      </c>
      <c r="AC512" s="48">
        <v>0</v>
      </c>
      <c r="AD512" s="9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7">
        <v>0</v>
      </c>
      <c r="AN512" s="7">
        <v>0</v>
      </c>
      <c r="AO512" s="7">
        <v>0</v>
      </c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</row>
    <row r="513" spans="1:67" s="21" customFormat="1">
      <c r="A513" s="7" t="s">
        <v>4328</v>
      </c>
      <c r="B513" s="7" t="s">
        <v>4308</v>
      </c>
      <c r="C513" s="7" t="s">
        <v>1506</v>
      </c>
      <c r="D513" s="7" t="s">
        <v>1507</v>
      </c>
      <c r="E513" s="7" t="s">
        <v>1515</v>
      </c>
      <c r="F513" s="7" t="s">
        <v>3672</v>
      </c>
      <c r="G513" s="7" t="s">
        <v>1789</v>
      </c>
      <c r="H513" s="7" t="s">
        <v>4309</v>
      </c>
      <c r="I513" s="7" t="s">
        <v>1537</v>
      </c>
      <c r="J513" s="7">
        <f t="shared" si="7"/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12">
        <v>0</v>
      </c>
      <c r="AA513" s="20">
        <v>0</v>
      </c>
      <c r="AB513" s="20">
        <v>0</v>
      </c>
      <c r="AC513" s="48">
        <v>0</v>
      </c>
      <c r="AD513" s="9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7">
        <v>0</v>
      </c>
      <c r="AN513" s="7">
        <v>0</v>
      </c>
      <c r="AO513" s="7">
        <v>0</v>
      </c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</row>
    <row r="514" spans="1:67" s="21" customFormat="1">
      <c r="A514" s="7" t="s">
        <v>4329</v>
      </c>
      <c r="B514" s="7" t="s">
        <v>3831</v>
      </c>
      <c r="C514" s="7" t="s">
        <v>1506</v>
      </c>
      <c r="D514" s="7" t="s">
        <v>1507</v>
      </c>
      <c r="E514" s="7" t="s">
        <v>1508</v>
      </c>
      <c r="F514" s="7" t="s">
        <v>1509</v>
      </c>
      <c r="G514" s="7" t="s">
        <v>1510</v>
      </c>
      <c r="H514" s="7" t="s">
        <v>1537</v>
      </c>
      <c r="I514" s="7" t="s">
        <v>1537</v>
      </c>
      <c r="J514" s="7">
        <f t="shared" si="7"/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2">
        <v>0</v>
      </c>
      <c r="AA514" s="20">
        <v>0</v>
      </c>
      <c r="AB514" s="20">
        <v>0</v>
      </c>
      <c r="AC514" s="48">
        <v>0</v>
      </c>
      <c r="AD514" s="9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</row>
    <row r="515" spans="1:67" s="21" customFormat="1">
      <c r="A515" s="7" t="s">
        <v>4330</v>
      </c>
      <c r="B515" s="7" t="s">
        <v>3795</v>
      </c>
      <c r="C515" s="7" t="s">
        <v>1506</v>
      </c>
      <c r="D515" s="7" t="s">
        <v>1507</v>
      </c>
      <c r="E515" s="7" t="s">
        <v>1508</v>
      </c>
      <c r="F515" s="7" t="s">
        <v>1509</v>
      </c>
      <c r="G515" s="7" t="s">
        <v>1645</v>
      </c>
      <c r="H515" s="7" t="s">
        <v>3796</v>
      </c>
      <c r="I515" s="7" t="s">
        <v>1537</v>
      </c>
      <c r="J515" s="7">
        <f t="shared" si="7"/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12">
        <v>0</v>
      </c>
      <c r="AA515" s="20">
        <v>0</v>
      </c>
      <c r="AB515" s="20">
        <v>0</v>
      </c>
      <c r="AC515" s="48">
        <v>0</v>
      </c>
      <c r="AD515" s="9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7">
        <v>0</v>
      </c>
      <c r="AN515" s="7">
        <v>0</v>
      </c>
      <c r="AO515" s="7">
        <v>0</v>
      </c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</row>
    <row r="516" spans="1:67" s="21" customFormat="1">
      <c r="A516" s="7" t="s">
        <v>4331</v>
      </c>
      <c r="B516" s="7" t="s">
        <v>4099</v>
      </c>
      <c r="C516" s="7" t="s">
        <v>4100</v>
      </c>
      <c r="D516" s="7" t="s">
        <v>1537</v>
      </c>
      <c r="E516" s="7" t="s">
        <v>1537</v>
      </c>
      <c r="F516" s="7" t="s">
        <v>1537</v>
      </c>
      <c r="G516" s="7" t="s">
        <v>1537</v>
      </c>
      <c r="H516" s="7" t="s">
        <v>1537</v>
      </c>
      <c r="I516" s="7" t="s">
        <v>1537</v>
      </c>
      <c r="J516" s="7">
        <f t="shared" ref="J516:J579" si="8">SUM(K516:AO516)</f>
        <v>96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12">
        <v>0</v>
      </c>
      <c r="AA516" s="20">
        <v>0</v>
      </c>
      <c r="AB516" s="20">
        <v>96</v>
      </c>
      <c r="AC516" s="48">
        <v>0</v>
      </c>
      <c r="AD516" s="9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7">
        <v>0</v>
      </c>
      <c r="AN516" s="7">
        <v>0</v>
      </c>
      <c r="AO516" s="7">
        <v>0</v>
      </c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</row>
    <row r="517" spans="1:67" s="21" customFormat="1">
      <c r="A517" s="7" t="s">
        <v>4332</v>
      </c>
      <c r="B517" s="7" t="s">
        <v>3926</v>
      </c>
      <c r="C517" s="7" t="s">
        <v>1506</v>
      </c>
      <c r="D517" s="7" t="s">
        <v>1507</v>
      </c>
      <c r="E517" s="7" t="s">
        <v>1515</v>
      </c>
      <c r="F517" s="7" t="s">
        <v>1537</v>
      </c>
      <c r="G517" s="7" t="s">
        <v>1537</v>
      </c>
      <c r="H517" s="7" t="s">
        <v>1537</v>
      </c>
      <c r="I517" s="7" t="s">
        <v>1537</v>
      </c>
      <c r="J517" s="7">
        <f t="shared" si="8"/>
        <v>96</v>
      </c>
      <c r="K517" s="8">
        <v>0</v>
      </c>
      <c r="L517" s="8">
        <v>0</v>
      </c>
      <c r="M517" s="8">
        <v>96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12">
        <v>0</v>
      </c>
      <c r="AA517" s="20">
        <v>0</v>
      </c>
      <c r="AB517" s="20">
        <v>0</v>
      </c>
      <c r="AC517" s="48">
        <v>0</v>
      </c>
      <c r="AD517" s="9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7">
        <v>0</v>
      </c>
      <c r="AN517" s="7">
        <v>0</v>
      </c>
      <c r="AO517" s="7">
        <v>0</v>
      </c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</row>
    <row r="518" spans="1:67" s="21" customFormat="1">
      <c r="A518" s="7" t="s">
        <v>4333</v>
      </c>
      <c r="B518" s="7" t="s">
        <v>4334</v>
      </c>
      <c r="C518" s="7" t="s">
        <v>1506</v>
      </c>
      <c r="D518" s="7" t="s">
        <v>1507</v>
      </c>
      <c r="E518" s="7" t="s">
        <v>1521</v>
      </c>
      <c r="F518" s="7" t="s">
        <v>1850</v>
      </c>
      <c r="G518" s="7" t="s">
        <v>4335</v>
      </c>
      <c r="H518" s="7" t="s">
        <v>1537</v>
      </c>
      <c r="I518" s="7" t="s">
        <v>1537</v>
      </c>
      <c r="J518" s="7">
        <f t="shared" si="8"/>
        <v>96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12">
        <v>0</v>
      </c>
      <c r="AA518" s="20">
        <v>0</v>
      </c>
      <c r="AB518" s="20">
        <v>0</v>
      </c>
      <c r="AC518" s="48">
        <v>0</v>
      </c>
      <c r="AD518" s="9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0</v>
      </c>
      <c r="AL518" s="7">
        <v>0</v>
      </c>
      <c r="AM518" s="7">
        <v>32</v>
      </c>
      <c r="AN518" s="7">
        <v>64</v>
      </c>
      <c r="AO518" s="7">
        <v>0</v>
      </c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</row>
    <row r="519" spans="1:67" s="21" customFormat="1">
      <c r="A519" s="7" t="s">
        <v>4336</v>
      </c>
      <c r="B519" s="7" t="s">
        <v>4337</v>
      </c>
      <c r="C519" s="7" t="s">
        <v>1506</v>
      </c>
      <c r="D519" s="7" t="s">
        <v>1507</v>
      </c>
      <c r="E519" s="7" t="s">
        <v>1508</v>
      </c>
      <c r="F519" s="7" t="s">
        <v>4338</v>
      </c>
      <c r="G519" s="7" t="s">
        <v>4339</v>
      </c>
      <c r="H519" s="7" t="s">
        <v>4340</v>
      </c>
      <c r="I519" s="7" t="s">
        <v>4341</v>
      </c>
      <c r="J519" s="7">
        <f t="shared" si="8"/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12">
        <v>0</v>
      </c>
      <c r="AA519" s="20">
        <v>0</v>
      </c>
      <c r="AB519" s="20">
        <v>0</v>
      </c>
      <c r="AC519" s="48">
        <v>0</v>
      </c>
      <c r="AD519" s="9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7">
        <v>0</v>
      </c>
      <c r="AN519" s="7">
        <v>0</v>
      </c>
      <c r="AO519" s="7">
        <v>0</v>
      </c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</row>
    <row r="520" spans="1:67" s="21" customFormat="1">
      <c r="A520" s="7" t="s">
        <v>4342</v>
      </c>
      <c r="B520" s="7" t="s">
        <v>4099</v>
      </c>
      <c r="C520" s="7" t="s">
        <v>4100</v>
      </c>
      <c r="D520" s="7" t="s">
        <v>1537</v>
      </c>
      <c r="E520" s="7" t="s">
        <v>1537</v>
      </c>
      <c r="F520" s="7" t="s">
        <v>1537</v>
      </c>
      <c r="G520" s="7" t="s">
        <v>1537</v>
      </c>
      <c r="H520" s="7" t="s">
        <v>1537</v>
      </c>
      <c r="I520" s="7" t="s">
        <v>1537</v>
      </c>
      <c r="J520" s="7">
        <f t="shared" si="8"/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12">
        <v>0</v>
      </c>
      <c r="AA520" s="20">
        <v>0</v>
      </c>
      <c r="AB520" s="20">
        <v>0</v>
      </c>
      <c r="AC520" s="48">
        <v>0</v>
      </c>
      <c r="AD520" s="9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7">
        <v>0</v>
      </c>
      <c r="AN520" s="7">
        <v>0</v>
      </c>
      <c r="AO520" s="7">
        <v>0</v>
      </c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</row>
    <row r="521" spans="1:67" s="21" customFormat="1">
      <c r="A521" s="7" t="s">
        <v>4343</v>
      </c>
      <c r="B521" s="7" t="s">
        <v>4161</v>
      </c>
      <c r="C521" s="7" t="s">
        <v>1506</v>
      </c>
      <c r="D521" s="7" t="s">
        <v>1532</v>
      </c>
      <c r="E521" s="7" t="s">
        <v>1533</v>
      </c>
      <c r="F521" s="7" t="s">
        <v>1534</v>
      </c>
      <c r="G521" s="7" t="s">
        <v>4162</v>
      </c>
      <c r="H521" s="7" t="s">
        <v>4163</v>
      </c>
      <c r="I521" s="7" t="s">
        <v>1537</v>
      </c>
      <c r="J521" s="7">
        <f t="shared" si="8"/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12">
        <v>0</v>
      </c>
      <c r="AA521" s="20">
        <v>0</v>
      </c>
      <c r="AB521" s="20">
        <v>0</v>
      </c>
      <c r="AC521" s="48">
        <v>0</v>
      </c>
      <c r="AD521" s="9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0</v>
      </c>
      <c r="AN521" s="7">
        <v>0</v>
      </c>
      <c r="AO521" s="7">
        <v>0</v>
      </c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</row>
    <row r="522" spans="1:67" s="21" customFormat="1">
      <c r="A522" s="7" t="s">
        <v>4344</v>
      </c>
      <c r="B522" s="7" t="s">
        <v>4345</v>
      </c>
      <c r="C522" s="7" t="s">
        <v>1506</v>
      </c>
      <c r="D522" s="7" t="s">
        <v>1507</v>
      </c>
      <c r="E522" s="7" t="s">
        <v>1521</v>
      </c>
      <c r="F522" s="7" t="s">
        <v>1522</v>
      </c>
      <c r="G522" s="7" t="s">
        <v>4346</v>
      </c>
      <c r="H522" s="7" t="s">
        <v>1537</v>
      </c>
      <c r="I522" s="7" t="s">
        <v>1537</v>
      </c>
      <c r="J522" s="7">
        <f t="shared" si="8"/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12">
        <v>0</v>
      </c>
      <c r="AA522" s="20">
        <v>0</v>
      </c>
      <c r="AB522" s="20">
        <v>0</v>
      </c>
      <c r="AC522" s="48">
        <v>0</v>
      </c>
      <c r="AD522" s="9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0</v>
      </c>
      <c r="AN522" s="7">
        <v>0</v>
      </c>
      <c r="AO522" s="7">
        <v>0</v>
      </c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</row>
    <row r="523" spans="1:67" s="21" customFormat="1">
      <c r="A523" s="7" t="s">
        <v>4347</v>
      </c>
      <c r="B523" s="7" t="s">
        <v>3789</v>
      </c>
      <c r="C523" s="7" t="s">
        <v>1506</v>
      </c>
      <c r="D523" s="7" t="s">
        <v>1507</v>
      </c>
      <c r="E523" s="7" t="s">
        <v>1521</v>
      </c>
      <c r="F523" s="7" t="s">
        <v>1522</v>
      </c>
      <c r="G523" s="7" t="s">
        <v>3763</v>
      </c>
      <c r="H523" s="7" t="s">
        <v>3764</v>
      </c>
      <c r="I523" s="7" t="s">
        <v>1537</v>
      </c>
      <c r="J523" s="7">
        <f t="shared" si="8"/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2">
        <v>0</v>
      </c>
      <c r="AA523" s="20">
        <v>0</v>
      </c>
      <c r="AB523" s="20">
        <v>0</v>
      </c>
      <c r="AC523" s="48">
        <v>0</v>
      </c>
      <c r="AD523" s="9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7">
        <v>0</v>
      </c>
      <c r="AN523" s="7">
        <v>0</v>
      </c>
      <c r="AO523" s="7">
        <v>0</v>
      </c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</row>
    <row r="524" spans="1:67" s="21" customFormat="1">
      <c r="A524" s="7" t="s">
        <v>4348</v>
      </c>
      <c r="B524" s="7" t="s">
        <v>3694</v>
      </c>
      <c r="C524" s="7" t="s">
        <v>1506</v>
      </c>
      <c r="D524" s="7" t="s">
        <v>1507</v>
      </c>
      <c r="E524" s="7" t="s">
        <v>1515</v>
      </c>
      <c r="F524" s="7" t="s">
        <v>1581</v>
      </c>
      <c r="G524" s="7" t="s">
        <v>1582</v>
      </c>
      <c r="H524" s="7" t="s">
        <v>1583</v>
      </c>
      <c r="I524" s="7" t="s">
        <v>1537</v>
      </c>
      <c r="J524" s="7">
        <f t="shared" si="8"/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12">
        <v>0</v>
      </c>
      <c r="AA524" s="20">
        <v>0</v>
      </c>
      <c r="AB524" s="20">
        <v>0</v>
      </c>
      <c r="AC524" s="48">
        <v>0</v>
      </c>
      <c r="AD524" s="9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0</v>
      </c>
      <c r="AL524" s="7">
        <v>0</v>
      </c>
      <c r="AM524" s="7">
        <v>0</v>
      </c>
      <c r="AN524" s="7">
        <v>0</v>
      </c>
      <c r="AO524" s="7">
        <v>0</v>
      </c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</row>
    <row r="525" spans="1:67" s="21" customFormat="1">
      <c r="A525" s="7" t="s">
        <v>4349</v>
      </c>
      <c r="B525" s="7" t="s">
        <v>4102</v>
      </c>
      <c r="C525" s="7" t="s">
        <v>1506</v>
      </c>
      <c r="D525" s="7" t="s">
        <v>1507</v>
      </c>
      <c r="E525" s="7" t="s">
        <v>1537</v>
      </c>
      <c r="F525" s="7" t="s">
        <v>1537</v>
      </c>
      <c r="G525" s="7" t="s">
        <v>1537</v>
      </c>
      <c r="H525" s="7" t="s">
        <v>1537</v>
      </c>
      <c r="I525" s="7" t="s">
        <v>1537</v>
      </c>
      <c r="J525" s="7">
        <f t="shared" si="8"/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12">
        <v>0</v>
      </c>
      <c r="AA525" s="20">
        <v>0</v>
      </c>
      <c r="AB525" s="20">
        <v>0</v>
      </c>
      <c r="AC525" s="48">
        <v>0</v>
      </c>
      <c r="AD525" s="9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7">
        <v>0</v>
      </c>
      <c r="AN525" s="7">
        <v>0</v>
      </c>
      <c r="AO525" s="7">
        <v>0</v>
      </c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</row>
    <row r="526" spans="1:67" s="21" customFormat="1">
      <c r="A526" s="7" t="s">
        <v>4350</v>
      </c>
      <c r="B526" s="7" t="s">
        <v>4351</v>
      </c>
      <c r="C526" s="7" t="s">
        <v>1506</v>
      </c>
      <c r="D526" s="7" t="s">
        <v>1532</v>
      </c>
      <c r="E526" s="7" t="s">
        <v>1533</v>
      </c>
      <c r="F526" s="7" t="s">
        <v>1534</v>
      </c>
      <c r="G526" s="7" t="s">
        <v>1535</v>
      </c>
      <c r="H526" s="7" t="s">
        <v>1536</v>
      </c>
      <c r="I526" s="7" t="s">
        <v>4352</v>
      </c>
      <c r="J526" s="7">
        <f t="shared" si="8"/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12">
        <v>0</v>
      </c>
      <c r="AA526" s="20">
        <v>0</v>
      </c>
      <c r="AB526" s="20">
        <v>0</v>
      </c>
      <c r="AC526" s="48">
        <v>0</v>
      </c>
      <c r="AD526" s="9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7">
        <v>0</v>
      </c>
      <c r="AN526" s="7">
        <v>0</v>
      </c>
      <c r="AO526" s="7">
        <v>0</v>
      </c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</row>
    <row r="527" spans="1:67" s="21" customFormat="1">
      <c r="A527" s="7" t="s">
        <v>4353</v>
      </c>
      <c r="B527" s="7" t="s">
        <v>3803</v>
      </c>
      <c r="C527" s="7" t="s">
        <v>1506</v>
      </c>
      <c r="D527" s="7" t="s">
        <v>1507</v>
      </c>
      <c r="E527" s="7" t="s">
        <v>1515</v>
      </c>
      <c r="F527" s="7" t="s">
        <v>1581</v>
      </c>
      <c r="G527" s="7" t="s">
        <v>1582</v>
      </c>
      <c r="H527" s="7" t="s">
        <v>1537</v>
      </c>
      <c r="I527" s="7" t="s">
        <v>1537</v>
      </c>
      <c r="J527" s="7">
        <f t="shared" si="8"/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12">
        <v>0</v>
      </c>
      <c r="AA527" s="20">
        <v>0</v>
      </c>
      <c r="AB527" s="20">
        <v>0</v>
      </c>
      <c r="AC527" s="48">
        <v>0</v>
      </c>
      <c r="AD527" s="9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7">
        <v>0</v>
      </c>
      <c r="AN527" s="7">
        <v>0</v>
      </c>
      <c r="AO527" s="7">
        <v>0</v>
      </c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</row>
    <row r="528" spans="1:67" s="21" customFormat="1">
      <c r="A528" s="7" t="s">
        <v>4354</v>
      </c>
      <c r="B528" s="7" t="s">
        <v>4099</v>
      </c>
      <c r="C528" s="7" t="s">
        <v>4100</v>
      </c>
      <c r="D528" s="7" t="s">
        <v>1537</v>
      </c>
      <c r="E528" s="7" t="s">
        <v>1537</v>
      </c>
      <c r="F528" s="7" t="s">
        <v>1537</v>
      </c>
      <c r="G528" s="7" t="s">
        <v>1537</v>
      </c>
      <c r="H528" s="7" t="s">
        <v>1537</v>
      </c>
      <c r="I528" s="7" t="s">
        <v>1537</v>
      </c>
      <c r="J528" s="7">
        <f t="shared" si="8"/>
        <v>10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2">
        <v>10</v>
      </c>
      <c r="AA528" s="20">
        <v>0</v>
      </c>
      <c r="AB528" s="20">
        <v>0</v>
      </c>
      <c r="AC528" s="48">
        <v>0</v>
      </c>
      <c r="AD528" s="9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7">
        <v>0</v>
      </c>
      <c r="AN528" s="7">
        <v>0</v>
      </c>
      <c r="AO528" s="7">
        <v>0</v>
      </c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</row>
    <row r="529" spans="1:67" s="21" customFormat="1">
      <c r="A529" s="7" t="s">
        <v>4355</v>
      </c>
      <c r="B529" s="7" t="s">
        <v>4142</v>
      </c>
      <c r="C529" s="7" t="s">
        <v>1506</v>
      </c>
      <c r="D529" s="7" t="s">
        <v>1507</v>
      </c>
      <c r="E529" s="7" t="s">
        <v>1515</v>
      </c>
      <c r="F529" s="7" t="s">
        <v>1539</v>
      </c>
      <c r="G529" s="7" t="s">
        <v>1540</v>
      </c>
      <c r="H529" s="7" t="s">
        <v>1537</v>
      </c>
      <c r="I529" s="7" t="s">
        <v>1537</v>
      </c>
      <c r="J529" s="7">
        <f t="shared" si="8"/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12">
        <v>0</v>
      </c>
      <c r="AA529" s="20">
        <v>0</v>
      </c>
      <c r="AB529" s="20">
        <v>0</v>
      </c>
      <c r="AC529" s="48">
        <v>0</v>
      </c>
      <c r="AD529" s="9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0</v>
      </c>
      <c r="AL529" s="7">
        <v>0</v>
      </c>
      <c r="AM529" s="7">
        <v>0</v>
      </c>
      <c r="AN529" s="7">
        <v>0</v>
      </c>
      <c r="AO529" s="7">
        <v>0</v>
      </c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</row>
    <row r="530" spans="1:67" s="21" customFormat="1">
      <c r="A530" s="7" t="s">
        <v>4356</v>
      </c>
      <c r="B530" s="7" t="s">
        <v>3670</v>
      </c>
      <c r="C530" s="7" t="s">
        <v>1506</v>
      </c>
      <c r="D530" s="7" t="s">
        <v>1507</v>
      </c>
      <c r="E530" s="7" t="s">
        <v>1521</v>
      </c>
      <c r="F530" s="7" t="s">
        <v>1522</v>
      </c>
      <c r="G530" s="7" t="s">
        <v>1523</v>
      </c>
      <c r="H530" s="7" t="s">
        <v>1537</v>
      </c>
      <c r="I530" s="7" t="s">
        <v>1537</v>
      </c>
      <c r="J530" s="7">
        <f t="shared" si="8"/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12">
        <v>0</v>
      </c>
      <c r="AA530" s="20">
        <v>0</v>
      </c>
      <c r="AB530" s="20">
        <v>0</v>
      </c>
      <c r="AC530" s="48">
        <v>0</v>
      </c>
      <c r="AD530" s="9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0</v>
      </c>
      <c r="AN530" s="7">
        <v>0</v>
      </c>
      <c r="AO530" s="7">
        <v>0</v>
      </c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</row>
    <row r="531" spans="1:67" s="21" customFormat="1">
      <c r="A531" s="7" t="s">
        <v>4357</v>
      </c>
      <c r="B531" s="7" t="s">
        <v>3906</v>
      </c>
      <c r="C531" s="7" t="s">
        <v>1506</v>
      </c>
      <c r="D531" s="7" t="s">
        <v>1558</v>
      </c>
      <c r="E531" s="7" t="s">
        <v>1588</v>
      </c>
      <c r="F531" s="7" t="s">
        <v>1589</v>
      </c>
      <c r="G531" s="7" t="s">
        <v>1590</v>
      </c>
      <c r="H531" s="7" t="s">
        <v>1591</v>
      </c>
      <c r="I531" s="7" t="s">
        <v>3907</v>
      </c>
      <c r="J531" s="7">
        <f t="shared" si="8"/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12">
        <v>0</v>
      </c>
      <c r="AA531" s="20">
        <v>0</v>
      </c>
      <c r="AB531" s="20">
        <v>0</v>
      </c>
      <c r="AC531" s="48">
        <v>0</v>
      </c>
      <c r="AD531" s="9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7">
        <v>0</v>
      </c>
      <c r="AN531" s="7">
        <v>0</v>
      </c>
      <c r="AO531" s="7">
        <v>0</v>
      </c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</row>
    <row r="532" spans="1:67" s="21" customFormat="1">
      <c r="A532" s="7" t="s">
        <v>4358</v>
      </c>
      <c r="B532" s="7" t="s">
        <v>3816</v>
      </c>
      <c r="C532" s="7" t="s">
        <v>1506</v>
      </c>
      <c r="D532" s="7" t="s">
        <v>1507</v>
      </c>
      <c r="E532" s="7" t="s">
        <v>1521</v>
      </c>
      <c r="F532" s="7" t="s">
        <v>1546</v>
      </c>
      <c r="G532" s="7" t="s">
        <v>1547</v>
      </c>
      <c r="H532" s="7" t="s">
        <v>1548</v>
      </c>
      <c r="I532" s="7" t="s">
        <v>1537</v>
      </c>
      <c r="J532" s="7">
        <f t="shared" si="8"/>
        <v>39</v>
      </c>
      <c r="K532" s="8">
        <v>0</v>
      </c>
      <c r="L532" s="8">
        <v>0</v>
      </c>
      <c r="M532" s="8">
        <v>3</v>
      </c>
      <c r="N532" s="8">
        <v>0</v>
      </c>
      <c r="O532" s="8">
        <v>0</v>
      </c>
      <c r="P532" s="8">
        <v>0</v>
      </c>
      <c r="Q532" s="8">
        <v>0</v>
      </c>
      <c r="R532" s="8">
        <v>16</v>
      </c>
      <c r="S532" s="8">
        <v>3</v>
      </c>
      <c r="T532" s="8">
        <v>2</v>
      </c>
      <c r="U532" s="8">
        <v>1</v>
      </c>
      <c r="V532" s="8">
        <v>0</v>
      </c>
      <c r="W532" s="8">
        <v>0</v>
      </c>
      <c r="X532" s="8">
        <v>0</v>
      </c>
      <c r="Y532" s="8">
        <v>3</v>
      </c>
      <c r="Z532" s="12">
        <v>0</v>
      </c>
      <c r="AA532" s="20">
        <v>11</v>
      </c>
      <c r="AB532" s="20">
        <v>0</v>
      </c>
      <c r="AC532" s="48">
        <v>0</v>
      </c>
      <c r="AD532" s="9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0</v>
      </c>
      <c r="AN532" s="7">
        <v>0</v>
      </c>
      <c r="AO532" s="7">
        <v>0</v>
      </c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</row>
    <row r="533" spans="1:67" s="21" customFormat="1">
      <c r="A533" s="7" t="s">
        <v>4359</v>
      </c>
      <c r="B533" s="7" t="s">
        <v>3694</v>
      </c>
      <c r="C533" s="7" t="s">
        <v>1506</v>
      </c>
      <c r="D533" s="7" t="s">
        <v>1507</v>
      </c>
      <c r="E533" s="7" t="s">
        <v>1515</v>
      </c>
      <c r="F533" s="7" t="s">
        <v>1581</v>
      </c>
      <c r="G533" s="7" t="s">
        <v>1582</v>
      </c>
      <c r="H533" s="7" t="s">
        <v>1583</v>
      </c>
      <c r="I533" s="7" t="s">
        <v>1537</v>
      </c>
      <c r="J533" s="7">
        <f t="shared" si="8"/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12">
        <v>0</v>
      </c>
      <c r="AA533" s="20">
        <v>0</v>
      </c>
      <c r="AB533" s="20">
        <v>0</v>
      </c>
      <c r="AC533" s="48">
        <v>0</v>
      </c>
      <c r="AD533" s="9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0</v>
      </c>
      <c r="AN533" s="7">
        <v>0</v>
      </c>
      <c r="AO533" s="7">
        <v>0</v>
      </c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</row>
    <row r="534" spans="1:67" s="21" customFormat="1">
      <c r="A534" s="7" t="s">
        <v>4360</v>
      </c>
      <c r="B534" s="7" t="s">
        <v>3670</v>
      </c>
      <c r="C534" s="7" t="s">
        <v>1506</v>
      </c>
      <c r="D534" s="7" t="s">
        <v>1507</v>
      </c>
      <c r="E534" s="7" t="s">
        <v>1521</v>
      </c>
      <c r="F534" s="7" t="s">
        <v>1522</v>
      </c>
      <c r="G534" s="7" t="s">
        <v>1523</v>
      </c>
      <c r="H534" s="7" t="s">
        <v>1537</v>
      </c>
      <c r="I534" s="7" t="s">
        <v>1537</v>
      </c>
      <c r="J534" s="7">
        <f t="shared" si="8"/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12">
        <v>0</v>
      </c>
      <c r="AA534" s="20">
        <v>0</v>
      </c>
      <c r="AB534" s="20">
        <v>0</v>
      </c>
      <c r="AC534" s="48">
        <v>0</v>
      </c>
      <c r="AD534" s="9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7">
        <v>0</v>
      </c>
      <c r="AN534" s="7">
        <v>0</v>
      </c>
      <c r="AO534" s="7">
        <v>0</v>
      </c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</row>
    <row r="535" spans="1:67" s="21" customFormat="1">
      <c r="A535" s="7" t="s">
        <v>4361</v>
      </c>
      <c r="B535" s="7" t="s">
        <v>3702</v>
      </c>
      <c r="C535" s="7" t="s">
        <v>1506</v>
      </c>
      <c r="D535" s="7" t="s">
        <v>1558</v>
      </c>
      <c r="E535" s="7" t="s">
        <v>1588</v>
      </c>
      <c r="F535" s="7" t="s">
        <v>1589</v>
      </c>
      <c r="G535" s="7" t="s">
        <v>1590</v>
      </c>
      <c r="H535" s="7" t="s">
        <v>1591</v>
      </c>
      <c r="I535" s="7" t="s">
        <v>1537</v>
      </c>
      <c r="J535" s="7">
        <f t="shared" si="8"/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12">
        <v>0</v>
      </c>
      <c r="AA535" s="20">
        <v>0</v>
      </c>
      <c r="AB535" s="20">
        <v>0</v>
      </c>
      <c r="AC535" s="48">
        <v>0</v>
      </c>
      <c r="AD535" s="9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7">
        <v>0</v>
      </c>
      <c r="AN535" s="7">
        <v>0</v>
      </c>
      <c r="AO535" s="7">
        <v>0</v>
      </c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</row>
    <row r="536" spans="1:67" s="21" customFormat="1">
      <c r="A536" s="7" t="s">
        <v>4362</v>
      </c>
      <c r="B536" s="7" t="s">
        <v>4099</v>
      </c>
      <c r="C536" s="7" t="s">
        <v>4100</v>
      </c>
      <c r="D536" s="7" t="s">
        <v>1537</v>
      </c>
      <c r="E536" s="7" t="s">
        <v>1537</v>
      </c>
      <c r="F536" s="7" t="s">
        <v>1537</v>
      </c>
      <c r="G536" s="7" t="s">
        <v>1537</v>
      </c>
      <c r="H536" s="7" t="s">
        <v>1537</v>
      </c>
      <c r="I536" s="7" t="s">
        <v>1537</v>
      </c>
      <c r="J536" s="7">
        <f t="shared" si="8"/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12">
        <v>0</v>
      </c>
      <c r="AA536" s="20">
        <v>0</v>
      </c>
      <c r="AB536" s="20">
        <v>0</v>
      </c>
      <c r="AC536" s="48">
        <v>0</v>
      </c>
      <c r="AD536" s="9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7">
        <v>0</v>
      </c>
      <c r="AN536" s="7">
        <v>0</v>
      </c>
      <c r="AO536" s="7">
        <v>0</v>
      </c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</row>
    <row r="537" spans="1:67" s="21" customFormat="1">
      <c r="A537" s="7" t="s">
        <v>4363</v>
      </c>
      <c r="B537" s="7" t="s">
        <v>4364</v>
      </c>
      <c r="C537" s="7" t="s">
        <v>1506</v>
      </c>
      <c r="D537" s="7" t="s">
        <v>1558</v>
      </c>
      <c r="E537" s="7" t="s">
        <v>1588</v>
      </c>
      <c r="F537" s="7" t="s">
        <v>1589</v>
      </c>
      <c r="G537" s="7" t="s">
        <v>1779</v>
      </c>
      <c r="H537" s="7" t="s">
        <v>4365</v>
      </c>
      <c r="I537" s="7" t="s">
        <v>1537</v>
      </c>
      <c r="J537" s="7">
        <f t="shared" si="8"/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12">
        <v>0</v>
      </c>
      <c r="AA537" s="20">
        <v>0</v>
      </c>
      <c r="AB537" s="20">
        <v>0</v>
      </c>
      <c r="AC537" s="48">
        <v>0</v>
      </c>
      <c r="AD537" s="9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7">
        <v>0</v>
      </c>
      <c r="AN537" s="7">
        <v>0</v>
      </c>
      <c r="AO537" s="7">
        <v>0</v>
      </c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</row>
    <row r="538" spans="1:67" s="21" customFormat="1">
      <c r="A538" s="7" t="s">
        <v>4366</v>
      </c>
      <c r="B538" s="7" t="s">
        <v>3688</v>
      </c>
      <c r="C538" s="7" t="s">
        <v>1506</v>
      </c>
      <c r="D538" s="7" t="s">
        <v>1507</v>
      </c>
      <c r="E538" s="7" t="s">
        <v>1508</v>
      </c>
      <c r="F538" s="7" t="s">
        <v>1509</v>
      </c>
      <c r="G538" s="7" t="s">
        <v>1594</v>
      </c>
      <c r="H538" s="7" t="s">
        <v>1595</v>
      </c>
      <c r="I538" s="7" t="s">
        <v>1537</v>
      </c>
      <c r="J538" s="7">
        <f t="shared" si="8"/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2">
        <v>0</v>
      </c>
      <c r="AA538" s="20">
        <v>0</v>
      </c>
      <c r="AB538" s="20">
        <v>0</v>
      </c>
      <c r="AC538" s="48">
        <v>0</v>
      </c>
      <c r="AD538" s="9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7">
        <v>0</v>
      </c>
      <c r="AN538" s="7">
        <v>0</v>
      </c>
      <c r="AO538" s="7">
        <v>0</v>
      </c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</row>
    <row r="539" spans="1:67" s="21" customFormat="1">
      <c r="A539" s="7" t="s">
        <v>4367</v>
      </c>
      <c r="B539" s="7" t="s">
        <v>4016</v>
      </c>
      <c r="C539" s="7" t="s">
        <v>1506</v>
      </c>
      <c r="D539" s="7" t="s">
        <v>1507</v>
      </c>
      <c r="E539" s="7" t="s">
        <v>1508</v>
      </c>
      <c r="F539" s="7" t="s">
        <v>1537</v>
      </c>
      <c r="G539" s="7" t="s">
        <v>1537</v>
      </c>
      <c r="H539" s="7" t="s">
        <v>1537</v>
      </c>
      <c r="I539" s="7" t="s">
        <v>1537</v>
      </c>
      <c r="J539" s="7">
        <f t="shared" si="8"/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12">
        <v>0</v>
      </c>
      <c r="AA539" s="20">
        <v>0</v>
      </c>
      <c r="AB539" s="20">
        <v>0</v>
      </c>
      <c r="AC539" s="48">
        <v>0</v>
      </c>
      <c r="AD539" s="9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7">
        <v>0</v>
      </c>
      <c r="AN539" s="7">
        <v>0</v>
      </c>
      <c r="AO539" s="7">
        <v>0</v>
      </c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</row>
    <row r="540" spans="1:67" s="21" customFormat="1">
      <c r="A540" s="7" t="s">
        <v>4368</v>
      </c>
      <c r="B540" s="7" t="s">
        <v>4044</v>
      </c>
      <c r="C540" s="7" t="s">
        <v>1506</v>
      </c>
      <c r="D540" s="7" t="s">
        <v>1507</v>
      </c>
      <c r="E540" s="7" t="s">
        <v>1508</v>
      </c>
      <c r="F540" s="7" t="s">
        <v>1509</v>
      </c>
      <c r="G540" s="7" t="s">
        <v>1537</v>
      </c>
      <c r="H540" s="7" t="s">
        <v>1537</v>
      </c>
      <c r="I540" s="7" t="s">
        <v>1537</v>
      </c>
      <c r="J540" s="7">
        <f t="shared" si="8"/>
        <v>6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  <c r="Z540" s="12">
        <v>3</v>
      </c>
      <c r="AA540" s="20">
        <v>0</v>
      </c>
      <c r="AB540" s="20">
        <v>0</v>
      </c>
      <c r="AC540" s="48">
        <v>3</v>
      </c>
      <c r="AD540" s="9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0</v>
      </c>
      <c r="AN540" s="7">
        <v>0</v>
      </c>
      <c r="AO540" s="7">
        <v>0</v>
      </c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</row>
    <row r="541" spans="1:67" s="21" customFormat="1">
      <c r="A541" s="7" t="s">
        <v>4369</v>
      </c>
      <c r="B541" s="7" t="s">
        <v>4099</v>
      </c>
      <c r="C541" s="7" t="s">
        <v>4100</v>
      </c>
      <c r="D541" s="7" t="s">
        <v>1537</v>
      </c>
      <c r="E541" s="7" t="s">
        <v>1537</v>
      </c>
      <c r="F541" s="7" t="s">
        <v>1537</v>
      </c>
      <c r="G541" s="7" t="s">
        <v>1537</v>
      </c>
      <c r="H541" s="7" t="s">
        <v>1537</v>
      </c>
      <c r="I541" s="7" t="s">
        <v>1537</v>
      </c>
      <c r="J541" s="7">
        <f t="shared" si="8"/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12">
        <v>0</v>
      </c>
      <c r="AA541" s="20">
        <v>0</v>
      </c>
      <c r="AB541" s="20">
        <v>0</v>
      </c>
      <c r="AC541" s="48">
        <v>0</v>
      </c>
      <c r="AD541" s="9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0</v>
      </c>
      <c r="AL541" s="7">
        <v>0</v>
      </c>
      <c r="AM541" s="7">
        <v>0</v>
      </c>
      <c r="AN541" s="7">
        <v>0</v>
      </c>
      <c r="AO541" s="7">
        <v>0</v>
      </c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</row>
    <row r="542" spans="1:67" s="21" customFormat="1">
      <c r="A542" s="7" t="s">
        <v>4370</v>
      </c>
      <c r="B542" s="7" t="s">
        <v>3694</v>
      </c>
      <c r="C542" s="7" t="s">
        <v>1506</v>
      </c>
      <c r="D542" s="7" t="s">
        <v>1507</v>
      </c>
      <c r="E542" s="7" t="s">
        <v>1515</v>
      </c>
      <c r="F542" s="7" t="s">
        <v>1581</v>
      </c>
      <c r="G542" s="7" t="s">
        <v>1582</v>
      </c>
      <c r="H542" s="7" t="s">
        <v>1583</v>
      </c>
      <c r="I542" s="7" t="s">
        <v>1537</v>
      </c>
      <c r="J542" s="7">
        <f t="shared" si="8"/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12">
        <v>0</v>
      </c>
      <c r="AA542" s="20">
        <v>0</v>
      </c>
      <c r="AB542" s="20">
        <v>0</v>
      </c>
      <c r="AC542" s="48">
        <v>0</v>
      </c>
      <c r="AD542" s="9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0</v>
      </c>
      <c r="AN542" s="7">
        <v>0</v>
      </c>
      <c r="AO542" s="7">
        <v>0</v>
      </c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</row>
    <row r="543" spans="1:67" s="21" customFormat="1">
      <c r="A543" s="7" t="s">
        <v>4371</v>
      </c>
      <c r="B543" s="7" t="s">
        <v>4334</v>
      </c>
      <c r="C543" s="7" t="s">
        <v>1506</v>
      </c>
      <c r="D543" s="7" t="s">
        <v>1507</v>
      </c>
      <c r="E543" s="7" t="s">
        <v>1521</v>
      </c>
      <c r="F543" s="7" t="s">
        <v>1850</v>
      </c>
      <c r="G543" s="7" t="s">
        <v>4335</v>
      </c>
      <c r="H543" s="7" t="s">
        <v>1537</v>
      </c>
      <c r="I543" s="7" t="s">
        <v>1537</v>
      </c>
      <c r="J543" s="7">
        <f t="shared" si="8"/>
        <v>82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12">
        <v>0</v>
      </c>
      <c r="AA543" s="20">
        <v>0</v>
      </c>
      <c r="AB543" s="20">
        <v>0</v>
      </c>
      <c r="AC543" s="48">
        <v>0</v>
      </c>
      <c r="AD543" s="9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7">
        <v>15</v>
      </c>
      <c r="AN543" s="7">
        <v>43</v>
      </c>
      <c r="AO543" s="7">
        <v>24</v>
      </c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</row>
    <row r="544" spans="1:67" s="21" customFormat="1">
      <c r="A544" s="7" t="s">
        <v>4372</v>
      </c>
      <c r="B544" s="7" t="s">
        <v>4373</v>
      </c>
      <c r="C544" s="7" t="s">
        <v>1506</v>
      </c>
      <c r="D544" s="7" t="s">
        <v>1507</v>
      </c>
      <c r="E544" s="7" t="s">
        <v>1515</v>
      </c>
      <c r="F544" s="7" t="s">
        <v>4374</v>
      </c>
      <c r="G544" s="7" t="s">
        <v>4375</v>
      </c>
      <c r="H544" s="7" t="s">
        <v>4376</v>
      </c>
      <c r="I544" s="7" t="s">
        <v>1537</v>
      </c>
      <c r="J544" s="7">
        <f t="shared" si="8"/>
        <v>78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12">
        <v>0</v>
      </c>
      <c r="AA544" s="20">
        <v>0</v>
      </c>
      <c r="AB544" s="20">
        <v>0</v>
      </c>
      <c r="AC544" s="48">
        <v>0</v>
      </c>
      <c r="AD544" s="9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7">
        <v>21</v>
      </c>
      <c r="AN544" s="7">
        <v>34</v>
      </c>
      <c r="AO544" s="7">
        <v>23</v>
      </c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</row>
    <row r="545" spans="1:67" s="21" customFormat="1">
      <c r="A545" s="7" t="s">
        <v>4377</v>
      </c>
      <c r="B545" s="7" t="s">
        <v>3674</v>
      </c>
      <c r="C545" s="7" t="s">
        <v>1506</v>
      </c>
      <c r="D545" s="7" t="s">
        <v>1507</v>
      </c>
      <c r="E545" s="7" t="s">
        <v>1515</v>
      </c>
      <c r="F545" s="7" t="s">
        <v>1539</v>
      </c>
      <c r="G545" s="7" t="s">
        <v>1540</v>
      </c>
      <c r="H545" s="7" t="s">
        <v>1541</v>
      </c>
      <c r="I545" s="7" t="s">
        <v>1537</v>
      </c>
      <c r="J545" s="7">
        <f t="shared" si="8"/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2">
        <v>0</v>
      </c>
      <c r="AA545" s="20">
        <v>0</v>
      </c>
      <c r="AB545" s="20">
        <v>0</v>
      </c>
      <c r="AC545" s="48">
        <v>0</v>
      </c>
      <c r="AD545" s="9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7">
        <v>0</v>
      </c>
      <c r="AN545" s="7">
        <v>0</v>
      </c>
      <c r="AO545" s="7">
        <v>0</v>
      </c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</row>
    <row r="546" spans="1:67" s="21" customFormat="1">
      <c r="A546" s="7" t="s">
        <v>4378</v>
      </c>
      <c r="B546" s="7" t="s">
        <v>4379</v>
      </c>
      <c r="C546" s="7" t="s">
        <v>1506</v>
      </c>
      <c r="D546" s="7" t="s">
        <v>1507</v>
      </c>
      <c r="E546" s="7" t="s">
        <v>1508</v>
      </c>
      <c r="F546" s="7" t="s">
        <v>4338</v>
      </c>
      <c r="G546" s="7" t="s">
        <v>4339</v>
      </c>
      <c r="H546" s="7" t="s">
        <v>4340</v>
      </c>
      <c r="I546" s="7" t="s">
        <v>1537</v>
      </c>
      <c r="J546" s="7">
        <f t="shared" si="8"/>
        <v>0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12">
        <v>0</v>
      </c>
      <c r="AA546" s="20">
        <v>0</v>
      </c>
      <c r="AB546" s="20">
        <v>0</v>
      </c>
      <c r="AC546" s="48">
        <v>0</v>
      </c>
      <c r="AD546" s="9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7">
        <v>0</v>
      </c>
      <c r="AN546" s="7">
        <v>0</v>
      </c>
      <c r="AO546" s="7">
        <v>0</v>
      </c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</row>
    <row r="547" spans="1:67" s="21" customFormat="1">
      <c r="A547" s="7" t="s">
        <v>3153</v>
      </c>
      <c r="B547" s="7" t="s">
        <v>4380</v>
      </c>
      <c r="C547" s="7" t="s">
        <v>1506</v>
      </c>
      <c r="D547" s="7" t="s">
        <v>1532</v>
      </c>
      <c r="E547" s="7" t="s">
        <v>1533</v>
      </c>
      <c r="F547" s="7" t="s">
        <v>1601</v>
      </c>
      <c r="G547" s="7" t="s">
        <v>1892</v>
      </c>
      <c r="H547" s="7" t="s">
        <v>1893</v>
      </c>
      <c r="I547" s="7" t="s">
        <v>1537</v>
      </c>
      <c r="J547" s="7">
        <f t="shared" si="8"/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12">
        <v>0</v>
      </c>
      <c r="AA547" s="20">
        <v>0</v>
      </c>
      <c r="AB547" s="20">
        <v>0</v>
      </c>
      <c r="AC547" s="48">
        <v>0</v>
      </c>
      <c r="AD547" s="9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7">
        <v>0</v>
      </c>
      <c r="AN547" s="7">
        <v>0</v>
      </c>
      <c r="AO547" s="7">
        <v>0</v>
      </c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</row>
    <row r="548" spans="1:67" s="21" customFormat="1">
      <c r="A548" s="7" t="s">
        <v>4381</v>
      </c>
      <c r="B548" s="7" t="s">
        <v>4099</v>
      </c>
      <c r="C548" s="7" t="s">
        <v>4100</v>
      </c>
      <c r="D548" s="7" t="s">
        <v>1537</v>
      </c>
      <c r="E548" s="7" t="s">
        <v>1537</v>
      </c>
      <c r="F548" s="7" t="s">
        <v>1537</v>
      </c>
      <c r="G548" s="7" t="s">
        <v>1537</v>
      </c>
      <c r="H548" s="7" t="s">
        <v>1537</v>
      </c>
      <c r="I548" s="7" t="s">
        <v>1537</v>
      </c>
      <c r="J548" s="7">
        <f t="shared" si="8"/>
        <v>76</v>
      </c>
      <c r="K548" s="8">
        <v>0</v>
      </c>
      <c r="L548" s="8">
        <v>0</v>
      </c>
      <c r="M548" s="8">
        <v>0</v>
      </c>
      <c r="N548" s="8">
        <v>0</v>
      </c>
      <c r="O548" s="8">
        <v>0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Y548" s="8">
        <v>0</v>
      </c>
      <c r="Z548" s="12">
        <v>0</v>
      </c>
      <c r="AA548" s="20">
        <v>27</v>
      </c>
      <c r="AB548" s="20">
        <v>0</v>
      </c>
      <c r="AC548" s="48">
        <v>0</v>
      </c>
      <c r="AD548" s="9">
        <v>49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7">
        <v>0</v>
      </c>
      <c r="AN548" s="7">
        <v>0</v>
      </c>
      <c r="AO548" s="7">
        <v>0</v>
      </c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</row>
    <row r="549" spans="1:67" s="21" customFormat="1">
      <c r="A549" s="7" t="s">
        <v>4382</v>
      </c>
      <c r="B549" s="7" t="s">
        <v>3694</v>
      </c>
      <c r="C549" s="7" t="s">
        <v>1506</v>
      </c>
      <c r="D549" s="7" t="s">
        <v>1507</v>
      </c>
      <c r="E549" s="7" t="s">
        <v>1515</v>
      </c>
      <c r="F549" s="7" t="s">
        <v>1581</v>
      </c>
      <c r="G549" s="7" t="s">
        <v>1582</v>
      </c>
      <c r="H549" s="7" t="s">
        <v>1583</v>
      </c>
      <c r="I549" s="7" t="s">
        <v>1537</v>
      </c>
      <c r="J549" s="7">
        <f t="shared" si="8"/>
        <v>0</v>
      </c>
      <c r="K549" s="8">
        <v>0</v>
      </c>
      <c r="L549" s="8">
        <v>0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12">
        <v>0</v>
      </c>
      <c r="AA549" s="20">
        <v>0</v>
      </c>
      <c r="AB549" s="20">
        <v>0</v>
      </c>
      <c r="AC549" s="48">
        <v>0</v>
      </c>
      <c r="AD549" s="9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7">
        <v>0</v>
      </c>
      <c r="AN549" s="7">
        <v>0</v>
      </c>
      <c r="AO549" s="7">
        <v>0</v>
      </c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</row>
    <row r="550" spans="1:67" s="21" customFormat="1">
      <c r="A550" s="7" t="s">
        <v>4383</v>
      </c>
      <c r="B550" s="7" t="s">
        <v>3711</v>
      </c>
      <c r="C550" s="7" t="s">
        <v>1506</v>
      </c>
      <c r="D550" s="7" t="s">
        <v>1507</v>
      </c>
      <c r="E550" s="7" t="s">
        <v>1515</v>
      </c>
      <c r="F550" s="7" t="s">
        <v>3672</v>
      </c>
      <c r="G550" s="7" t="s">
        <v>1789</v>
      </c>
      <c r="H550" s="7" t="s">
        <v>1518</v>
      </c>
      <c r="I550" s="7" t="s">
        <v>1537</v>
      </c>
      <c r="J550" s="7">
        <f t="shared" si="8"/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12">
        <v>0</v>
      </c>
      <c r="AA550" s="20">
        <v>0</v>
      </c>
      <c r="AB550" s="20">
        <v>0</v>
      </c>
      <c r="AC550" s="48">
        <v>0</v>
      </c>
      <c r="AD550" s="9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0</v>
      </c>
      <c r="AN550" s="7">
        <v>0</v>
      </c>
      <c r="AO550" s="7">
        <v>0</v>
      </c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</row>
    <row r="551" spans="1:67" s="21" customFormat="1">
      <c r="A551" s="7" t="s">
        <v>4384</v>
      </c>
      <c r="B551" s="7" t="s">
        <v>4364</v>
      </c>
      <c r="C551" s="7" t="s">
        <v>1506</v>
      </c>
      <c r="D551" s="7" t="s">
        <v>1558</v>
      </c>
      <c r="E551" s="7" t="s">
        <v>1588</v>
      </c>
      <c r="F551" s="7" t="s">
        <v>1589</v>
      </c>
      <c r="G551" s="7" t="s">
        <v>1779</v>
      </c>
      <c r="H551" s="7" t="s">
        <v>4365</v>
      </c>
      <c r="I551" s="7" t="s">
        <v>1537</v>
      </c>
      <c r="J551" s="7">
        <f t="shared" si="8"/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2">
        <v>0</v>
      </c>
      <c r="AA551" s="20">
        <v>0</v>
      </c>
      <c r="AB551" s="20">
        <v>0</v>
      </c>
      <c r="AC551" s="48">
        <v>0</v>
      </c>
      <c r="AD551" s="9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0</v>
      </c>
      <c r="AL551" s="7">
        <v>0</v>
      </c>
      <c r="AM551" s="7">
        <v>0</v>
      </c>
      <c r="AN551" s="7">
        <v>0</v>
      </c>
      <c r="AO551" s="7">
        <v>0</v>
      </c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</row>
    <row r="552" spans="1:67" s="21" customFormat="1">
      <c r="A552" s="7" t="s">
        <v>4385</v>
      </c>
      <c r="B552" s="7" t="s">
        <v>3711</v>
      </c>
      <c r="C552" s="7" t="s">
        <v>1506</v>
      </c>
      <c r="D552" s="7" t="s">
        <v>1507</v>
      </c>
      <c r="E552" s="7" t="s">
        <v>1515</v>
      </c>
      <c r="F552" s="7" t="s">
        <v>3672</v>
      </c>
      <c r="G552" s="7" t="s">
        <v>1789</v>
      </c>
      <c r="H552" s="7" t="s">
        <v>1518</v>
      </c>
      <c r="I552" s="7" t="s">
        <v>1537</v>
      </c>
      <c r="J552" s="7">
        <f t="shared" si="8"/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12">
        <v>0</v>
      </c>
      <c r="AA552" s="20">
        <v>0</v>
      </c>
      <c r="AB552" s="20">
        <v>0</v>
      </c>
      <c r="AC552" s="48">
        <v>0</v>
      </c>
      <c r="AD552" s="9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0</v>
      </c>
      <c r="AL552" s="7">
        <v>0</v>
      </c>
      <c r="AM552" s="7">
        <v>0</v>
      </c>
      <c r="AN552" s="7">
        <v>0</v>
      </c>
      <c r="AO552" s="7">
        <v>0</v>
      </c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</row>
    <row r="553" spans="1:67" s="21" customFormat="1">
      <c r="A553" s="7" t="s">
        <v>4386</v>
      </c>
      <c r="B553" s="7" t="s">
        <v>3756</v>
      </c>
      <c r="C553" s="7" t="s">
        <v>1506</v>
      </c>
      <c r="D553" s="7" t="s">
        <v>1507</v>
      </c>
      <c r="E553" s="7" t="s">
        <v>1515</v>
      </c>
      <c r="F553" s="7" t="s">
        <v>3757</v>
      </c>
      <c r="G553" s="7" t="s">
        <v>3758</v>
      </c>
      <c r="H553" s="7" t="s">
        <v>3759</v>
      </c>
      <c r="I553" s="7" t="s">
        <v>1537</v>
      </c>
      <c r="J553" s="7">
        <f t="shared" si="8"/>
        <v>0</v>
      </c>
      <c r="K553" s="8">
        <v>0</v>
      </c>
      <c r="L553" s="8">
        <v>0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12">
        <v>0</v>
      </c>
      <c r="AA553" s="20">
        <v>0</v>
      </c>
      <c r="AB553" s="20">
        <v>0</v>
      </c>
      <c r="AC553" s="48">
        <v>0</v>
      </c>
      <c r="AD553" s="9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0</v>
      </c>
      <c r="AN553" s="7">
        <v>0</v>
      </c>
      <c r="AO553" s="7">
        <v>0</v>
      </c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</row>
    <row r="554" spans="1:67" s="21" customFormat="1">
      <c r="A554" s="7" t="s">
        <v>4387</v>
      </c>
      <c r="B554" s="7" t="s">
        <v>4388</v>
      </c>
      <c r="C554" s="7" t="s">
        <v>1506</v>
      </c>
      <c r="D554" s="7" t="s">
        <v>1507</v>
      </c>
      <c r="E554" s="7" t="s">
        <v>1521</v>
      </c>
      <c r="F554" s="7" t="s">
        <v>1546</v>
      </c>
      <c r="G554" s="7" t="s">
        <v>4389</v>
      </c>
      <c r="H554" s="7" t="s">
        <v>1537</v>
      </c>
      <c r="I554" s="7" t="s">
        <v>1537</v>
      </c>
      <c r="J554" s="7">
        <f t="shared" si="8"/>
        <v>47</v>
      </c>
      <c r="K554" s="8">
        <v>0</v>
      </c>
      <c r="L554" s="8">
        <v>13</v>
      </c>
      <c r="M554" s="8">
        <v>2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1</v>
      </c>
      <c r="T554" s="8">
        <v>3</v>
      </c>
      <c r="U554" s="8">
        <v>0</v>
      </c>
      <c r="V554" s="8">
        <v>11</v>
      </c>
      <c r="W554" s="8">
        <v>16</v>
      </c>
      <c r="X554" s="8">
        <v>0</v>
      </c>
      <c r="Y554" s="8">
        <v>1</v>
      </c>
      <c r="Z554" s="12">
        <v>0</v>
      </c>
      <c r="AA554" s="20">
        <v>0</v>
      </c>
      <c r="AB554" s="20">
        <v>0</v>
      </c>
      <c r="AC554" s="48">
        <v>0</v>
      </c>
      <c r="AD554" s="9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7">
        <v>0</v>
      </c>
      <c r="AN554" s="7">
        <v>0</v>
      </c>
      <c r="AO554" s="7">
        <v>0</v>
      </c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</row>
    <row r="555" spans="1:67" s="21" customFormat="1">
      <c r="A555" s="7" t="s">
        <v>4390</v>
      </c>
      <c r="B555" s="7" t="s">
        <v>3781</v>
      </c>
      <c r="C555" s="7" t="s">
        <v>1506</v>
      </c>
      <c r="D555" s="7" t="s">
        <v>1507</v>
      </c>
      <c r="E555" s="7" t="s">
        <v>1521</v>
      </c>
      <c r="F555" s="7" t="s">
        <v>1522</v>
      </c>
      <c r="G555" s="7" t="s">
        <v>1668</v>
      </c>
      <c r="H555" s="7" t="s">
        <v>1537</v>
      </c>
      <c r="I555" s="7" t="s">
        <v>1537</v>
      </c>
      <c r="J555" s="7">
        <f t="shared" si="8"/>
        <v>0</v>
      </c>
      <c r="K555" s="8">
        <v>0</v>
      </c>
      <c r="L555" s="8"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12">
        <v>0</v>
      </c>
      <c r="AA555" s="20">
        <v>0</v>
      </c>
      <c r="AB555" s="20">
        <v>0</v>
      </c>
      <c r="AC555" s="48">
        <v>0</v>
      </c>
      <c r="AD555" s="9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0</v>
      </c>
      <c r="AL555" s="7">
        <v>0</v>
      </c>
      <c r="AM555" s="7">
        <v>0</v>
      </c>
      <c r="AN555" s="7">
        <v>0</v>
      </c>
      <c r="AO555" s="7">
        <v>0</v>
      </c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</row>
    <row r="556" spans="1:67" s="21" customFormat="1">
      <c r="A556" s="7" t="s">
        <v>4391</v>
      </c>
      <c r="B556" s="7" t="s">
        <v>3789</v>
      </c>
      <c r="C556" s="7" t="s">
        <v>1506</v>
      </c>
      <c r="D556" s="7" t="s">
        <v>1507</v>
      </c>
      <c r="E556" s="7" t="s">
        <v>1521</v>
      </c>
      <c r="F556" s="7" t="s">
        <v>1522</v>
      </c>
      <c r="G556" s="7" t="s">
        <v>3763</v>
      </c>
      <c r="H556" s="7" t="s">
        <v>3764</v>
      </c>
      <c r="I556" s="7" t="s">
        <v>1537</v>
      </c>
      <c r="J556" s="7">
        <f t="shared" si="8"/>
        <v>0</v>
      </c>
      <c r="K556" s="8">
        <v>0</v>
      </c>
      <c r="L556" s="8">
        <v>0</v>
      </c>
      <c r="M556" s="8">
        <v>0</v>
      </c>
      <c r="N556" s="8">
        <v>0</v>
      </c>
      <c r="O556" s="8">
        <v>0</v>
      </c>
      <c r="P556" s="8">
        <v>0</v>
      </c>
      <c r="Q556" s="8">
        <v>0</v>
      </c>
      <c r="R556" s="8">
        <v>0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Y556" s="8">
        <v>0</v>
      </c>
      <c r="Z556" s="12">
        <v>0</v>
      </c>
      <c r="AA556" s="20">
        <v>0</v>
      </c>
      <c r="AB556" s="20">
        <v>0</v>
      </c>
      <c r="AC556" s="48">
        <v>0</v>
      </c>
      <c r="AD556" s="9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0</v>
      </c>
      <c r="AM556" s="7">
        <v>0</v>
      </c>
      <c r="AN556" s="7">
        <v>0</v>
      </c>
      <c r="AO556" s="7">
        <v>0</v>
      </c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</row>
    <row r="557" spans="1:67" s="21" customFormat="1">
      <c r="A557" s="7" t="s">
        <v>4392</v>
      </c>
      <c r="B557" s="7" t="s">
        <v>4393</v>
      </c>
      <c r="C557" s="7" t="s">
        <v>1506</v>
      </c>
      <c r="D557" s="7" t="s">
        <v>1507</v>
      </c>
      <c r="E557" s="7" t="s">
        <v>1508</v>
      </c>
      <c r="F557" s="7" t="s">
        <v>1509</v>
      </c>
      <c r="G557" s="7" t="s">
        <v>1594</v>
      </c>
      <c r="H557" s="7" t="s">
        <v>1792</v>
      </c>
      <c r="I557" s="7" t="s">
        <v>4394</v>
      </c>
      <c r="J557" s="7">
        <f t="shared" si="8"/>
        <v>0</v>
      </c>
      <c r="K557" s="8">
        <v>0</v>
      </c>
      <c r="L557" s="8">
        <v>0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12">
        <v>0</v>
      </c>
      <c r="AA557" s="20">
        <v>0</v>
      </c>
      <c r="AB557" s="20">
        <v>0</v>
      </c>
      <c r="AC557" s="48">
        <v>0</v>
      </c>
      <c r="AD557" s="9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7">
        <v>0</v>
      </c>
      <c r="AN557" s="7">
        <v>0</v>
      </c>
      <c r="AO557" s="7">
        <v>0</v>
      </c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</row>
    <row r="558" spans="1:67" s="21" customFormat="1">
      <c r="A558" s="7" t="s">
        <v>4395</v>
      </c>
      <c r="B558" s="7" t="s">
        <v>3689</v>
      </c>
      <c r="C558" s="7" t="s">
        <v>1506</v>
      </c>
      <c r="D558" s="7" t="s">
        <v>1532</v>
      </c>
      <c r="E558" s="7" t="s">
        <v>1533</v>
      </c>
      <c r="F558" s="7" t="s">
        <v>1601</v>
      </c>
      <c r="G558" s="7" t="s">
        <v>1602</v>
      </c>
      <c r="H558" s="7" t="s">
        <v>1603</v>
      </c>
      <c r="I558" s="7" t="s">
        <v>1537</v>
      </c>
      <c r="J558" s="7">
        <f t="shared" si="8"/>
        <v>0</v>
      </c>
      <c r="K558" s="8">
        <v>0</v>
      </c>
      <c r="L558" s="8"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12">
        <v>0</v>
      </c>
      <c r="AA558" s="20">
        <v>0</v>
      </c>
      <c r="AB558" s="20">
        <v>0</v>
      </c>
      <c r="AC558" s="48">
        <v>0</v>
      </c>
      <c r="AD558" s="9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7">
        <v>0</v>
      </c>
      <c r="AN558" s="7">
        <v>0</v>
      </c>
      <c r="AO558" s="7">
        <v>0</v>
      </c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</row>
    <row r="559" spans="1:67" s="21" customFormat="1">
      <c r="A559" s="7" t="s">
        <v>4396</v>
      </c>
      <c r="B559" s="7" t="s">
        <v>4397</v>
      </c>
      <c r="C559" s="7" t="s">
        <v>1506</v>
      </c>
      <c r="D559" s="7" t="s">
        <v>1558</v>
      </c>
      <c r="E559" s="7" t="s">
        <v>1588</v>
      </c>
      <c r="F559" s="7" t="s">
        <v>1589</v>
      </c>
      <c r="G559" s="7" t="s">
        <v>1779</v>
      </c>
      <c r="H559" s="7" t="s">
        <v>1537</v>
      </c>
      <c r="I559" s="7" t="s">
        <v>1537</v>
      </c>
      <c r="J559" s="7">
        <f t="shared" si="8"/>
        <v>0</v>
      </c>
      <c r="K559" s="8">
        <v>0</v>
      </c>
      <c r="L559" s="8">
        <v>0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12">
        <v>0</v>
      </c>
      <c r="AA559" s="20">
        <v>0</v>
      </c>
      <c r="AB559" s="20">
        <v>0</v>
      </c>
      <c r="AC559" s="48">
        <v>0</v>
      </c>
      <c r="AD559" s="9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7">
        <v>0</v>
      </c>
      <c r="AN559" s="7">
        <v>0</v>
      </c>
      <c r="AO559" s="7">
        <v>0</v>
      </c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</row>
    <row r="560" spans="1:67" s="21" customFormat="1">
      <c r="A560" s="7" t="s">
        <v>4398</v>
      </c>
      <c r="B560" s="7" t="s">
        <v>3801</v>
      </c>
      <c r="C560" s="7" t="s">
        <v>1506</v>
      </c>
      <c r="D560" s="7" t="s">
        <v>1507</v>
      </c>
      <c r="E560" s="7" t="s">
        <v>1521</v>
      </c>
      <c r="F560" s="7" t="s">
        <v>1522</v>
      </c>
      <c r="G560" s="7" t="s">
        <v>1668</v>
      </c>
      <c r="H560" s="7" t="s">
        <v>3802</v>
      </c>
      <c r="I560" s="7" t="s">
        <v>1537</v>
      </c>
      <c r="J560" s="7">
        <f t="shared" si="8"/>
        <v>0</v>
      </c>
      <c r="K560" s="8">
        <v>0</v>
      </c>
      <c r="L560" s="8">
        <v>0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Y560" s="8">
        <v>0</v>
      </c>
      <c r="Z560" s="12">
        <v>0</v>
      </c>
      <c r="AA560" s="20">
        <v>0</v>
      </c>
      <c r="AB560" s="20">
        <v>0</v>
      </c>
      <c r="AC560" s="48">
        <v>0</v>
      </c>
      <c r="AD560" s="9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7">
        <v>0</v>
      </c>
      <c r="AN560" s="7">
        <v>0</v>
      </c>
      <c r="AO560" s="7">
        <v>0</v>
      </c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</row>
    <row r="561" spans="1:67" s="21" customFormat="1">
      <c r="A561" s="7" t="s">
        <v>4399</v>
      </c>
      <c r="B561" s="7" t="s">
        <v>3786</v>
      </c>
      <c r="C561" s="7" t="s">
        <v>1506</v>
      </c>
      <c r="D561" s="7" t="s">
        <v>1507</v>
      </c>
      <c r="E561" s="7" t="s">
        <v>1521</v>
      </c>
      <c r="F561" s="7" t="s">
        <v>1527</v>
      </c>
      <c r="G561" s="7" t="s">
        <v>1528</v>
      </c>
      <c r="H561" s="7" t="s">
        <v>1537</v>
      </c>
      <c r="I561" s="7" t="s">
        <v>1537</v>
      </c>
      <c r="J561" s="7">
        <f t="shared" si="8"/>
        <v>0</v>
      </c>
      <c r="K561" s="8">
        <v>0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12">
        <v>0</v>
      </c>
      <c r="AA561" s="20">
        <v>0</v>
      </c>
      <c r="AB561" s="20">
        <v>0</v>
      </c>
      <c r="AC561" s="48">
        <v>0</v>
      </c>
      <c r="AD561" s="9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0</v>
      </c>
      <c r="AL561" s="7">
        <v>0</v>
      </c>
      <c r="AM561" s="7">
        <v>0</v>
      </c>
      <c r="AN561" s="7">
        <v>0</v>
      </c>
      <c r="AO561" s="7">
        <v>0</v>
      </c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</row>
    <row r="562" spans="1:67" s="21" customFormat="1">
      <c r="A562" s="7" t="s">
        <v>4400</v>
      </c>
      <c r="B562" s="7" t="s">
        <v>4401</v>
      </c>
      <c r="C562" s="7" t="s">
        <v>1506</v>
      </c>
      <c r="D562" s="7" t="s">
        <v>1507</v>
      </c>
      <c r="E562" s="7" t="s">
        <v>1521</v>
      </c>
      <c r="F562" s="7" t="s">
        <v>1522</v>
      </c>
      <c r="G562" s="7" t="s">
        <v>3763</v>
      </c>
      <c r="H562" s="7" t="s">
        <v>4402</v>
      </c>
      <c r="I562" s="7" t="s">
        <v>1537</v>
      </c>
      <c r="J562" s="7">
        <f t="shared" si="8"/>
        <v>79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12">
        <v>0</v>
      </c>
      <c r="AA562" s="20">
        <v>0</v>
      </c>
      <c r="AB562" s="20">
        <v>0</v>
      </c>
      <c r="AC562" s="48">
        <v>0</v>
      </c>
      <c r="AD562" s="9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0</v>
      </c>
      <c r="AL562" s="7">
        <v>0</v>
      </c>
      <c r="AM562" s="7">
        <v>24</v>
      </c>
      <c r="AN562" s="7">
        <v>35</v>
      </c>
      <c r="AO562" s="7">
        <v>20</v>
      </c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</row>
    <row r="563" spans="1:67" s="21" customFormat="1">
      <c r="A563" s="7" t="s">
        <v>4403</v>
      </c>
      <c r="B563" s="7" t="s">
        <v>3669</v>
      </c>
      <c r="C563" s="7" t="s">
        <v>1506</v>
      </c>
      <c r="D563" s="7" t="s">
        <v>1507</v>
      </c>
      <c r="E563" s="7" t="s">
        <v>1521</v>
      </c>
      <c r="F563" s="7" t="s">
        <v>1546</v>
      </c>
      <c r="G563" s="7" t="s">
        <v>1537</v>
      </c>
      <c r="H563" s="7" t="s">
        <v>1537</v>
      </c>
      <c r="I563" s="7" t="s">
        <v>1537</v>
      </c>
      <c r="J563" s="7">
        <f t="shared" si="8"/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12">
        <v>0</v>
      </c>
      <c r="AA563" s="20">
        <v>0</v>
      </c>
      <c r="AB563" s="20">
        <v>0</v>
      </c>
      <c r="AC563" s="48">
        <v>0</v>
      </c>
      <c r="AD563" s="9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7">
        <v>0</v>
      </c>
      <c r="AN563" s="7">
        <v>0</v>
      </c>
      <c r="AO563" s="7">
        <v>0</v>
      </c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</row>
    <row r="564" spans="1:67" s="21" customFormat="1">
      <c r="A564" s="7" t="s">
        <v>4404</v>
      </c>
      <c r="B564" s="7" t="s">
        <v>4405</v>
      </c>
      <c r="C564" s="7" t="s">
        <v>1506</v>
      </c>
      <c r="D564" s="7" t="s">
        <v>1532</v>
      </c>
      <c r="E564" s="7" t="s">
        <v>1533</v>
      </c>
      <c r="F564" s="7" t="s">
        <v>1534</v>
      </c>
      <c r="G564" s="7" t="s">
        <v>1535</v>
      </c>
      <c r="H564" s="7" t="s">
        <v>1536</v>
      </c>
      <c r="I564" s="7" t="s">
        <v>4406</v>
      </c>
      <c r="J564" s="7">
        <f t="shared" si="8"/>
        <v>0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12">
        <v>0</v>
      </c>
      <c r="AA564" s="20">
        <v>0</v>
      </c>
      <c r="AB564" s="20">
        <v>0</v>
      </c>
      <c r="AC564" s="48">
        <v>0</v>
      </c>
      <c r="AD564" s="9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0</v>
      </c>
      <c r="AN564" s="7">
        <v>0</v>
      </c>
      <c r="AO564" s="7">
        <v>0</v>
      </c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</row>
    <row r="565" spans="1:67" s="21" customFormat="1">
      <c r="A565" s="7" t="s">
        <v>4407</v>
      </c>
      <c r="B565" s="7" t="s">
        <v>3786</v>
      </c>
      <c r="C565" s="7" t="s">
        <v>1506</v>
      </c>
      <c r="D565" s="7" t="s">
        <v>1507</v>
      </c>
      <c r="E565" s="7" t="s">
        <v>1521</v>
      </c>
      <c r="F565" s="7" t="s">
        <v>1527</v>
      </c>
      <c r="G565" s="7" t="s">
        <v>1528</v>
      </c>
      <c r="H565" s="7" t="s">
        <v>1537</v>
      </c>
      <c r="I565" s="7" t="s">
        <v>1537</v>
      </c>
      <c r="J565" s="7">
        <f t="shared" si="8"/>
        <v>0</v>
      </c>
      <c r="K565" s="8">
        <v>0</v>
      </c>
      <c r="L565" s="8">
        <v>0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12">
        <v>0</v>
      </c>
      <c r="AA565" s="20">
        <v>0</v>
      </c>
      <c r="AB565" s="20">
        <v>0</v>
      </c>
      <c r="AC565" s="48">
        <v>0</v>
      </c>
      <c r="AD565" s="9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0</v>
      </c>
      <c r="AN565" s="7">
        <v>0</v>
      </c>
      <c r="AO565" s="7">
        <v>0</v>
      </c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</row>
    <row r="566" spans="1:67" s="21" customFormat="1">
      <c r="A566" s="7" t="s">
        <v>4408</v>
      </c>
      <c r="B566" s="7" t="s">
        <v>3751</v>
      </c>
      <c r="C566" s="7" t="s">
        <v>1506</v>
      </c>
      <c r="D566" s="7" t="s">
        <v>1507</v>
      </c>
      <c r="E566" s="7" t="s">
        <v>1508</v>
      </c>
      <c r="F566" s="7" t="s">
        <v>1509</v>
      </c>
      <c r="G566" s="7" t="s">
        <v>1594</v>
      </c>
      <c r="H566" s="7" t="s">
        <v>1537</v>
      </c>
      <c r="I566" s="7" t="s">
        <v>1537</v>
      </c>
      <c r="J566" s="7">
        <f t="shared" si="8"/>
        <v>0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12">
        <v>0</v>
      </c>
      <c r="AA566" s="20">
        <v>0</v>
      </c>
      <c r="AB566" s="20">
        <v>0</v>
      </c>
      <c r="AC566" s="48">
        <v>0</v>
      </c>
      <c r="AD566" s="9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7">
        <v>0</v>
      </c>
      <c r="AN566" s="7">
        <v>0</v>
      </c>
      <c r="AO566" s="7">
        <v>0</v>
      </c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</row>
    <row r="567" spans="1:67" s="21" customFormat="1">
      <c r="A567" s="7" t="s">
        <v>4409</v>
      </c>
      <c r="B567" s="7" t="s">
        <v>4099</v>
      </c>
      <c r="C567" s="7" t="s">
        <v>4100</v>
      </c>
      <c r="D567" s="7" t="s">
        <v>1537</v>
      </c>
      <c r="E567" s="7" t="s">
        <v>1537</v>
      </c>
      <c r="F567" s="7" t="s">
        <v>1537</v>
      </c>
      <c r="G567" s="7" t="s">
        <v>1537</v>
      </c>
      <c r="H567" s="7" t="s">
        <v>1537</v>
      </c>
      <c r="I567" s="7" t="s">
        <v>1537</v>
      </c>
      <c r="J567" s="7">
        <f t="shared" si="8"/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12">
        <v>0</v>
      </c>
      <c r="AA567" s="20">
        <v>0</v>
      </c>
      <c r="AB567" s="20">
        <v>0</v>
      </c>
      <c r="AC567" s="48">
        <v>0</v>
      </c>
      <c r="AD567" s="9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0</v>
      </c>
      <c r="AL567" s="7">
        <v>0</v>
      </c>
      <c r="AM567" s="7">
        <v>0</v>
      </c>
      <c r="AN567" s="7">
        <v>0</v>
      </c>
      <c r="AO567" s="7">
        <v>0</v>
      </c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</row>
    <row r="568" spans="1:67" s="21" customFormat="1">
      <c r="A568" s="7" t="s">
        <v>4410</v>
      </c>
      <c r="B568" s="7" t="s">
        <v>3694</v>
      </c>
      <c r="C568" s="7" t="s">
        <v>1506</v>
      </c>
      <c r="D568" s="7" t="s">
        <v>1507</v>
      </c>
      <c r="E568" s="7" t="s">
        <v>1515</v>
      </c>
      <c r="F568" s="7" t="s">
        <v>1581</v>
      </c>
      <c r="G568" s="7" t="s">
        <v>1582</v>
      </c>
      <c r="H568" s="7" t="s">
        <v>1583</v>
      </c>
      <c r="I568" s="7" t="s">
        <v>1537</v>
      </c>
      <c r="J568" s="7">
        <f t="shared" si="8"/>
        <v>0</v>
      </c>
      <c r="K568" s="8">
        <v>0</v>
      </c>
      <c r="L568" s="8">
        <v>0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Y568" s="8">
        <v>0</v>
      </c>
      <c r="Z568" s="12">
        <v>0</v>
      </c>
      <c r="AA568" s="20">
        <v>0</v>
      </c>
      <c r="AB568" s="20">
        <v>0</v>
      </c>
      <c r="AC568" s="48">
        <v>0</v>
      </c>
      <c r="AD568" s="9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0</v>
      </c>
      <c r="AL568" s="7">
        <v>0</v>
      </c>
      <c r="AM568" s="7">
        <v>0</v>
      </c>
      <c r="AN568" s="7">
        <v>0</v>
      </c>
      <c r="AO568" s="7">
        <v>0</v>
      </c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</row>
    <row r="569" spans="1:67" s="21" customFormat="1">
      <c r="A569" s="7" t="s">
        <v>4411</v>
      </c>
      <c r="B569" s="7" t="s">
        <v>4412</v>
      </c>
      <c r="C569" s="7" t="s">
        <v>1506</v>
      </c>
      <c r="D569" s="7" t="s">
        <v>1507</v>
      </c>
      <c r="E569" s="7" t="s">
        <v>1515</v>
      </c>
      <c r="F569" s="7" t="s">
        <v>3672</v>
      </c>
      <c r="G569" s="7" t="s">
        <v>1789</v>
      </c>
      <c r="H569" s="7" t="s">
        <v>4413</v>
      </c>
      <c r="I569" s="7" t="s">
        <v>1537</v>
      </c>
      <c r="J569" s="7">
        <f t="shared" si="8"/>
        <v>0</v>
      </c>
      <c r="K569" s="8">
        <v>0</v>
      </c>
      <c r="L569" s="8">
        <v>0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12">
        <v>0</v>
      </c>
      <c r="AA569" s="20">
        <v>0</v>
      </c>
      <c r="AB569" s="20">
        <v>0</v>
      </c>
      <c r="AC569" s="48">
        <v>0</v>
      </c>
      <c r="AD569" s="9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0</v>
      </c>
      <c r="AL569" s="7">
        <v>0</v>
      </c>
      <c r="AM569" s="7">
        <v>0</v>
      </c>
      <c r="AN569" s="7">
        <v>0</v>
      </c>
      <c r="AO569" s="7">
        <v>0</v>
      </c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</row>
    <row r="570" spans="1:67" s="21" customFormat="1">
      <c r="A570" s="7" t="s">
        <v>4414</v>
      </c>
      <c r="B570" s="7" t="s">
        <v>4102</v>
      </c>
      <c r="C570" s="7" t="s">
        <v>1506</v>
      </c>
      <c r="D570" s="7" t="s">
        <v>1507</v>
      </c>
      <c r="E570" s="7" t="s">
        <v>1537</v>
      </c>
      <c r="F570" s="7" t="s">
        <v>1537</v>
      </c>
      <c r="G570" s="7" t="s">
        <v>1537</v>
      </c>
      <c r="H570" s="7" t="s">
        <v>1537</v>
      </c>
      <c r="I570" s="7" t="s">
        <v>1537</v>
      </c>
      <c r="J570" s="7">
        <f t="shared" si="8"/>
        <v>76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24</v>
      </c>
      <c r="T570" s="8">
        <v>0</v>
      </c>
      <c r="U570" s="8">
        <v>26</v>
      </c>
      <c r="V570" s="8">
        <v>0</v>
      </c>
      <c r="W570" s="8">
        <v>0</v>
      </c>
      <c r="X570" s="8">
        <v>26</v>
      </c>
      <c r="Y570" s="8">
        <v>0</v>
      </c>
      <c r="Z570" s="12">
        <v>0</v>
      </c>
      <c r="AA570" s="20">
        <v>0</v>
      </c>
      <c r="AB570" s="20">
        <v>0</v>
      </c>
      <c r="AC570" s="48">
        <v>0</v>
      </c>
      <c r="AD570" s="9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0</v>
      </c>
      <c r="AL570" s="7">
        <v>0</v>
      </c>
      <c r="AM570" s="7">
        <v>0</v>
      </c>
      <c r="AN570" s="7">
        <v>0</v>
      </c>
      <c r="AO570" s="7">
        <v>0</v>
      </c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</row>
    <row r="571" spans="1:67" s="21" customFormat="1">
      <c r="A571" s="7" t="s">
        <v>4415</v>
      </c>
      <c r="B571" s="7" t="s">
        <v>4364</v>
      </c>
      <c r="C571" s="7" t="s">
        <v>1506</v>
      </c>
      <c r="D571" s="7" t="s">
        <v>1558</v>
      </c>
      <c r="E571" s="7" t="s">
        <v>1588</v>
      </c>
      <c r="F571" s="7" t="s">
        <v>1589</v>
      </c>
      <c r="G571" s="7" t="s">
        <v>1779</v>
      </c>
      <c r="H571" s="7" t="s">
        <v>4365</v>
      </c>
      <c r="I571" s="7" t="s">
        <v>1537</v>
      </c>
      <c r="J571" s="7">
        <f t="shared" si="8"/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2">
        <v>0</v>
      </c>
      <c r="AA571" s="20">
        <v>0</v>
      </c>
      <c r="AB571" s="20">
        <v>0</v>
      </c>
      <c r="AC571" s="48">
        <v>0</v>
      </c>
      <c r="AD571" s="9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7">
        <v>0</v>
      </c>
      <c r="AN571" s="7">
        <v>0</v>
      </c>
      <c r="AO571" s="7">
        <v>0</v>
      </c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</row>
    <row r="572" spans="1:67" s="21" customFormat="1">
      <c r="A572" s="7" t="s">
        <v>4416</v>
      </c>
      <c r="B572" s="7" t="s">
        <v>4417</v>
      </c>
      <c r="C572" s="7" t="s">
        <v>1506</v>
      </c>
      <c r="D572" s="7" t="s">
        <v>1507</v>
      </c>
      <c r="E572" s="7" t="s">
        <v>1508</v>
      </c>
      <c r="F572" s="7" t="s">
        <v>4321</v>
      </c>
      <c r="G572" s="7" t="s">
        <v>4322</v>
      </c>
      <c r="H572" s="7" t="s">
        <v>4418</v>
      </c>
      <c r="I572" s="7" t="s">
        <v>1537</v>
      </c>
      <c r="J572" s="7">
        <f t="shared" si="8"/>
        <v>0</v>
      </c>
      <c r="K572" s="8">
        <v>0</v>
      </c>
      <c r="L572" s="8">
        <v>0</v>
      </c>
      <c r="M572" s="8">
        <v>0</v>
      </c>
      <c r="N572" s="8">
        <v>0</v>
      </c>
      <c r="O572" s="8">
        <v>0</v>
      </c>
      <c r="P572" s="8">
        <v>0</v>
      </c>
      <c r="Q572" s="8">
        <v>0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12">
        <v>0</v>
      </c>
      <c r="AA572" s="20">
        <v>0</v>
      </c>
      <c r="AB572" s="20">
        <v>0</v>
      </c>
      <c r="AC572" s="48">
        <v>0</v>
      </c>
      <c r="AD572" s="9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7">
        <v>0</v>
      </c>
      <c r="AN572" s="7">
        <v>0</v>
      </c>
      <c r="AO572" s="7">
        <v>0</v>
      </c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</row>
    <row r="573" spans="1:67" s="21" customFormat="1">
      <c r="A573" s="7" t="s">
        <v>4419</v>
      </c>
      <c r="B573" s="7" t="s">
        <v>3695</v>
      </c>
      <c r="C573" s="7" t="s">
        <v>1506</v>
      </c>
      <c r="D573" s="7" t="s">
        <v>1507</v>
      </c>
      <c r="E573" s="7" t="s">
        <v>1515</v>
      </c>
      <c r="F573" s="7" t="s">
        <v>3672</v>
      </c>
      <c r="G573" s="7" t="s">
        <v>1789</v>
      </c>
      <c r="H573" s="7" t="s">
        <v>1537</v>
      </c>
      <c r="I573" s="7" t="s">
        <v>1537</v>
      </c>
      <c r="J573" s="7">
        <f t="shared" si="8"/>
        <v>0</v>
      </c>
      <c r="K573" s="8">
        <v>0</v>
      </c>
      <c r="L573" s="8">
        <v>0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0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12">
        <v>0</v>
      </c>
      <c r="AA573" s="20">
        <v>0</v>
      </c>
      <c r="AB573" s="20">
        <v>0</v>
      </c>
      <c r="AC573" s="48">
        <v>0</v>
      </c>
      <c r="AD573" s="9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7">
        <v>0</v>
      </c>
      <c r="AN573" s="7">
        <v>0</v>
      </c>
      <c r="AO573" s="7">
        <v>0</v>
      </c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</row>
    <row r="574" spans="1:67" s="21" customFormat="1">
      <c r="A574" s="7" t="s">
        <v>4420</v>
      </c>
      <c r="B574" s="7" t="s">
        <v>4421</v>
      </c>
      <c r="C574" s="7" t="s">
        <v>1506</v>
      </c>
      <c r="D574" s="7" t="s">
        <v>1558</v>
      </c>
      <c r="E574" s="7" t="s">
        <v>4079</v>
      </c>
      <c r="F574" s="7" t="s">
        <v>4080</v>
      </c>
      <c r="G574" s="7" t="s">
        <v>4081</v>
      </c>
      <c r="H574" s="7" t="s">
        <v>1537</v>
      </c>
      <c r="I574" s="7" t="s">
        <v>1537</v>
      </c>
      <c r="J574" s="7">
        <f t="shared" si="8"/>
        <v>75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12">
        <v>0</v>
      </c>
      <c r="AA574" s="20">
        <v>0</v>
      </c>
      <c r="AB574" s="20">
        <v>0</v>
      </c>
      <c r="AC574" s="48">
        <v>0</v>
      </c>
      <c r="AD574" s="9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0</v>
      </c>
      <c r="AL574" s="7">
        <v>0</v>
      </c>
      <c r="AM574" s="7">
        <v>28</v>
      </c>
      <c r="AN574" s="7">
        <v>47</v>
      </c>
      <c r="AO574" s="7">
        <v>0</v>
      </c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</row>
    <row r="575" spans="1:67" s="21" customFormat="1">
      <c r="A575" s="7" t="s">
        <v>4422</v>
      </c>
      <c r="B575" s="7" t="s">
        <v>3699</v>
      </c>
      <c r="C575" s="7" t="s">
        <v>1506</v>
      </c>
      <c r="D575" s="7" t="s">
        <v>1558</v>
      </c>
      <c r="E575" s="7" t="s">
        <v>1559</v>
      </c>
      <c r="F575" s="7" t="s">
        <v>1560</v>
      </c>
      <c r="G575" s="7" t="s">
        <v>1561</v>
      </c>
      <c r="H575" s="7" t="s">
        <v>1562</v>
      </c>
      <c r="I575" s="7" t="s">
        <v>1537</v>
      </c>
      <c r="J575" s="7">
        <f t="shared" si="8"/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12">
        <v>0</v>
      </c>
      <c r="AA575" s="20">
        <v>0</v>
      </c>
      <c r="AB575" s="20">
        <v>0</v>
      </c>
      <c r="AC575" s="48">
        <v>0</v>
      </c>
      <c r="AD575" s="9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0</v>
      </c>
      <c r="AL575" s="7">
        <v>0</v>
      </c>
      <c r="AM575" s="7">
        <v>0</v>
      </c>
      <c r="AN575" s="7">
        <v>0</v>
      </c>
      <c r="AO575" s="7">
        <v>0</v>
      </c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</row>
    <row r="576" spans="1:67" s="21" customFormat="1">
      <c r="A576" s="7" t="s">
        <v>4423</v>
      </c>
      <c r="B576" s="7" t="s">
        <v>3751</v>
      </c>
      <c r="C576" s="7" t="s">
        <v>1506</v>
      </c>
      <c r="D576" s="7" t="s">
        <v>1507</v>
      </c>
      <c r="E576" s="7" t="s">
        <v>1508</v>
      </c>
      <c r="F576" s="7" t="s">
        <v>1509</v>
      </c>
      <c r="G576" s="7" t="s">
        <v>1594</v>
      </c>
      <c r="H576" s="7" t="s">
        <v>1537</v>
      </c>
      <c r="I576" s="7" t="s">
        <v>1537</v>
      </c>
      <c r="J576" s="7">
        <f t="shared" si="8"/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2">
        <v>0</v>
      </c>
      <c r="AA576" s="20">
        <v>0</v>
      </c>
      <c r="AB576" s="20">
        <v>0</v>
      </c>
      <c r="AC576" s="48">
        <v>0</v>
      </c>
      <c r="AD576" s="9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0</v>
      </c>
      <c r="AL576" s="7">
        <v>0</v>
      </c>
      <c r="AM576" s="7">
        <v>0</v>
      </c>
      <c r="AN576" s="7">
        <v>0</v>
      </c>
      <c r="AO576" s="7">
        <v>0</v>
      </c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</row>
    <row r="577" spans="1:67" s="21" customFormat="1">
      <c r="A577" s="7" t="s">
        <v>4424</v>
      </c>
      <c r="B577" s="7" t="s">
        <v>4099</v>
      </c>
      <c r="C577" s="7" t="s">
        <v>4100</v>
      </c>
      <c r="D577" s="7" t="s">
        <v>1537</v>
      </c>
      <c r="E577" s="7" t="s">
        <v>1537</v>
      </c>
      <c r="F577" s="7" t="s">
        <v>1537</v>
      </c>
      <c r="G577" s="7" t="s">
        <v>1537</v>
      </c>
      <c r="H577" s="7" t="s">
        <v>1537</v>
      </c>
      <c r="I577" s="7" t="s">
        <v>1537</v>
      </c>
      <c r="J577" s="7">
        <f t="shared" si="8"/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12">
        <v>0</v>
      </c>
      <c r="AA577" s="20">
        <v>0</v>
      </c>
      <c r="AB577" s="20">
        <v>0</v>
      </c>
      <c r="AC577" s="48">
        <v>0</v>
      </c>
      <c r="AD577" s="9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0</v>
      </c>
      <c r="AL577" s="7">
        <v>0</v>
      </c>
      <c r="AM577" s="7">
        <v>0</v>
      </c>
      <c r="AN577" s="7">
        <v>0</v>
      </c>
      <c r="AO577" s="7">
        <v>0</v>
      </c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</row>
    <row r="578" spans="1:67" s="21" customFormat="1">
      <c r="A578" s="7" t="s">
        <v>4425</v>
      </c>
      <c r="B578" s="7" t="s">
        <v>4174</v>
      </c>
      <c r="C578" s="7" t="s">
        <v>1506</v>
      </c>
      <c r="D578" s="7" t="s">
        <v>1507</v>
      </c>
      <c r="E578" s="7" t="s">
        <v>1521</v>
      </c>
      <c r="F578" s="7" t="s">
        <v>1522</v>
      </c>
      <c r="G578" s="7" t="s">
        <v>1635</v>
      </c>
      <c r="H578" s="7" t="s">
        <v>1537</v>
      </c>
      <c r="I578" s="7" t="s">
        <v>1537</v>
      </c>
      <c r="J578" s="7">
        <f t="shared" si="8"/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2">
        <v>0</v>
      </c>
      <c r="AA578" s="20">
        <v>0</v>
      </c>
      <c r="AB578" s="20">
        <v>0</v>
      </c>
      <c r="AC578" s="48">
        <v>0</v>
      </c>
      <c r="AD578" s="9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0</v>
      </c>
      <c r="AL578" s="7">
        <v>0</v>
      </c>
      <c r="AM578" s="7">
        <v>0</v>
      </c>
      <c r="AN578" s="7">
        <v>0</v>
      </c>
      <c r="AO578" s="7">
        <v>0</v>
      </c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</row>
    <row r="579" spans="1:67" s="21" customFormat="1">
      <c r="A579" s="7" t="s">
        <v>4426</v>
      </c>
      <c r="B579" s="7" t="s">
        <v>3670</v>
      </c>
      <c r="C579" s="7" t="s">
        <v>1506</v>
      </c>
      <c r="D579" s="7" t="s">
        <v>1507</v>
      </c>
      <c r="E579" s="7" t="s">
        <v>1521</v>
      </c>
      <c r="F579" s="7" t="s">
        <v>1522</v>
      </c>
      <c r="G579" s="7" t="s">
        <v>1523</v>
      </c>
      <c r="H579" s="7" t="s">
        <v>1537</v>
      </c>
      <c r="I579" s="7" t="s">
        <v>1537</v>
      </c>
      <c r="J579" s="7">
        <f t="shared" si="8"/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2">
        <v>0</v>
      </c>
      <c r="AA579" s="20">
        <v>0</v>
      </c>
      <c r="AB579" s="20">
        <v>0</v>
      </c>
      <c r="AC579" s="48">
        <v>0</v>
      </c>
      <c r="AD579" s="9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0</v>
      </c>
      <c r="AL579" s="7">
        <v>0</v>
      </c>
      <c r="AM579" s="7">
        <v>0</v>
      </c>
      <c r="AN579" s="7">
        <v>0</v>
      </c>
      <c r="AO579" s="7">
        <v>0</v>
      </c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</row>
    <row r="580" spans="1:67" s="21" customFormat="1">
      <c r="A580" s="7" t="s">
        <v>4427</v>
      </c>
      <c r="B580" s="7" t="s">
        <v>4099</v>
      </c>
      <c r="C580" s="7" t="s">
        <v>4100</v>
      </c>
      <c r="D580" s="7" t="s">
        <v>1537</v>
      </c>
      <c r="E580" s="7" t="s">
        <v>1537</v>
      </c>
      <c r="F580" s="7" t="s">
        <v>1537</v>
      </c>
      <c r="G580" s="7" t="s">
        <v>1537</v>
      </c>
      <c r="H580" s="7" t="s">
        <v>1537</v>
      </c>
      <c r="I580" s="7" t="s">
        <v>1537</v>
      </c>
      <c r="J580" s="7">
        <f t="shared" ref="J580:J643" si="9">SUM(K580:AO580)</f>
        <v>0</v>
      </c>
      <c r="K580" s="8">
        <v>0</v>
      </c>
      <c r="L580" s="8">
        <v>0</v>
      </c>
      <c r="M580" s="8">
        <v>0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2">
        <v>0</v>
      </c>
      <c r="AA580" s="20">
        <v>0</v>
      </c>
      <c r="AB580" s="20">
        <v>0</v>
      </c>
      <c r="AC580" s="48">
        <v>0</v>
      </c>
      <c r="AD580" s="9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0</v>
      </c>
      <c r="AL580" s="7">
        <v>0</v>
      </c>
      <c r="AM580" s="7">
        <v>0</v>
      </c>
      <c r="AN580" s="7">
        <v>0</v>
      </c>
      <c r="AO580" s="7">
        <v>0</v>
      </c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</row>
    <row r="581" spans="1:67" s="21" customFormat="1">
      <c r="A581" s="7" t="s">
        <v>4428</v>
      </c>
      <c r="B581" s="7" t="s">
        <v>4099</v>
      </c>
      <c r="C581" s="7" t="s">
        <v>4100</v>
      </c>
      <c r="D581" s="7" t="s">
        <v>1537</v>
      </c>
      <c r="E581" s="7" t="s">
        <v>1537</v>
      </c>
      <c r="F581" s="7" t="s">
        <v>1537</v>
      </c>
      <c r="G581" s="7" t="s">
        <v>1537</v>
      </c>
      <c r="H581" s="7" t="s">
        <v>1537</v>
      </c>
      <c r="I581" s="7" t="s">
        <v>1537</v>
      </c>
      <c r="J581" s="7">
        <f t="shared" si="9"/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12">
        <v>0</v>
      </c>
      <c r="AA581" s="20">
        <v>0</v>
      </c>
      <c r="AB581" s="20">
        <v>0</v>
      </c>
      <c r="AC581" s="48">
        <v>0</v>
      </c>
      <c r="AD581" s="9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0</v>
      </c>
      <c r="AN581" s="7">
        <v>0</v>
      </c>
      <c r="AO581" s="7">
        <v>0</v>
      </c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</row>
    <row r="582" spans="1:67" s="21" customFormat="1">
      <c r="A582" s="7" t="s">
        <v>4429</v>
      </c>
      <c r="B582" s="7" t="s">
        <v>4430</v>
      </c>
      <c r="C582" s="7" t="s">
        <v>1506</v>
      </c>
      <c r="D582" s="7" t="s">
        <v>1507</v>
      </c>
      <c r="E582" s="7" t="s">
        <v>1521</v>
      </c>
      <c r="F582" s="7" t="s">
        <v>1546</v>
      </c>
      <c r="G582" s="7" t="s">
        <v>1547</v>
      </c>
      <c r="H582" s="7" t="s">
        <v>4431</v>
      </c>
      <c r="I582" s="7" t="s">
        <v>4432</v>
      </c>
      <c r="J582" s="7">
        <f t="shared" si="9"/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2">
        <v>0</v>
      </c>
      <c r="AA582" s="20">
        <v>0</v>
      </c>
      <c r="AB582" s="20">
        <v>0</v>
      </c>
      <c r="AC582" s="48">
        <v>0</v>
      </c>
      <c r="AD582" s="9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7">
        <v>0</v>
      </c>
      <c r="AN582" s="7">
        <v>0</v>
      </c>
      <c r="AO582" s="7">
        <v>0</v>
      </c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</row>
    <row r="583" spans="1:67" s="21" customFormat="1">
      <c r="A583" s="7" t="s">
        <v>4433</v>
      </c>
      <c r="B583" s="7" t="s">
        <v>3699</v>
      </c>
      <c r="C583" s="7" t="s">
        <v>1506</v>
      </c>
      <c r="D583" s="7" t="s">
        <v>1558</v>
      </c>
      <c r="E583" s="7" t="s">
        <v>1559</v>
      </c>
      <c r="F583" s="7" t="s">
        <v>1560</v>
      </c>
      <c r="G583" s="7" t="s">
        <v>1561</v>
      </c>
      <c r="H583" s="7" t="s">
        <v>1562</v>
      </c>
      <c r="I583" s="7" t="s">
        <v>1537</v>
      </c>
      <c r="J583" s="7">
        <f t="shared" si="9"/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12">
        <v>0</v>
      </c>
      <c r="AA583" s="20">
        <v>0</v>
      </c>
      <c r="AB583" s="20">
        <v>0</v>
      </c>
      <c r="AC583" s="48">
        <v>0</v>
      </c>
      <c r="AD583" s="9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7">
        <v>0</v>
      </c>
      <c r="AN583" s="7">
        <v>0</v>
      </c>
      <c r="AO583" s="7">
        <v>0</v>
      </c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</row>
    <row r="584" spans="1:67" s="21" customFormat="1">
      <c r="A584" s="7" t="s">
        <v>4434</v>
      </c>
      <c r="B584" s="7" t="s">
        <v>3745</v>
      </c>
      <c r="C584" s="7" t="s">
        <v>1506</v>
      </c>
      <c r="D584" s="7" t="s">
        <v>1507</v>
      </c>
      <c r="E584" s="7" t="s">
        <v>1521</v>
      </c>
      <c r="F584" s="7" t="s">
        <v>1522</v>
      </c>
      <c r="G584" s="7" t="s">
        <v>1635</v>
      </c>
      <c r="H584" s="7" t="s">
        <v>3746</v>
      </c>
      <c r="I584" s="7" t="s">
        <v>1537</v>
      </c>
      <c r="J584" s="7">
        <f t="shared" si="9"/>
        <v>0</v>
      </c>
      <c r="K584" s="8">
        <v>0</v>
      </c>
      <c r="L584" s="8">
        <v>0</v>
      </c>
      <c r="M584" s="8">
        <v>0</v>
      </c>
      <c r="N584" s="8">
        <v>0</v>
      </c>
      <c r="O584" s="8">
        <v>0</v>
      </c>
      <c r="P584" s="8">
        <v>0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12">
        <v>0</v>
      </c>
      <c r="AA584" s="20">
        <v>0</v>
      </c>
      <c r="AB584" s="20">
        <v>0</v>
      </c>
      <c r="AC584" s="48">
        <v>0</v>
      </c>
      <c r="AD584" s="9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0</v>
      </c>
      <c r="AL584" s="7">
        <v>0</v>
      </c>
      <c r="AM584" s="7">
        <v>0</v>
      </c>
      <c r="AN584" s="7">
        <v>0</v>
      </c>
      <c r="AO584" s="7">
        <v>0</v>
      </c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</row>
    <row r="585" spans="1:67" s="21" customFormat="1">
      <c r="A585" s="7" t="s">
        <v>4435</v>
      </c>
      <c r="B585" s="7" t="s">
        <v>4099</v>
      </c>
      <c r="C585" s="7" t="s">
        <v>4100</v>
      </c>
      <c r="D585" s="7" t="s">
        <v>1537</v>
      </c>
      <c r="E585" s="7" t="s">
        <v>1537</v>
      </c>
      <c r="F585" s="7" t="s">
        <v>1537</v>
      </c>
      <c r="G585" s="7" t="s">
        <v>1537</v>
      </c>
      <c r="H585" s="7" t="s">
        <v>1537</v>
      </c>
      <c r="I585" s="7" t="s">
        <v>1537</v>
      </c>
      <c r="J585" s="7">
        <f t="shared" si="9"/>
        <v>71</v>
      </c>
      <c r="K585" s="8">
        <v>0</v>
      </c>
      <c r="L585" s="8">
        <v>0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12">
        <v>0</v>
      </c>
      <c r="AA585" s="20">
        <v>71</v>
      </c>
      <c r="AB585" s="20">
        <v>0</v>
      </c>
      <c r="AC585" s="48">
        <v>0</v>
      </c>
      <c r="AD585" s="9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7">
        <v>0</v>
      </c>
      <c r="AN585" s="7">
        <v>0</v>
      </c>
      <c r="AO585" s="7">
        <v>0</v>
      </c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</row>
    <row r="586" spans="1:67" s="21" customFormat="1">
      <c r="A586" s="7" t="s">
        <v>4436</v>
      </c>
      <c r="B586" s="7" t="s">
        <v>3689</v>
      </c>
      <c r="C586" s="7" t="s">
        <v>1506</v>
      </c>
      <c r="D586" s="7" t="s">
        <v>1532</v>
      </c>
      <c r="E586" s="7" t="s">
        <v>1533</v>
      </c>
      <c r="F586" s="7" t="s">
        <v>1601</v>
      </c>
      <c r="G586" s="7" t="s">
        <v>1602</v>
      </c>
      <c r="H586" s="7" t="s">
        <v>1603</v>
      </c>
      <c r="I586" s="7" t="s">
        <v>1537</v>
      </c>
      <c r="J586" s="7">
        <f t="shared" si="9"/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12">
        <v>0</v>
      </c>
      <c r="AA586" s="20">
        <v>0</v>
      </c>
      <c r="AB586" s="20">
        <v>0</v>
      </c>
      <c r="AC586" s="48">
        <v>0</v>
      </c>
      <c r="AD586" s="9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0</v>
      </c>
      <c r="AL586" s="7">
        <v>0</v>
      </c>
      <c r="AM586" s="7">
        <v>0</v>
      </c>
      <c r="AN586" s="7">
        <v>0</v>
      </c>
      <c r="AO586" s="7">
        <v>0</v>
      </c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</row>
    <row r="587" spans="1:67" s="21" customFormat="1">
      <c r="A587" s="7" t="s">
        <v>4437</v>
      </c>
      <c r="B587" s="7" t="s">
        <v>3674</v>
      </c>
      <c r="C587" s="7" t="s">
        <v>1506</v>
      </c>
      <c r="D587" s="7" t="s">
        <v>1507</v>
      </c>
      <c r="E587" s="7" t="s">
        <v>1515</v>
      </c>
      <c r="F587" s="7" t="s">
        <v>1539</v>
      </c>
      <c r="G587" s="7" t="s">
        <v>1540</v>
      </c>
      <c r="H587" s="7" t="s">
        <v>1541</v>
      </c>
      <c r="I587" s="7" t="s">
        <v>1537</v>
      </c>
      <c r="J587" s="7">
        <f t="shared" si="9"/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12">
        <v>0</v>
      </c>
      <c r="AA587" s="20">
        <v>0</v>
      </c>
      <c r="AB587" s="20">
        <v>0</v>
      </c>
      <c r="AC587" s="48">
        <v>0</v>
      </c>
      <c r="AD587" s="9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0</v>
      </c>
      <c r="AL587" s="7">
        <v>0</v>
      </c>
      <c r="AM587" s="7">
        <v>0</v>
      </c>
      <c r="AN587" s="7">
        <v>0</v>
      </c>
      <c r="AO587" s="7">
        <v>0</v>
      </c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</row>
    <row r="588" spans="1:67" s="21" customFormat="1">
      <c r="A588" s="7" t="s">
        <v>4438</v>
      </c>
      <c r="B588" s="7" t="s">
        <v>4439</v>
      </c>
      <c r="C588" s="7" t="s">
        <v>1506</v>
      </c>
      <c r="D588" s="7" t="s">
        <v>1507</v>
      </c>
      <c r="E588" s="7" t="s">
        <v>1508</v>
      </c>
      <c r="F588" s="7" t="s">
        <v>1509</v>
      </c>
      <c r="G588" s="7" t="s">
        <v>1594</v>
      </c>
      <c r="H588" s="7" t="s">
        <v>1609</v>
      </c>
      <c r="I588" s="7" t="s">
        <v>4440</v>
      </c>
      <c r="J588" s="7">
        <f t="shared" si="9"/>
        <v>0</v>
      </c>
      <c r="K588" s="8">
        <v>0</v>
      </c>
      <c r="L588" s="8">
        <v>0</v>
      </c>
      <c r="M588" s="8">
        <v>0</v>
      </c>
      <c r="N588" s="8">
        <v>0</v>
      </c>
      <c r="O588" s="8">
        <v>0</v>
      </c>
      <c r="P588" s="8">
        <v>0</v>
      </c>
      <c r="Q588" s="8">
        <v>0</v>
      </c>
      <c r="R588" s="8">
        <v>0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Y588" s="8">
        <v>0</v>
      </c>
      <c r="Z588" s="12">
        <v>0</v>
      </c>
      <c r="AA588" s="20">
        <v>0</v>
      </c>
      <c r="AB588" s="20">
        <v>0</v>
      </c>
      <c r="AC588" s="48">
        <v>0</v>
      </c>
      <c r="AD588" s="9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0</v>
      </c>
      <c r="AL588" s="7">
        <v>0</v>
      </c>
      <c r="AM588" s="7">
        <v>0</v>
      </c>
      <c r="AN588" s="7">
        <v>0</v>
      </c>
      <c r="AO588" s="7">
        <v>0</v>
      </c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</row>
    <row r="589" spans="1:67" s="21" customFormat="1">
      <c r="A589" s="7" t="s">
        <v>4441</v>
      </c>
      <c r="B589" s="7" t="s">
        <v>4044</v>
      </c>
      <c r="C589" s="7" t="s">
        <v>1506</v>
      </c>
      <c r="D589" s="7" t="s">
        <v>1507</v>
      </c>
      <c r="E589" s="7" t="s">
        <v>1508</v>
      </c>
      <c r="F589" s="7" t="s">
        <v>1509</v>
      </c>
      <c r="G589" s="7" t="s">
        <v>1537</v>
      </c>
      <c r="H589" s="7" t="s">
        <v>1537</v>
      </c>
      <c r="I589" s="7" t="s">
        <v>1537</v>
      </c>
      <c r="J589" s="7">
        <f t="shared" si="9"/>
        <v>3</v>
      </c>
      <c r="K589" s="8">
        <v>0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1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12">
        <v>0</v>
      </c>
      <c r="AA589" s="20">
        <v>1</v>
      </c>
      <c r="AB589" s="20">
        <v>0</v>
      </c>
      <c r="AC589" s="48">
        <v>0</v>
      </c>
      <c r="AD589" s="9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0</v>
      </c>
      <c r="AL589" s="7">
        <v>0</v>
      </c>
      <c r="AM589" s="7">
        <v>0</v>
      </c>
      <c r="AN589" s="7">
        <v>1</v>
      </c>
      <c r="AO589" s="7">
        <v>0</v>
      </c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</row>
    <row r="590" spans="1:67" s="21" customFormat="1">
      <c r="A590" s="7" t="s">
        <v>4442</v>
      </c>
      <c r="B590" s="7" t="s">
        <v>4102</v>
      </c>
      <c r="C590" s="7" t="s">
        <v>1506</v>
      </c>
      <c r="D590" s="7" t="s">
        <v>1507</v>
      </c>
      <c r="E590" s="7" t="s">
        <v>1537</v>
      </c>
      <c r="F590" s="7" t="s">
        <v>1537</v>
      </c>
      <c r="G590" s="7" t="s">
        <v>1537</v>
      </c>
      <c r="H590" s="7" t="s">
        <v>1537</v>
      </c>
      <c r="I590" s="7" t="s">
        <v>1537</v>
      </c>
      <c r="J590" s="7">
        <f t="shared" si="9"/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12">
        <v>0</v>
      </c>
      <c r="AA590" s="20">
        <v>0</v>
      </c>
      <c r="AB590" s="20">
        <v>0</v>
      </c>
      <c r="AC590" s="48">
        <v>0</v>
      </c>
      <c r="AD590" s="9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7">
        <v>0</v>
      </c>
      <c r="AN590" s="7">
        <v>0</v>
      </c>
      <c r="AO590" s="7">
        <v>0</v>
      </c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</row>
    <row r="591" spans="1:67" s="21" customFormat="1">
      <c r="A591" s="7" t="s">
        <v>4443</v>
      </c>
      <c r="B591" s="7" t="s">
        <v>4444</v>
      </c>
      <c r="C591" s="7" t="s">
        <v>1506</v>
      </c>
      <c r="D591" s="7" t="s">
        <v>1507</v>
      </c>
      <c r="E591" s="7" t="s">
        <v>1508</v>
      </c>
      <c r="F591" s="7" t="s">
        <v>4338</v>
      </c>
      <c r="G591" s="7" t="s">
        <v>4339</v>
      </c>
      <c r="H591" s="7" t="s">
        <v>4445</v>
      </c>
      <c r="I591" s="7" t="s">
        <v>1537</v>
      </c>
      <c r="J591" s="7">
        <f t="shared" si="9"/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2">
        <v>0</v>
      </c>
      <c r="AA591" s="20">
        <v>0</v>
      </c>
      <c r="AB591" s="20">
        <v>0</v>
      </c>
      <c r="AC591" s="48">
        <v>0</v>
      </c>
      <c r="AD591" s="9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7">
        <v>0</v>
      </c>
      <c r="AN591" s="7">
        <v>0</v>
      </c>
      <c r="AO591" s="7">
        <v>0</v>
      </c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</row>
    <row r="592" spans="1:67" s="21" customFormat="1">
      <c r="A592" s="7" t="s">
        <v>4446</v>
      </c>
      <c r="B592" s="7" t="s">
        <v>3709</v>
      </c>
      <c r="C592" s="7" t="s">
        <v>1506</v>
      </c>
      <c r="D592" s="7" t="s">
        <v>1507</v>
      </c>
      <c r="E592" s="7" t="s">
        <v>1515</v>
      </c>
      <c r="F592" s="7" t="s">
        <v>3672</v>
      </c>
      <c r="G592" s="7" t="s">
        <v>1789</v>
      </c>
      <c r="H592" s="7" t="s">
        <v>1570</v>
      </c>
      <c r="I592" s="7" t="s">
        <v>1537</v>
      </c>
      <c r="J592" s="7">
        <f t="shared" si="9"/>
        <v>0</v>
      </c>
      <c r="K592" s="8">
        <v>0</v>
      </c>
      <c r="L592" s="8">
        <v>0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12">
        <v>0</v>
      </c>
      <c r="AA592" s="20">
        <v>0</v>
      </c>
      <c r="AB592" s="20">
        <v>0</v>
      </c>
      <c r="AC592" s="48">
        <v>0</v>
      </c>
      <c r="AD592" s="9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0</v>
      </c>
      <c r="AL592" s="7">
        <v>0</v>
      </c>
      <c r="AM592" s="7">
        <v>0</v>
      </c>
      <c r="AN592" s="7">
        <v>0</v>
      </c>
      <c r="AO592" s="7">
        <v>0</v>
      </c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</row>
    <row r="593" spans="1:67" s="21" customFormat="1">
      <c r="A593" s="7" t="s">
        <v>4447</v>
      </c>
      <c r="B593" s="7" t="s">
        <v>4044</v>
      </c>
      <c r="C593" s="7" t="s">
        <v>1506</v>
      </c>
      <c r="D593" s="7" t="s">
        <v>1507</v>
      </c>
      <c r="E593" s="7" t="s">
        <v>1508</v>
      </c>
      <c r="F593" s="7" t="s">
        <v>1509</v>
      </c>
      <c r="G593" s="7" t="s">
        <v>1537</v>
      </c>
      <c r="H593" s="7" t="s">
        <v>1537</v>
      </c>
      <c r="I593" s="7" t="s">
        <v>1537</v>
      </c>
      <c r="J593" s="7">
        <f t="shared" si="9"/>
        <v>2</v>
      </c>
      <c r="K593" s="8">
        <v>0</v>
      </c>
      <c r="L593" s="8"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12">
        <v>1</v>
      </c>
      <c r="AA593" s="20">
        <v>1</v>
      </c>
      <c r="AB593" s="20">
        <v>0</v>
      </c>
      <c r="AC593" s="48">
        <v>0</v>
      </c>
      <c r="AD593" s="9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0</v>
      </c>
      <c r="AL593" s="7">
        <v>0</v>
      </c>
      <c r="AM593" s="7">
        <v>0</v>
      </c>
      <c r="AN593" s="7">
        <v>0</v>
      </c>
      <c r="AO593" s="7">
        <v>0</v>
      </c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</row>
    <row r="594" spans="1:67" s="21" customFormat="1">
      <c r="A594" s="7" t="s">
        <v>4448</v>
      </c>
      <c r="B594" s="7" t="s">
        <v>4449</v>
      </c>
      <c r="C594" s="7" t="s">
        <v>1506</v>
      </c>
      <c r="D594" s="7" t="s">
        <v>1507</v>
      </c>
      <c r="E594" s="7" t="s">
        <v>1515</v>
      </c>
      <c r="F594" s="7" t="s">
        <v>1539</v>
      </c>
      <c r="G594" s="7" t="s">
        <v>1540</v>
      </c>
      <c r="H594" s="7" t="s">
        <v>1541</v>
      </c>
      <c r="I594" s="7" t="s">
        <v>4450</v>
      </c>
      <c r="J594" s="7">
        <f t="shared" si="9"/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12">
        <v>0</v>
      </c>
      <c r="AA594" s="20">
        <v>0</v>
      </c>
      <c r="AB594" s="20">
        <v>0</v>
      </c>
      <c r="AC594" s="48">
        <v>0</v>
      </c>
      <c r="AD594" s="9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0</v>
      </c>
      <c r="AL594" s="7">
        <v>0</v>
      </c>
      <c r="AM594" s="7">
        <v>0</v>
      </c>
      <c r="AN594" s="7">
        <v>0</v>
      </c>
      <c r="AO594" s="7">
        <v>0</v>
      </c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</row>
    <row r="595" spans="1:67" s="21" customFormat="1">
      <c r="A595" s="7" t="s">
        <v>4451</v>
      </c>
      <c r="B595" s="7" t="s">
        <v>4099</v>
      </c>
      <c r="C595" s="7" t="s">
        <v>4100</v>
      </c>
      <c r="D595" s="7" t="s">
        <v>1537</v>
      </c>
      <c r="E595" s="7" t="s">
        <v>1537</v>
      </c>
      <c r="F595" s="7" t="s">
        <v>1537</v>
      </c>
      <c r="G595" s="7" t="s">
        <v>1537</v>
      </c>
      <c r="H595" s="7" t="s">
        <v>1537</v>
      </c>
      <c r="I595" s="7" t="s">
        <v>1537</v>
      </c>
      <c r="J595" s="7">
        <f t="shared" si="9"/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12">
        <v>0</v>
      </c>
      <c r="AA595" s="20">
        <v>0</v>
      </c>
      <c r="AB595" s="20">
        <v>0</v>
      </c>
      <c r="AC595" s="48">
        <v>0</v>
      </c>
      <c r="AD595" s="9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7">
        <v>0</v>
      </c>
      <c r="AN595" s="7">
        <v>0</v>
      </c>
      <c r="AO595" s="7">
        <v>0</v>
      </c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</row>
    <row r="596" spans="1:67" s="21" customFormat="1">
      <c r="A596" s="7" t="s">
        <v>4452</v>
      </c>
      <c r="B596" s="7" t="s">
        <v>4453</v>
      </c>
      <c r="C596" s="7" t="s">
        <v>1506</v>
      </c>
      <c r="D596" s="7" t="s">
        <v>1507</v>
      </c>
      <c r="E596" s="7" t="s">
        <v>1521</v>
      </c>
      <c r="F596" s="7" t="s">
        <v>1522</v>
      </c>
      <c r="G596" s="7" t="s">
        <v>4454</v>
      </c>
      <c r="H596" s="7" t="s">
        <v>1537</v>
      </c>
      <c r="I596" s="7" t="s">
        <v>1537</v>
      </c>
      <c r="J596" s="7">
        <f t="shared" si="9"/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12">
        <v>0</v>
      </c>
      <c r="AA596" s="20">
        <v>0</v>
      </c>
      <c r="AB596" s="20">
        <v>0</v>
      </c>
      <c r="AC596" s="48">
        <v>0</v>
      </c>
      <c r="AD596" s="9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7">
        <v>0</v>
      </c>
      <c r="AN596" s="7">
        <v>0</v>
      </c>
      <c r="AO596" s="7">
        <v>0</v>
      </c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</row>
    <row r="597" spans="1:67" s="21" customFormat="1">
      <c r="A597" s="7" t="s">
        <v>4455</v>
      </c>
      <c r="B597" s="7" t="s">
        <v>3782</v>
      </c>
      <c r="C597" s="7" t="s">
        <v>1506</v>
      </c>
      <c r="D597" s="7" t="s">
        <v>1507</v>
      </c>
      <c r="E597" s="7" t="s">
        <v>1521</v>
      </c>
      <c r="F597" s="7" t="s">
        <v>1522</v>
      </c>
      <c r="G597" s="7" t="s">
        <v>1537</v>
      </c>
      <c r="H597" s="7" t="s">
        <v>1537</v>
      </c>
      <c r="I597" s="7" t="s">
        <v>1537</v>
      </c>
      <c r="J597" s="7">
        <f t="shared" si="9"/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12">
        <v>0</v>
      </c>
      <c r="AA597" s="20">
        <v>0</v>
      </c>
      <c r="AB597" s="20">
        <v>0</v>
      </c>
      <c r="AC597" s="48">
        <v>0</v>
      </c>
      <c r="AD597" s="9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0</v>
      </c>
      <c r="AL597" s="7">
        <v>0</v>
      </c>
      <c r="AM597" s="7">
        <v>0</v>
      </c>
      <c r="AN597" s="7">
        <v>0</v>
      </c>
      <c r="AO597" s="7">
        <v>0</v>
      </c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</row>
    <row r="598" spans="1:67" s="21" customFormat="1">
      <c r="A598" s="7" t="s">
        <v>4456</v>
      </c>
      <c r="B598" s="7" t="s">
        <v>4099</v>
      </c>
      <c r="C598" s="7" t="s">
        <v>4100</v>
      </c>
      <c r="D598" s="7" t="s">
        <v>1537</v>
      </c>
      <c r="E598" s="7" t="s">
        <v>1537</v>
      </c>
      <c r="F598" s="7" t="s">
        <v>1537</v>
      </c>
      <c r="G598" s="7" t="s">
        <v>1537</v>
      </c>
      <c r="H598" s="7" t="s">
        <v>1537</v>
      </c>
      <c r="I598" s="7" t="s">
        <v>1537</v>
      </c>
      <c r="J598" s="7">
        <f t="shared" si="9"/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12">
        <v>0</v>
      </c>
      <c r="AA598" s="20">
        <v>0</v>
      </c>
      <c r="AB598" s="20">
        <v>0</v>
      </c>
      <c r="AC598" s="48">
        <v>0</v>
      </c>
      <c r="AD598" s="9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0</v>
      </c>
      <c r="AL598" s="7">
        <v>0</v>
      </c>
      <c r="AM598" s="7">
        <v>0</v>
      </c>
      <c r="AN598" s="7">
        <v>0</v>
      </c>
      <c r="AO598" s="7">
        <v>0</v>
      </c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</row>
    <row r="599" spans="1:67" s="21" customFormat="1">
      <c r="A599" s="7" t="s">
        <v>4457</v>
      </c>
      <c r="B599" s="7" t="s">
        <v>3712</v>
      </c>
      <c r="C599" s="7" t="s">
        <v>1506</v>
      </c>
      <c r="D599" s="7" t="s">
        <v>1749</v>
      </c>
      <c r="E599" s="7" t="s">
        <v>1749</v>
      </c>
      <c r="F599" s="7" t="s">
        <v>3713</v>
      </c>
      <c r="G599" s="7" t="s">
        <v>3714</v>
      </c>
      <c r="H599" s="7" t="s">
        <v>3715</v>
      </c>
      <c r="I599" s="7" t="s">
        <v>1537</v>
      </c>
      <c r="J599" s="7">
        <f t="shared" si="9"/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12">
        <v>0</v>
      </c>
      <c r="AA599" s="20">
        <v>0</v>
      </c>
      <c r="AB599" s="20">
        <v>0</v>
      </c>
      <c r="AC599" s="48">
        <v>0</v>
      </c>
      <c r="AD599" s="9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0</v>
      </c>
      <c r="AL599" s="7">
        <v>0</v>
      </c>
      <c r="AM599" s="7">
        <v>0</v>
      </c>
      <c r="AN599" s="7">
        <v>0</v>
      </c>
      <c r="AO599" s="7">
        <v>0</v>
      </c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</row>
    <row r="600" spans="1:67" s="21" customFormat="1">
      <c r="A600" s="7" t="s">
        <v>4458</v>
      </c>
      <c r="B600" s="7" t="s">
        <v>3926</v>
      </c>
      <c r="C600" s="7" t="s">
        <v>1506</v>
      </c>
      <c r="D600" s="7" t="s">
        <v>1507</v>
      </c>
      <c r="E600" s="7" t="s">
        <v>1515</v>
      </c>
      <c r="F600" s="7" t="s">
        <v>1537</v>
      </c>
      <c r="G600" s="7" t="s">
        <v>1537</v>
      </c>
      <c r="H600" s="7" t="s">
        <v>1537</v>
      </c>
      <c r="I600" s="7" t="s">
        <v>1537</v>
      </c>
      <c r="J600" s="7">
        <f t="shared" si="9"/>
        <v>62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12">
        <v>0</v>
      </c>
      <c r="AA600" s="20">
        <v>0</v>
      </c>
      <c r="AB600" s="20">
        <v>0</v>
      </c>
      <c r="AC600" s="48">
        <v>0</v>
      </c>
      <c r="AD600" s="9">
        <v>0</v>
      </c>
      <c r="AE600" s="7">
        <v>0</v>
      </c>
      <c r="AF600" s="7">
        <v>0</v>
      </c>
      <c r="AG600" s="7">
        <v>0</v>
      </c>
      <c r="AH600" s="7">
        <v>0</v>
      </c>
      <c r="AI600" s="7">
        <v>0</v>
      </c>
      <c r="AJ600" s="7">
        <v>0</v>
      </c>
      <c r="AK600" s="7">
        <v>0</v>
      </c>
      <c r="AL600" s="7">
        <v>0</v>
      </c>
      <c r="AM600" s="7">
        <v>11</v>
      </c>
      <c r="AN600" s="7">
        <v>51</v>
      </c>
      <c r="AO600" s="7">
        <v>0</v>
      </c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</row>
    <row r="601" spans="1:67" s="21" customFormat="1">
      <c r="A601" s="7" t="s">
        <v>4459</v>
      </c>
      <c r="B601" s="7" t="s">
        <v>3702</v>
      </c>
      <c r="C601" s="7" t="s">
        <v>1506</v>
      </c>
      <c r="D601" s="7" t="s">
        <v>1558</v>
      </c>
      <c r="E601" s="7" t="s">
        <v>1588</v>
      </c>
      <c r="F601" s="7" t="s">
        <v>1589</v>
      </c>
      <c r="G601" s="7" t="s">
        <v>1590</v>
      </c>
      <c r="H601" s="7" t="s">
        <v>1591</v>
      </c>
      <c r="I601" s="7" t="s">
        <v>1537</v>
      </c>
      <c r="J601" s="7">
        <f t="shared" si="9"/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12">
        <v>0</v>
      </c>
      <c r="AA601" s="20">
        <v>0</v>
      </c>
      <c r="AB601" s="20">
        <v>0</v>
      </c>
      <c r="AC601" s="48">
        <v>0</v>
      </c>
      <c r="AD601" s="9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7">
        <v>0</v>
      </c>
      <c r="AN601" s="7">
        <v>0</v>
      </c>
      <c r="AO601" s="7">
        <v>0</v>
      </c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</row>
    <row r="602" spans="1:67" s="21" customFormat="1">
      <c r="A602" s="7" t="s">
        <v>4460</v>
      </c>
      <c r="B602" s="7" t="s">
        <v>3688</v>
      </c>
      <c r="C602" s="7" t="s">
        <v>1506</v>
      </c>
      <c r="D602" s="7" t="s">
        <v>1507</v>
      </c>
      <c r="E602" s="7" t="s">
        <v>1508</v>
      </c>
      <c r="F602" s="7" t="s">
        <v>1509</v>
      </c>
      <c r="G602" s="7" t="s">
        <v>1594</v>
      </c>
      <c r="H602" s="7" t="s">
        <v>1595</v>
      </c>
      <c r="I602" s="7" t="s">
        <v>1537</v>
      </c>
      <c r="J602" s="7">
        <f t="shared" si="9"/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12">
        <v>0</v>
      </c>
      <c r="AA602" s="20">
        <v>0</v>
      </c>
      <c r="AB602" s="20">
        <v>0</v>
      </c>
      <c r="AC602" s="48">
        <v>0</v>
      </c>
      <c r="AD602" s="9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7">
        <v>0</v>
      </c>
      <c r="AN602" s="7">
        <v>0</v>
      </c>
      <c r="AO602" s="7">
        <v>0</v>
      </c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</row>
    <row r="603" spans="1:67" s="21" customFormat="1">
      <c r="A603" s="7" t="s">
        <v>4461</v>
      </c>
      <c r="B603" s="7" t="s">
        <v>3754</v>
      </c>
      <c r="C603" s="7" t="s">
        <v>1506</v>
      </c>
      <c r="D603" s="7" t="s">
        <v>1532</v>
      </c>
      <c r="E603" s="7" t="s">
        <v>1533</v>
      </c>
      <c r="F603" s="7" t="s">
        <v>1534</v>
      </c>
      <c r="G603" s="7" t="s">
        <v>1535</v>
      </c>
      <c r="H603" s="7" t="s">
        <v>1536</v>
      </c>
      <c r="I603" s="7" t="s">
        <v>1537</v>
      </c>
      <c r="J603" s="7">
        <f t="shared" si="9"/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12">
        <v>0</v>
      </c>
      <c r="AA603" s="20">
        <v>0</v>
      </c>
      <c r="AB603" s="20">
        <v>0</v>
      </c>
      <c r="AC603" s="48">
        <v>0</v>
      </c>
      <c r="AD603" s="9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0</v>
      </c>
      <c r="AL603" s="7">
        <v>0</v>
      </c>
      <c r="AM603" s="7">
        <v>0</v>
      </c>
      <c r="AN603" s="7">
        <v>0</v>
      </c>
      <c r="AO603" s="7">
        <v>0</v>
      </c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</row>
    <row r="604" spans="1:67" s="21" customFormat="1">
      <c r="A604" s="7" t="s">
        <v>4462</v>
      </c>
      <c r="B604" s="7" t="s">
        <v>4463</v>
      </c>
      <c r="C604" s="7" t="s">
        <v>1506</v>
      </c>
      <c r="D604" s="7" t="s">
        <v>1507</v>
      </c>
      <c r="E604" s="7" t="s">
        <v>1521</v>
      </c>
      <c r="F604" s="7" t="s">
        <v>1546</v>
      </c>
      <c r="G604" s="7" t="s">
        <v>1547</v>
      </c>
      <c r="H604" s="7" t="s">
        <v>1670</v>
      </c>
      <c r="I604" s="7" t="s">
        <v>4464</v>
      </c>
      <c r="J604" s="7">
        <f t="shared" si="9"/>
        <v>66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12">
        <v>0</v>
      </c>
      <c r="AA604" s="20">
        <v>0</v>
      </c>
      <c r="AB604" s="20">
        <v>0</v>
      </c>
      <c r="AC604" s="48">
        <v>0</v>
      </c>
      <c r="AD604" s="9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0</v>
      </c>
      <c r="AL604" s="7">
        <v>0</v>
      </c>
      <c r="AM604" s="7">
        <v>19</v>
      </c>
      <c r="AN604" s="7">
        <v>47</v>
      </c>
      <c r="AO604" s="7">
        <v>0</v>
      </c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</row>
    <row r="605" spans="1:67" s="21" customFormat="1">
      <c r="A605" s="7" t="s">
        <v>4465</v>
      </c>
      <c r="B605" s="7" t="s">
        <v>3784</v>
      </c>
      <c r="C605" s="7" t="s">
        <v>1506</v>
      </c>
      <c r="D605" s="7" t="s">
        <v>1507</v>
      </c>
      <c r="E605" s="7" t="s">
        <v>1521</v>
      </c>
      <c r="F605" s="7" t="s">
        <v>1546</v>
      </c>
      <c r="G605" s="7" t="s">
        <v>1547</v>
      </c>
      <c r="H605" s="7" t="s">
        <v>1670</v>
      </c>
      <c r="I605" s="7" t="s">
        <v>1537</v>
      </c>
      <c r="J605" s="7">
        <f t="shared" si="9"/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2">
        <v>0</v>
      </c>
      <c r="AA605" s="20">
        <v>0</v>
      </c>
      <c r="AB605" s="20">
        <v>0</v>
      </c>
      <c r="AC605" s="48">
        <v>0</v>
      </c>
      <c r="AD605" s="9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0</v>
      </c>
      <c r="AL605" s="7">
        <v>0</v>
      </c>
      <c r="AM605" s="7">
        <v>0</v>
      </c>
      <c r="AN605" s="7">
        <v>0</v>
      </c>
      <c r="AO605" s="7">
        <v>0</v>
      </c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</row>
    <row r="606" spans="1:67" s="21" customFormat="1">
      <c r="A606" s="7" t="s">
        <v>4466</v>
      </c>
      <c r="B606" s="7" t="s">
        <v>3751</v>
      </c>
      <c r="C606" s="7" t="s">
        <v>1506</v>
      </c>
      <c r="D606" s="7" t="s">
        <v>1507</v>
      </c>
      <c r="E606" s="7" t="s">
        <v>1508</v>
      </c>
      <c r="F606" s="7" t="s">
        <v>1509</v>
      </c>
      <c r="G606" s="7" t="s">
        <v>1594</v>
      </c>
      <c r="H606" s="7" t="s">
        <v>1537</v>
      </c>
      <c r="I606" s="7" t="s">
        <v>1537</v>
      </c>
      <c r="J606" s="7">
        <f t="shared" si="9"/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2">
        <v>0</v>
      </c>
      <c r="AA606" s="20">
        <v>0</v>
      </c>
      <c r="AB606" s="20">
        <v>0</v>
      </c>
      <c r="AC606" s="48">
        <v>0</v>
      </c>
      <c r="AD606" s="9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0</v>
      </c>
      <c r="AL606" s="7">
        <v>0</v>
      </c>
      <c r="AM606" s="7">
        <v>0</v>
      </c>
      <c r="AN606" s="7">
        <v>0</v>
      </c>
      <c r="AO606" s="7">
        <v>0</v>
      </c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</row>
    <row r="607" spans="1:67" s="21" customFormat="1">
      <c r="A607" s="7" t="s">
        <v>4467</v>
      </c>
      <c r="B607" s="7" t="s">
        <v>4123</v>
      </c>
      <c r="C607" s="7" t="s">
        <v>1537</v>
      </c>
      <c r="D607" s="7" t="s">
        <v>1537</v>
      </c>
      <c r="E607" s="7" t="s">
        <v>1537</v>
      </c>
      <c r="F607" s="7" t="s">
        <v>1537</v>
      </c>
      <c r="G607" s="7" t="s">
        <v>1537</v>
      </c>
      <c r="H607" s="7" t="s">
        <v>1537</v>
      </c>
      <c r="I607" s="7" t="s">
        <v>1537</v>
      </c>
      <c r="J607" s="7">
        <f t="shared" si="9"/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12">
        <v>0</v>
      </c>
      <c r="AA607" s="20">
        <v>0</v>
      </c>
      <c r="AB607" s="20">
        <v>0</v>
      </c>
      <c r="AC607" s="48">
        <v>0</v>
      </c>
      <c r="AD607" s="9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7">
        <v>0</v>
      </c>
      <c r="AN607" s="7">
        <v>0</v>
      </c>
      <c r="AO607" s="7">
        <v>0</v>
      </c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</row>
    <row r="608" spans="1:67" s="21" customFormat="1">
      <c r="A608" s="7" t="s">
        <v>4468</v>
      </c>
      <c r="B608" s="7" t="s">
        <v>4078</v>
      </c>
      <c r="C608" s="7" t="s">
        <v>1506</v>
      </c>
      <c r="D608" s="7" t="s">
        <v>1558</v>
      </c>
      <c r="E608" s="7" t="s">
        <v>4079</v>
      </c>
      <c r="F608" s="7" t="s">
        <v>4080</v>
      </c>
      <c r="G608" s="7" t="s">
        <v>4081</v>
      </c>
      <c r="H608" s="7" t="s">
        <v>4082</v>
      </c>
      <c r="I608" s="7" t="s">
        <v>1537</v>
      </c>
      <c r="J608" s="7">
        <f t="shared" si="9"/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  <c r="Z608" s="12">
        <v>0</v>
      </c>
      <c r="AA608" s="20">
        <v>0</v>
      </c>
      <c r="AB608" s="20">
        <v>0</v>
      </c>
      <c r="AC608" s="48">
        <v>0</v>
      </c>
      <c r="AD608" s="9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7">
        <v>0</v>
      </c>
      <c r="AN608" s="7">
        <v>0</v>
      </c>
      <c r="AO608" s="7">
        <v>0</v>
      </c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</row>
    <row r="609" spans="1:67" s="21" customFormat="1">
      <c r="A609" s="7" t="s">
        <v>4469</v>
      </c>
      <c r="B609" s="7" t="s">
        <v>3670</v>
      </c>
      <c r="C609" s="7" t="s">
        <v>1506</v>
      </c>
      <c r="D609" s="7" t="s">
        <v>1507</v>
      </c>
      <c r="E609" s="7" t="s">
        <v>1521</v>
      </c>
      <c r="F609" s="7" t="s">
        <v>1522</v>
      </c>
      <c r="G609" s="7" t="s">
        <v>1523</v>
      </c>
      <c r="H609" s="7" t="s">
        <v>1537</v>
      </c>
      <c r="I609" s="7" t="s">
        <v>1537</v>
      </c>
      <c r="J609" s="7">
        <f t="shared" si="9"/>
        <v>18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12">
        <v>0</v>
      </c>
      <c r="AA609" s="20">
        <v>0</v>
      </c>
      <c r="AB609" s="20">
        <v>0</v>
      </c>
      <c r="AC609" s="48">
        <v>18</v>
      </c>
      <c r="AD609" s="9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0</v>
      </c>
      <c r="AL609" s="7">
        <v>0</v>
      </c>
      <c r="AM609" s="7">
        <v>0</v>
      </c>
      <c r="AN609" s="7">
        <v>0</v>
      </c>
      <c r="AO609" s="7">
        <v>0</v>
      </c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</row>
    <row r="610" spans="1:67" s="21" customFormat="1">
      <c r="A610" s="7" t="s">
        <v>4470</v>
      </c>
      <c r="B610" s="7" t="s">
        <v>4099</v>
      </c>
      <c r="C610" s="7" t="s">
        <v>4100</v>
      </c>
      <c r="D610" s="7" t="s">
        <v>1537</v>
      </c>
      <c r="E610" s="7" t="s">
        <v>1537</v>
      </c>
      <c r="F610" s="7" t="s">
        <v>1537</v>
      </c>
      <c r="G610" s="7" t="s">
        <v>1537</v>
      </c>
      <c r="H610" s="7" t="s">
        <v>1537</v>
      </c>
      <c r="I610" s="7" t="s">
        <v>1537</v>
      </c>
      <c r="J610" s="7">
        <f t="shared" si="9"/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2">
        <v>0</v>
      </c>
      <c r="AA610" s="20">
        <v>0</v>
      </c>
      <c r="AB610" s="20">
        <v>0</v>
      </c>
      <c r="AC610" s="48">
        <v>0</v>
      </c>
      <c r="AD610" s="9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0</v>
      </c>
      <c r="AL610" s="7">
        <v>0</v>
      </c>
      <c r="AM610" s="7">
        <v>0</v>
      </c>
      <c r="AN610" s="7">
        <v>0</v>
      </c>
      <c r="AO610" s="7">
        <v>0</v>
      </c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</row>
    <row r="611" spans="1:67" s="21" customFormat="1">
      <c r="A611" s="7" t="s">
        <v>4471</v>
      </c>
      <c r="B611" s="7" t="s">
        <v>4351</v>
      </c>
      <c r="C611" s="7" t="s">
        <v>1506</v>
      </c>
      <c r="D611" s="7" t="s">
        <v>1532</v>
      </c>
      <c r="E611" s="7" t="s">
        <v>1533</v>
      </c>
      <c r="F611" s="7" t="s">
        <v>1534</v>
      </c>
      <c r="G611" s="7" t="s">
        <v>1535</v>
      </c>
      <c r="H611" s="7" t="s">
        <v>1536</v>
      </c>
      <c r="I611" s="7" t="s">
        <v>4352</v>
      </c>
      <c r="J611" s="7">
        <f t="shared" si="9"/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12">
        <v>0</v>
      </c>
      <c r="AA611" s="20">
        <v>0</v>
      </c>
      <c r="AB611" s="20">
        <v>0</v>
      </c>
      <c r="AC611" s="48">
        <v>0</v>
      </c>
      <c r="AD611" s="9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0</v>
      </c>
      <c r="AL611" s="7">
        <v>0</v>
      </c>
      <c r="AM611" s="7">
        <v>0</v>
      </c>
      <c r="AN611" s="7">
        <v>0</v>
      </c>
      <c r="AO611" s="7">
        <v>0</v>
      </c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</row>
    <row r="612" spans="1:67" s="21" customFormat="1">
      <c r="A612" s="7" t="s">
        <v>4472</v>
      </c>
      <c r="B612" s="7" t="s">
        <v>4473</v>
      </c>
      <c r="C612" s="7" t="s">
        <v>1506</v>
      </c>
      <c r="D612" s="7" t="s">
        <v>1507</v>
      </c>
      <c r="E612" s="7" t="s">
        <v>1521</v>
      </c>
      <c r="F612" s="7" t="s">
        <v>1527</v>
      </c>
      <c r="G612" s="7" t="s">
        <v>4474</v>
      </c>
      <c r="H612" s="7" t="s">
        <v>4475</v>
      </c>
      <c r="I612" s="7" t="s">
        <v>1537</v>
      </c>
      <c r="J612" s="7">
        <f t="shared" si="9"/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12">
        <v>0</v>
      </c>
      <c r="AA612" s="20">
        <v>0</v>
      </c>
      <c r="AB612" s="20">
        <v>0</v>
      </c>
      <c r="AC612" s="48">
        <v>0</v>
      </c>
      <c r="AD612" s="9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0</v>
      </c>
      <c r="AL612" s="7">
        <v>0</v>
      </c>
      <c r="AM612" s="7">
        <v>0</v>
      </c>
      <c r="AN612" s="7">
        <v>0</v>
      </c>
      <c r="AO612" s="7">
        <v>0</v>
      </c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</row>
    <row r="613" spans="1:67" s="21" customFormat="1">
      <c r="A613" s="7" t="s">
        <v>4476</v>
      </c>
      <c r="B613" s="7" t="s">
        <v>4477</v>
      </c>
      <c r="C613" s="7" t="s">
        <v>1506</v>
      </c>
      <c r="D613" s="7" t="s">
        <v>1507</v>
      </c>
      <c r="E613" s="7" t="s">
        <v>1508</v>
      </c>
      <c r="F613" s="7" t="s">
        <v>1509</v>
      </c>
      <c r="G613" s="7" t="s">
        <v>1645</v>
      </c>
      <c r="H613" s="7" t="s">
        <v>1537</v>
      </c>
      <c r="I613" s="7" t="s">
        <v>1537</v>
      </c>
      <c r="J613" s="7">
        <f t="shared" si="9"/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2">
        <v>0</v>
      </c>
      <c r="AA613" s="20">
        <v>0</v>
      </c>
      <c r="AB613" s="20">
        <v>0</v>
      </c>
      <c r="AC613" s="48">
        <v>0</v>
      </c>
      <c r="AD613" s="9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0</v>
      </c>
      <c r="AL613" s="7">
        <v>0</v>
      </c>
      <c r="AM613" s="7">
        <v>0</v>
      </c>
      <c r="AN613" s="7">
        <v>0</v>
      </c>
      <c r="AO613" s="7">
        <v>0</v>
      </c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</row>
    <row r="614" spans="1:67" s="21" customFormat="1">
      <c r="A614" s="7" t="s">
        <v>4478</v>
      </c>
      <c r="B614" s="7" t="s">
        <v>3974</v>
      </c>
      <c r="C614" s="7" t="s">
        <v>1506</v>
      </c>
      <c r="D614" s="7" t="s">
        <v>1507</v>
      </c>
      <c r="E614" s="7" t="s">
        <v>1521</v>
      </c>
      <c r="F614" s="7" t="s">
        <v>1522</v>
      </c>
      <c r="G614" s="7" t="s">
        <v>3763</v>
      </c>
      <c r="H614" s="7" t="s">
        <v>3975</v>
      </c>
      <c r="I614" s="7" t="s">
        <v>1537</v>
      </c>
      <c r="J614" s="7">
        <f t="shared" si="9"/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12">
        <v>0</v>
      </c>
      <c r="AA614" s="20">
        <v>0</v>
      </c>
      <c r="AB614" s="20">
        <v>0</v>
      </c>
      <c r="AC614" s="48">
        <v>0</v>
      </c>
      <c r="AD614" s="9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0</v>
      </c>
      <c r="AL614" s="7">
        <v>0</v>
      </c>
      <c r="AM614" s="7">
        <v>0</v>
      </c>
      <c r="AN614" s="7">
        <v>0</v>
      </c>
      <c r="AO614" s="7">
        <v>0</v>
      </c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</row>
    <row r="615" spans="1:67" s="21" customFormat="1">
      <c r="A615" s="7" t="s">
        <v>4479</v>
      </c>
      <c r="B615" s="7" t="s">
        <v>4102</v>
      </c>
      <c r="C615" s="7" t="s">
        <v>1506</v>
      </c>
      <c r="D615" s="7" t="s">
        <v>1507</v>
      </c>
      <c r="E615" s="7" t="s">
        <v>1537</v>
      </c>
      <c r="F615" s="7" t="s">
        <v>1537</v>
      </c>
      <c r="G615" s="7" t="s">
        <v>1537</v>
      </c>
      <c r="H615" s="7" t="s">
        <v>1537</v>
      </c>
      <c r="I615" s="7" t="s">
        <v>1537</v>
      </c>
      <c r="J615" s="7">
        <f t="shared" si="9"/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12">
        <v>0</v>
      </c>
      <c r="AA615" s="20">
        <v>0</v>
      </c>
      <c r="AB615" s="20">
        <v>0</v>
      </c>
      <c r="AC615" s="48">
        <v>0</v>
      </c>
      <c r="AD615" s="9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0</v>
      </c>
      <c r="AJ615" s="7">
        <v>0</v>
      </c>
      <c r="AK615" s="7">
        <v>0</v>
      </c>
      <c r="AL615" s="7">
        <v>0</v>
      </c>
      <c r="AM615" s="7">
        <v>0</v>
      </c>
      <c r="AN615" s="7">
        <v>0</v>
      </c>
      <c r="AO615" s="7">
        <v>0</v>
      </c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</row>
    <row r="616" spans="1:67" s="21" customFormat="1">
      <c r="A616" s="7" t="s">
        <v>4480</v>
      </c>
      <c r="B616" s="7" t="s">
        <v>3877</v>
      </c>
      <c r="C616" s="7" t="s">
        <v>1506</v>
      </c>
      <c r="D616" s="7" t="s">
        <v>1507</v>
      </c>
      <c r="E616" s="7" t="s">
        <v>1515</v>
      </c>
      <c r="F616" s="7" t="s">
        <v>1539</v>
      </c>
      <c r="G616" s="7" t="s">
        <v>1554</v>
      </c>
      <c r="H616" s="7" t="s">
        <v>1537</v>
      </c>
      <c r="I616" s="7" t="s">
        <v>1537</v>
      </c>
      <c r="J616" s="7">
        <f t="shared" si="9"/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12">
        <v>0</v>
      </c>
      <c r="AA616" s="20">
        <v>0</v>
      </c>
      <c r="AB616" s="20">
        <v>0</v>
      </c>
      <c r="AC616" s="48">
        <v>0</v>
      </c>
      <c r="AD616" s="9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0</v>
      </c>
      <c r="AL616" s="7">
        <v>0</v>
      </c>
      <c r="AM616" s="7">
        <v>0</v>
      </c>
      <c r="AN616" s="7">
        <v>0</v>
      </c>
      <c r="AO616" s="7">
        <v>0</v>
      </c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</row>
    <row r="617" spans="1:67" s="21" customFormat="1">
      <c r="A617" s="7" t="s">
        <v>4481</v>
      </c>
      <c r="B617" s="7" t="s">
        <v>3694</v>
      </c>
      <c r="C617" s="7" t="s">
        <v>1506</v>
      </c>
      <c r="D617" s="7" t="s">
        <v>1507</v>
      </c>
      <c r="E617" s="7" t="s">
        <v>1515</v>
      </c>
      <c r="F617" s="7" t="s">
        <v>1581</v>
      </c>
      <c r="G617" s="7" t="s">
        <v>1582</v>
      </c>
      <c r="H617" s="7" t="s">
        <v>1583</v>
      </c>
      <c r="I617" s="7" t="s">
        <v>1537</v>
      </c>
      <c r="J617" s="7">
        <f t="shared" si="9"/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12">
        <v>0</v>
      </c>
      <c r="AA617" s="20">
        <v>0</v>
      </c>
      <c r="AB617" s="20">
        <v>0</v>
      </c>
      <c r="AC617" s="48">
        <v>0</v>
      </c>
      <c r="AD617" s="9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0</v>
      </c>
      <c r="AL617" s="7">
        <v>0</v>
      </c>
      <c r="AM617" s="7">
        <v>0</v>
      </c>
      <c r="AN617" s="7">
        <v>0</v>
      </c>
      <c r="AO617" s="7">
        <v>0</v>
      </c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</row>
    <row r="618" spans="1:67" s="21" customFormat="1">
      <c r="A618" s="7" t="s">
        <v>4482</v>
      </c>
      <c r="B618" s="7" t="s">
        <v>4099</v>
      </c>
      <c r="C618" s="7" t="s">
        <v>4100</v>
      </c>
      <c r="D618" s="7" t="s">
        <v>1537</v>
      </c>
      <c r="E618" s="7" t="s">
        <v>1537</v>
      </c>
      <c r="F618" s="7" t="s">
        <v>1537</v>
      </c>
      <c r="G618" s="7" t="s">
        <v>1537</v>
      </c>
      <c r="H618" s="7" t="s">
        <v>1537</v>
      </c>
      <c r="I618" s="7" t="s">
        <v>1537</v>
      </c>
      <c r="J618" s="7">
        <f t="shared" si="9"/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12">
        <v>0</v>
      </c>
      <c r="AA618" s="20">
        <v>0</v>
      </c>
      <c r="AB618" s="20">
        <v>0</v>
      </c>
      <c r="AC618" s="48">
        <v>0</v>
      </c>
      <c r="AD618" s="9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0</v>
      </c>
      <c r="AL618" s="7">
        <v>0</v>
      </c>
      <c r="AM618" s="7">
        <v>0</v>
      </c>
      <c r="AN618" s="7">
        <v>0</v>
      </c>
      <c r="AO618" s="7">
        <v>0</v>
      </c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</row>
    <row r="619" spans="1:67" s="21" customFormat="1">
      <c r="A619" s="7" t="s">
        <v>4483</v>
      </c>
      <c r="B619" s="7" t="s">
        <v>3773</v>
      </c>
      <c r="C619" s="7" t="s">
        <v>1506</v>
      </c>
      <c r="D619" s="7" t="s">
        <v>1558</v>
      </c>
      <c r="E619" s="7" t="s">
        <v>1559</v>
      </c>
      <c r="F619" s="7" t="s">
        <v>1560</v>
      </c>
      <c r="G619" s="7" t="s">
        <v>1561</v>
      </c>
      <c r="H619" s="7" t="s">
        <v>1537</v>
      </c>
      <c r="I619" s="7" t="s">
        <v>1537</v>
      </c>
      <c r="J619" s="7">
        <f t="shared" si="9"/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12">
        <v>0</v>
      </c>
      <c r="AA619" s="20">
        <v>0</v>
      </c>
      <c r="AB619" s="20">
        <v>0</v>
      </c>
      <c r="AC619" s="48">
        <v>0</v>
      </c>
      <c r="AD619" s="9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0</v>
      </c>
      <c r="AL619" s="7">
        <v>0</v>
      </c>
      <c r="AM619" s="7">
        <v>0</v>
      </c>
      <c r="AN619" s="7">
        <v>0</v>
      </c>
      <c r="AO619" s="7">
        <v>0</v>
      </c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</row>
    <row r="620" spans="1:67" s="21" customFormat="1">
      <c r="A620" s="7" t="s">
        <v>4484</v>
      </c>
      <c r="B620" s="7" t="s">
        <v>3695</v>
      </c>
      <c r="C620" s="7" t="s">
        <v>1506</v>
      </c>
      <c r="D620" s="7" t="s">
        <v>1507</v>
      </c>
      <c r="E620" s="7" t="s">
        <v>1515</v>
      </c>
      <c r="F620" s="7" t="s">
        <v>3672</v>
      </c>
      <c r="G620" s="7" t="s">
        <v>1789</v>
      </c>
      <c r="H620" s="7" t="s">
        <v>1537</v>
      </c>
      <c r="I620" s="7" t="s">
        <v>1537</v>
      </c>
      <c r="J620" s="7">
        <f t="shared" si="9"/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  <c r="Z620" s="12">
        <v>0</v>
      </c>
      <c r="AA620" s="20">
        <v>0</v>
      </c>
      <c r="AB620" s="20">
        <v>0</v>
      </c>
      <c r="AC620" s="48">
        <v>0</v>
      </c>
      <c r="AD620" s="9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7">
        <v>0</v>
      </c>
      <c r="AN620" s="7">
        <v>0</v>
      </c>
      <c r="AO620" s="7">
        <v>0</v>
      </c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</row>
    <row r="621" spans="1:67" s="21" customFormat="1">
      <c r="A621" s="7" t="s">
        <v>4485</v>
      </c>
      <c r="B621" s="7" t="s">
        <v>4486</v>
      </c>
      <c r="C621" s="7" t="s">
        <v>1506</v>
      </c>
      <c r="D621" s="7" t="s">
        <v>1507</v>
      </c>
      <c r="E621" s="7" t="s">
        <v>1521</v>
      </c>
      <c r="F621" s="7" t="s">
        <v>1522</v>
      </c>
      <c r="G621" s="7" t="s">
        <v>4487</v>
      </c>
      <c r="H621" s="7" t="s">
        <v>1537</v>
      </c>
      <c r="I621" s="7" t="s">
        <v>1537</v>
      </c>
      <c r="J621" s="7">
        <f t="shared" si="9"/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12">
        <v>0</v>
      </c>
      <c r="AA621" s="20">
        <v>0</v>
      </c>
      <c r="AB621" s="20">
        <v>0</v>
      </c>
      <c r="AC621" s="48">
        <v>0</v>
      </c>
      <c r="AD621" s="9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7">
        <v>0</v>
      </c>
      <c r="AN621" s="7">
        <v>0</v>
      </c>
      <c r="AO621" s="7">
        <v>0</v>
      </c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</row>
    <row r="622" spans="1:67" s="21" customFormat="1">
      <c r="A622" s="7" t="s">
        <v>4488</v>
      </c>
      <c r="B622" s="7" t="s">
        <v>3751</v>
      </c>
      <c r="C622" s="7" t="s">
        <v>1506</v>
      </c>
      <c r="D622" s="7" t="s">
        <v>1507</v>
      </c>
      <c r="E622" s="7" t="s">
        <v>1508</v>
      </c>
      <c r="F622" s="7" t="s">
        <v>1509</v>
      </c>
      <c r="G622" s="7" t="s">
        <v>1594</v>
      </c>
      <c r="H622" s="7" t="s">
        <v>1537</v>
      </c>
      <c r="I622" s="7" t="s">
        <v>1537</v>
      </c>
      <c r="J622" s="7">
        <f t="shared" si="9"/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  <c r="Z622" s="12">
        <v>0</v>
      </c>
      <c r="AA622" s="20">
        <v>0</v>
      </c>
      <c r="AB622" s="20">
        <v>0</v>
      </c>
      <c r="AC622" s="48">
        <v>0</v>
      </c>
      <c r="AD622" s="9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0</v>
      </c>
      <c r="AL622" s="7">
        <v>0</v>
      </c>
      <c r="AM622" s="7">
        <v>0</v>
      </c>
      <c r="AN622" s="7">
        <v>0</v>
      </c>
      <c r="AO622" s="7">
        <v>0</v>
      </c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</row>
    <row r="623" spans="1:67" s="21" customFormat="1">
      <c r="A623" s="7" t="s">
        <v>4489</v>
      </c>
      <c r="B623" s="7" t="s">
        <v>4099</v>
      </c>
      <c r="C623" s="7" t="s">
        <v>4100</v>
      </c>
      <c r="D623" s="7" t="s">
        <v>1537</v>
      </c>
      <c r="E623" s="7" t="s">
        <v>1537</v>
      </c>
      <c r="F623" s="7" t="s">
        <v>1537</v>
      </c>
      <c r="G623" s="7" t="s">
        <v>1537</v>
      </c>
      <c r="H623" s="7" t="s">
        <v>1537</v>
      </c>
      <c r="I623" s="7" t="s">
        <v>1537</v>
      </c>
      <c r="J623" s="7">
        <f t="shared" si="9"/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12">
        <v>0</v>
      </c>
      <c r="AA623" s="20">
        <v>0</v>
      </c>
      <c r="AB623" s="20">
        <v>0</v>
      </c>
      <c r="AC623" s="48">
        <v>0</v>
      </c>
      <c r="AD623" s="9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0</v>
      </c>
      <c r="AL623" s="7">
        <v>0</v>
      </c>
      <c r="AM623" s="7">
        <v>0</v>
      </c>
      <c r="AN623" s="7">
        <v>0</v>
      </c>
      <c r="AO623" s="7">
        <v>0</v>
      </c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</row>
    <row r="624" spans="1:67" s="21" customFormat="1">
      <c r="A624" s="7" t="s">
        <v>4490</v>
      </c>
      <c r="B624" s="7" t="s">
        <v>4016</v>
      </c>
      <c r="C624" s="7" t="s">
        <v>1506</v>
      </c>
      <c r="D624" s="7" t="s">
        <v>1507</v>
      </c>
      <c r="E624" s="7" t="s">
        <v>1508</v>
      </c>
      <c r="F624" s="7" t="s">
        <v>1537</v>
      </c>
      <c r="G624" s="7" t="s">
        <v>1537</v>
      </c>
      <c r="H624" s="7" t="s">
        <v>1537</v>
      </c>
      <c r="I624" s="7" t="s">
        <v>1537</v>
      </c>
      <c r="J624" s="7">
        <f t="shared" si="9"/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12">
        <v>0</v>
      </c>
      <c r="AA624" s="20">
        <v>0</v>
      </c>
      <c r="AB624" s="20">
        <v>0</v>
      </c>
      <c r="AC624" s="48">
        <v>0</v>
      </c>
      <c r="AD624" s="9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0</v>
      </c>
      <c r="AL624" s="7">
        <v>0</v>
      </c>
      <c r="AM624" s="7">
        <v>0</v>
      </c>
      <c r="AN624" s="7">
        <v>0</v>
      </c>
      <c r="AO624" s="7">
        <v>0</v>
      </c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</row>
    <row r="625" spans="1:67" s="21" customFormat="1">
      <c r="A625" s="7" t="s">
        <v>4491</v>
      </c>
      <c r="B625" s="7" t="s">
        <v>4074</v>
      </c>
      <c r="C625" s="7" t="s">
        <v>1506</v>
      </c>
      <c r="D625" s="7" t="s">
        <v>1507</v>
      </c>
      <c r="E625" s="7" t="s">
        <v>1515</v>
      </c>
      <c r="F625" s="7" t="s">
        <v>1539</v>
      </c>
      <c r="G625" s="7" t="s">
        <v>1554</v>
      </c>
      <c r="H625" s="7" t="s">
        <v>4075</v>
      </c>
      <c r="I625" s="7" t="s">
        <v>1537</v>
      </c>
      <c r="J625" s="7">
        <f t="shared" si="9"/>
        <v>8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12">
        <v>0</v>
      </c>
      <c r="AA625" s="20">
        <v>8</v>
      </c>
      <c r="AB625" s="20">
        <v>0</v>
      </c>
      <c r="AC625" s="48">
        <v>0</v>
      </c>
      <c r="AD625" s="9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0</v>
      </c>
      <c r="AL625" s="7">
        <v>0</v>
      </c>
      <c r="AM625" s="7">
        <v>0</v>
      </c>
      <c r="AN625" s="7">
        <v>0</v>
      </c>
      <c r="AO625" s="7">
        <v>0</v>
      </c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</row>
    <row r="626" spans="1:67" s="21" customFormat="1">
      <c r="A626" s="7" t="s">
        <v>4492</v>
      </c>
      <c r="B626" s="7" t="s">
        <v>3706</v>
      </c>
      <c r="C626" s="7" t="s">
        <v>1506</v>
      </c>
      <c r="D626" s="7" t="s">
        <v>1507</v>
      </c>
      <c r="E626" s="7" t="s">
        <v>1521</v>
      </c>
      <c r="F626" s="7" t="s">
        <v>1522</v>
      </c>
      <c r="G626" s="7" t="s">
        <v>1523</v>
      </c>
      <c r="H626" s="7" t="s">
        <v>1566</v>
      </c>
      <c r="I626" s="7" t="s">
        <v>1537</v>
      </c>
      <c r="J626" s="7">
        <f t="shared" si="9"/>
        <v>20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12">
        <v>0</v>
      </c>
      <c r="AA626" s="20">
        <v>20</v>
      </c>
      <c r="AB626" s="20">
        <v>0</v>
      </c>
      <c r="AC626" s="48">
        <v>0</v>
      </c>
      <c r="AD626" s="9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0</v>
      </c>
      <c r="AL626" s="7">
        <v>0</v>
      </c>
      <c r="AM626" s="7">
        <v>0</v>
      </c>
      <c r="AN626" s="7">
        <v>0</v>
      </c>
      <c r="AO626" s="7">
        <v>0</v>
      </c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</row>
    <row r="627" spans="1:67" s="21" customFormat="1">
      <c r="A627" s="7" t="s">
        <v>4493</v>
      </c>
      <c r="B627" s="7" t="s">
        <v>4494</v>
      </c>
      <c r="C627" s="7" t="s">
        <v>1506</v>
      </c>
      <c r="D627" s="7" t="s">
        <v>1507</v>
      </c>
      <c r="E627" s="7" t="s">
        <v>1521</v>
      </c>
      <c r="F627" s="7" t="s">
        <v>1522</v>
      </c>
      <c r="G627" s="7" t="s">
        <v>3767</v>
      </c>
      <c r="H627" s="7" t="s">
        <v>3768</v>
      </c>
      <c r="I627" s="7" t="s">
        <v>4495</v>
      </c>
      <c r="J627" s="7">
        <f t="shared" si="9"/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12">
        <v>0</v>
      </c>
      <c r="AA627" s="20">
        <v>0</v>
      </c>
      <c r="AB627" s="20">
        <v>0</v>
      </c>
      <c r="AC627" s="48">
        <v>0</v>
      </c>
      <c r="AD627" s="9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0</v>
      </c>
      <c r="AL627" s="7">
        <v>0</v>
      </c>
      <c r="AM627" s="7">
        <v>0</v>
      </c>
      <c r="AN627" s="7">
        <v>0</v>
      </c>
      <c r="AO627" s="7">
        <v>0</v>
      </c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</row>
    <row r="628" spans="1:67" s="21" customFormat="1">
      <c r="A628" s="7" t="s">
        <v>4496</v>
      </c>
      <c r="B628" s="7" t="s">
        <v>3699</v>
      </c>
      <c r="C628" s="7" t="s">
        <v>1506</v>
      </c>
      <c r="D628" s="7" t="s">
        <v>1558</v>
      </c>
      <c r="E628" s="7" t="s">
        <v>1559</v>
      </c>
      <c r="F628" s="7" t="s">
        <v>1560</v>
      </c>
      <c r="G628" s="7" t="s">
        <v>1561</v>
      </c>
      <c r="H628" s="7" t="s">
        <v>1562</v>
      </c>
      <c r="I628" s="7" t="s">
        <v>1537</v>
      </c>
      <c r="J628" s="7">
        <f t="shared" si="9"/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12">
        <v>0</v>
      </c>
      <c r="AA628" s="20">
        <v>0</v>
      </c>
      <c r="AB628" s="20">
        <v>0</v>
      </c>
      <c r="AC628" s="48">
        <v>0</v>
      </c>
      <c r="AD628" s="9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7">
        <v>0</v>
      </c>
      <c r="AN628" s="7">
        <v>0</v>
      </c>
      <c r="AO628" s="7">
        <v>0</v>
      </c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</row>
    <row r="629" spans="1:67" s="21" customFormat="1">
      <c r="A629" s="7" t="s">
        <v>4497</v>
      </c>
      <c r="B629" s="7" t="s">
        <v>3726</v>
      </c>
      <c r="C629" s="7" t="s">
        <v>1506</v>
      </c>
      <c r="D629" s="7" t="s">
        <v>1507</v>
      </c>
      <c r="E629" s="7" t="s">
        <v>1508</v>
      </c>
      <c r="F629" s="7" t="s">
        <v>1509</v>
      </c>
      <c r="G629" s="7" t="s">
        <v>1594</v>
      </c>
      <c r="H629" s="7" t="s">
        <v>1606</v>
      </c>
      <c r="I629" s="7" t="s">
        <v>1537</v>
      </c>
      <c r="J629" s="7">
        <f t="shared" si="9"/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12">
        <v>0</v>
      </c>
      <c r="AA629" s="20">
        <v>0</v>
      </c>
      <c r="AB629" s="20">
        <v>0</v>
      </c>
      <c r="AC629" s="48">
        <v>0</v>
      </c>
      <c r="AD629" s="9">
        <v>0</v>
      </c>
      <c r="AE629" s="7">
        <v>0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7">
        <v>0</v>
      </c>
      <c r="AN629" s="7">
        <v>0</v>
      </c>
      <c r="AO629" s="7">
        <v>0</v>
      </c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</row>
    <row r="630" spans="1:67" s="21" customFormat="1">
      <c r="A630" s="7" t="s">
        <v>4498</v>
      </c>
      <c r="B630" s="7" t="s">
        <v>4001</v>
      </c>
      <c r="C630" s="7" t="s">
        <v>1506</v>
      </c>
      <c r="D630" s="7" t="s">
        <v>1507</v>
      </c>
      <c r="E630" s="7" t="s">
        <v>1521</v>
      </c>
      <c r="F630" s="7" t="s">
        <v>4002</v>
      </c>
      <c r="G630" s="7" t="s">
        <v>4003</v>
      </c>
      <c r="H630" s="7" t="s">
        <v>4004</v>
      </c>
      <c r="I630" s="7" t="s">
        <v>1537</v>
      </c>
      <c r="J630" s="7">
        <f t="shared" si="9"/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  <c r="Z630" s="12">
        <v>0</v>
      </c>
      <c r="AA630" s="20">
        <v>0</v>
      </c>
      <c r="AB630" s="20">
        <v>0</v>
      </c>
      <c r="AC630" s="48">
        <v>0</v>
      </c>
      <c r="AD630" s="9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7">
        <v>0</v>
      </c>
      <c r="AN630" s="7">
        <v>0</v>
      </c>
      <c r="AO630" s="7">
        <v>0</v>
      </c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</row>
    <row r="631" spans="1:67" s="21" customFormat="1">
      <c r="A631" s="7" t="s">
        <v>4499</v>
      </c>
      <c r="B631" s="7" t="s">
        <v>3901</v>
      </c>
      <c r="C631" s="7" t="s">
        <v>1506</v>
      </c>
      <c r="D631" s="7" t="s">
        <v>1749</v>
      </c>
      <c r="E631" s="7" t="s">
        <v>1749</v>
      </c>
      <c r="F631" s="7" t="s">
        <v>1750</v>
      </c>
      <c r="G631" s="7" t="s">
        <v>1751</v>
      </c>
      <c r="H631" s="7" t="s">
        <v>1537</v>
      </c>
      <c r="I631" s="7" t="s">
        <v>1537</v>
      </c>
      <c r="J631" s="7">
        <f t="shared" si="9"/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12">
        <v>0</v>
      </c>
      <c r="AA631" s="20">
        <v>0</v>
      </c>
      <c r="AB631" s="20">
        <v>0</v>
      </c>
      <c r="AC631" s="48">
        <v>0</v>
      </c>
      <c r="AD631" s="9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0</v>
      </c>
      <c r="AM631" s="7">
        <v>0</v>
      </c>
      <c r="AN631" s="7">
        <v>0</v>
      </c>
      <c r="AO631" s="7">
        <v>0</v>
      </c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</row>
    <row r="632" spans="1:67" s="21" customFormat="1">
      <c r="A632" s="7" t="s">
        <v>4500</v>
      </c>
      <c r="B632" s="7" t="s">
        <v>4099</v>
      </c>
      <c r="C632" s="7" t="s">
        <v>4100</v>
      </c>
      <c r="D632" s="7" t="s">
        <v>1537</v>
      </c>
      <c r="E632" s="7" t="s">
        <v>1537</v>
      </c>
      <c r="F632" s="7" t="s">
        <v>1537</v>
      </c>
      <c r="G632" s="7" t="s">
        <v>1537</v>
      </c>
      <c r="H632" s="7" t="s">
        <v>1537</v>
      </c>
      <c r="I632" s="7" t="s">
        <v>1537</v>
      </c>
      <c r="J632" s="7">
        <f t="shared" si="9"/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  <c r="Z632" s="12">
        <v>0</v>
      </c>
      <c r="AA632" s="20">
        <v>0</v>
      </c>
      <c r="AB632" s="20">
        <v>0</v>
      </c>
      <c r="AC632" s="48">
        <v>0</v>
      </c>
      <c r="AD632" s="9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0</v>
      </c>
      <c r="AL632" s="7">
        <v>0</v>
      </c>
      <c r="AM632" s="7">
        <v>0</v>
      </c>
      <c r="AN632" s="7">
        <v>0</v>
      </c>
      <c r="AO632" s="7">
        <v>0</v>
      </c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</row>
    <row r="633" spans="1:67" s="21" customFormat="1">
      <c r="A633" s="7" t="s">
        <v>4501</v>
      </c>
      <c r="B633" s="7" t="s">
        <v>3754</v>
      </c>
      <c r="C633" s="7" t="s">
        <v>1506</v>
      </c>
      <c r="D633" s="7" t="s">
        <v>1532</v>
      </c>
      <c r="E633" s="7" t="s">
        <v>1533</v>
      </c>
      <c r="F633" s="7" t="s">
        <v>1534</v>
      </c>
      <c r="G633" s="7" t="s">
        <v>1535</v>
      </c>
      <c r="H633" s="7" t="s">
        <v>1536</v>
      </c>
      <c r="I633" s="7" t="s">
        <v>1537</v>
      </c>
      <c r="J633" s="7">
        <f t="shared" si="9"/>
        <v>59</v>
      </c>
      <c r="K633" s="8">
        <v>0</v>
      </c>
      <c r="L633" s="8">
        <v>0</v>
      </c>
      <c r="M633" s="8">
        <v>14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29</v>
      </c>
      <c r="V633" s="8">
        <v>16</v>
      </c>
      <c r="W633" s="8">
        <v>0</v>
      </c>
      <c r="X633" s="8">
        <v>0</v>
      </c>
      <c r="Y633" s="8">
        <v>0</v>
      </c>
      <c r="Z633" s="12">
        <v>0</v>
      </c>
      <c r="AA633" s="20">
        <v>0</v>
      </c>
      <c r="AB633" s="20">
        <v>0</v>
      </c>
      <c r="AC633" s="48">
        <v>0</v>
      </c>
      <c r="AD633" s="9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0</v>
      </c>
      <c r="AL633" s="7">
        <v>0</v>
      </c>
      <c r="AM633" s="7">
        <v>0</v>
      </c>
      <c r="AN633" s="7">
        <v>0</v>
      </c>
      <c r="AO633" s="7">
        <v>0</v>
      </c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</row>
    <row r="634" spans="1:67" s="21" customFormat="1">
      <c r="A634" s="7" t="s">
        <v>4502</v>
      </c>
      <c r="B634" s="7" t="s">
        <v>3831</v>
      </c>
      <c r="C634" s="7" t="s">
        <v>1506</v>
      </c>
      <c r="D634" s="7" t="s">
        <v>1507</v>
      </c>
      <c r="E634" s="7" t="s">
        <v>1508</v>
      </c>
      <c r="F634" s="7" t="s">
        <v>1509</v>
      </c>
      <c r="G634" s="7" t="s">
        <v>1510</v>
      </c>
      <c r="H634" s="7" t="s">
        <v>1537</v>
      </c>
      <c r="I634" s="7" t="s">
        <v>1537</v>
      </c>
      <c r="J634" s="7">
        <f t="shared" si="9"/>
        <v>34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5</v>
      </c>
      <c r="R634" s="8">
        <v>4</v>
      </c>
      <c r="S634" s="8">
        <v>0</v>
      </c>
      <c r="T634" s="8">
        <v>8</v>
      </c>
      <c r="U634" s="8">
        <v>7</v>
      </c>
      <c r="V634" s="8">
        <v>5</v>
      </c>
      <c r="W634" s="8">
        <v>5</v>
      </c>
      <c r="X634" s="8">
        <v>0</v>
      </c>
      <c r="Y634" s="8">
        <v>0</v>
      </c>
      <c r="Z634" s="12">
        <v>0</v>
      </c>
      <c r="AA634" s="20">
        <v>0</v>
      </c>
      <c r="AB634" s="20">
        <v>0</v>
      </c>
      <c r="AC634" s="48">
        <v>0</v>
      </c>
      <c r="AD634" s="9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0</v>
      </c>
      <c r="AL634" s="7">
        <v>0</v>
      </c>
      <c r="AM634" s="7">
        <v>0</v>
      </c>
      <c r="AN634" s="7">
        <v>0</v>
      </c>
      <c r="AO634" s="7">
        <v>0</v>
      </c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</row>
    <row r="635" spans="1:67" s="21" customFormat="1">
      <c r="A635" s="7" t="s">
        <v>3251</v>
      </c>
      <c r="B635" s="7" t="s">
        <v>3782</v>
      </c>
      <c r="C635" s="7" t="s">
        <v>1506</v>
      </c>
      <c r="D635" s="7" t="s">
        <v>1507</v>
      </c>
      <c r="E635" s="7" t="s">
        <v>1521</v>
      </c>
      <c r="F635" s="7" t="s">
        <v>1522</v>
      </c>
      <c r="G635" s="7" t="s">
        <v>1537</v>
      </c>
      <c r="H635" s="7" t="s">
        <v>1537</v>
      </c>
      <c r="I635" s="7" t="s">
        <v>1537</v>
      </c>
      <c r="J635" s="7">
        <f t="shared" si="9"/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12">
        <v>0</v>
      </c>
      <c r="AA635" s="20">
        <v>0</v>
      </c>
      <c r="AB635" s="20">
        <v>0</v>
      </c>
      <c r="AC635" s="48">
        <v>0</v>
      </c>
      <c r="AD635" s="9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0</v>
      </c>
      <c r="AL635" s="7">
        <v>0</v>
      </c>
      <c r="AM635" s="7">
        <v>0</v>
      </c>
      <c r="AN635" s="7">
        <v>0</v>
      </c>
      <c r="AO635" s="7">
        <v>0</v>
      </c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</row>
    <row r="636" spans="1:67" s="21" customFormat="1">
      <c r="A636" s="7" t="s">
        <v>4503</v>
      </c>
      <c r="B636" s="7" t="s">
        <v>4504</v>
      </c>
      <c r="C636" s="7" t="s">
        <v>1506</v>
      </c>
      <c r="D636" s="7" t="s">
        <v>1532</v>
      </c>
      <c r="E636" s="7" t="s">
        <v>1533</v>
      </c>
      <c r="F636" s="7" t="s">
        <v>1534</v>
      </c>
      <c r="G636" s="7" t="s">
        <v>1837</v>
      </c>
      <c r="H636" s="7" t="s">
        <v>1838</v>
      </c>
      <c r="I636" s="7" t="s">
        <v>1537</v>
      </c>
      <c r="J636" s="7">
        <f t="shared" si="9"/>
        <v>16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12">
        <v>0</v>
      </c>
      <c r="AA636" s="20">
        <v>0</v>
      </c>
      <c r="AB636" s="20">
        <v>0</v>
      </c>
      <c r="AC636" s="48">
        <v>0</v>
      </c>
      <c r="AD636" s="9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16</v>
      </c>
      <c r="AL636" s="7">
        <v>0</v>
      </c>
      <c r="AM636" s="7">
        <v>0</v>
      </c>
      <c r="AN636" s="7">
        <v>0</v>
      </c>
      <c r="AO636" s="7">
        <v>0</v>
      </c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</row>
    <row r="637" spans="1:67" s="21" customFormat="1">
      <c r="A637" s="7" t="s">
        <v>4505</v>
      </c>
      <c r="B637" s="7" t="s">
        <v>4412</v>
      </c>
      <c r="C637" s="7" t="s">
        <v>1506</v>
      </c>
      <c r="D637" s="7" t="s">
        <v>1507</v>
      </c>
      <c r="E637" s="7" t="s">
        <v>1515</v>
      </c>
      <c r="F637" s="7" t="s">
        <v>3672</v>
      </c>
      <c r="G637" s="7" t="s">
        <v>1789</v>
      </c>
      <c r="H637" s="7" t="s">
        <v>4413</v>
      </c>
      <c r="I637" s="7" t="s">
        <v>1537</v>
      </c>
      <c r="J637" s="7">
        <f t="shared" si="9"/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12">
        <v>0</v>
      </c>
      <c r="AA637" s="20">
        <v>0</v>
      </c>
      <c r="AB637" s="20">
        <v>0</v>
      </c>
      <c r="AC637" s="48">
        <v>0</v>
      </c>
      <c r="AD637" s="9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0</v>
      </c>
      <c r="AL637" s="7">
        <v>0</v>
      </c>
      <c r="AM637" s="7">
        <v>0</v>
      </c>
      <c r="AN637" s="7">
        <v>0</v>
      </c>
      <c r="AO637" s="7">
        <v>0</v>
      </c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</row>
    <row r="638" spans="1:67" s="21" customFormat="1">
      <c r="A638" s="7" t="s">
        <v>4506</v>
      </c>
      <c r="B638" s="7" t="s">
        <v>3801</v>
      </c>
      <c r="C638" s="7" t="s">
        <v>1506</v>
      </c>
      <c r="D638" s="7" t="s">
        <v>1507</v>
      </c>
      <c r="E638" s="7" t="s">
        <v>1521</v>
      </c>
      <c r="F638" s="7" t="s">
        <v>1522</v>
      </c>
      <c r="G638" s="7" t="s">
        <v>1668</v>
      </c>
      <c r="H638" s="7" t="s">
        <v>3802</v>
      </c>
      <c r="I638" s="7" t="s">
        <v>1537</v>
      </c>
      <c r="J638" s="7">
        <f t="shared" si="9"/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12">
        <v>0</v>
      </c>
      <c r="AA638" s="20">
        <v>0</v>
      </c>
      <c r="AB638" s="20">
        <v>0</v>
      </c>
      <c r="AC638" s="48">
        <v>0</v>
      </c>
      <c r="AD638" s="9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v>0</v>
      </c>
      <c r="AK638" s="7">
        <v>0</v>
      </c>
      <c r="AL638" s="7">
        <v>0</v>
      </c>
      <c r="AM638" s="7">
        <v>0</v>
      </c>
      <c r="AN638" s="7">
        <v>0</v>
      </c>
      <c r="AO638" s="7">
        <v>0</v>
      </c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</row>
    <row r="639" spans="1:67" s="21" customFormat="1">
      <c r="A639" s="7" t="s">
        <v>4507</v>
      </c>
      <c r="B639" s="7" t="s">
        <v>3709</v>
      </c>
      <c r="C639" s="7" t="s">
        <v>1506</v>
      </c>
      <c r="D639" s="7" t="s">
        <v>1507</v>
      </c>
      <c r="E639" s="7" t="s">
        <v>1515</v>
      </c>
      <c r="F639" s="7" t="s">
        <v>3672</v>
      </c>
      <c r="G639" s="7" t="s">
        <v>1789</v>
      </c>
      <c r="H639" s="7" t="s">
        <v>1570</v>
      </c>
      <c r="I639" s="7" t="s">
        <v>1537</v>
      </c>
      <c r="J639" s="7">
        <f t="shared" si="9"/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12">
        <v>0</v>
      </c>
      <c r="AA639" s="20">
        <v>0</v>
      </c>
      <c r="AB639" s="20">
        <v>0</v>
      </c>
      <c r="AC639" s="48">
        <v>0</v>
      </c>
      <c r="AD639" s="9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0</v>
      </c>
      <c r="AL639" s="7">
        <v>0</v>
      </c>
      <c r="AM639" s="7">
        <v>0</v>
      </c>
      <c r="AN639" s="7">
        <v>0</v>
      </c>
      <c r="AO639" s="7">
        <v>0</v>
      </c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</row>
    <row r="640" spans="1:67" s="21" customFormat="1">
      <c r="A640" s="7" t="s">
        <v>4508</v>
      </c>
      <c r="B640" s="7" t="s">
        <v>3694</v>
      </c>
      <c r="C640" s="7" t="s">
        <v>1506</v>
      </c>
      <c r="D640" s="7" t="s">
        <v>1507</v>
      </c>
      <c r="E640" s="7" t="s">
        <v>1515</v>
      </c>
      <c r="F640" s="7" t="s">
        <v>1581</v>
      </c>
      <c r="G640" s="7" t="s">
        <v>1582</v>
      </c>
      <c r="H640" s="7" t="s">
        <v>1583</v>
      </c>
      <c r="I640" s="7" t="s">
        <v>1537</v>
      </c>
      <c r="J640" s="7">
        <f t="shared" si="9"/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12">
        <v>0</v>
      </c>
      <c r="AA640" s="20">
        <v>0</v>
      </c>
      <c r="AB640" s="20">
        <v>0</v>
      </c>
      <c r="AC640" s="48">
        <v>0</v>
      </c>
      <c r="AD640" s="9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7">
        <v>0</v>
      </c>
      <c r="AN640" s="7">
        <v>0</v>
      </c>
      <c r="AO640" s="7">
        <v>0</v>
      </c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</row>
    <row r="641" spans="1:67" s="21" customFormat="1">
      <c r="A641" s="7" t="s">
        <v>4509</v>
      </c>
      <c r="B641" s="7" t="s">
        <v>3711</v>
      </c>
      <c r="C641" s="7" t="s">
        <v>1506</v>
      </c>
      <c r="D641" s="7" t="s">
        <v>1507</v>
      </c>
      <c r="E641" s="7" t="s">
        <v>1515</v>
      </c>
      <c r="F641" s="7" t="s">
        <v>3672</v>
      </c>
      <c r="G641" s="7" t="s">
        <v>1789</v>
      </c>
      <c r="H641" s="7" t="s">
        <v>1518</v>
      </c>
      <c r="I641" s="7" t="s">
        <v>1537</v>
      </c>
      <c r="J641" s="7">
        <f t="shared" si="9"/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12">
        <v>0</v>
      </c>
      <c r="AA641" s="20">
        <v>0</v>
      </c>
      <c r="AB641" s="20">
        <v>0</v>
      </c>
      <c r="AC641" s="48">
        <v>0</v>
      </c>
      <c r="AD641" s="9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0</v>
      </c>
      <c r="AL641" s="7">
        <v>0</v>
      </c>
      <c r="AM641" s="7">
        <v>0</v>
      </c>
      <c r="AN641" s="7">
        <v>0</v>
      </c>
      <c r="AO641" s="7">
        <v>0</v>
      </c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</row>
    <row r="642" spans="1:67" s="21" customFormat="1">
      <c r="A642" s="7" t="s">
        <v>4510</v>
      </c>
      <c r="B642" s="7" t="s">
        <v>4102</v>
      </c>
      <c r="C642" s="7" t="s">
        <v>1506</v>
      </c>
      <c r="D642" s="7" t="s">
        <v>1507</v>
      </c>
      <c r="E642" s="7" t="s">
        <v>1537</v>
      </c>
      <c r="F642" s="7" t="s">
        <v>1537</v>
      </c>
      <c r="G642" s="7" t="s">
        <v>1537</v>
      </c>
      <c r="H642" s="7" t="s">
        <v>1537</v>
      </c>
      <c r="I642" s="7" t="s">
        <v>1537</v>
      </c>
      <c r="J642" s="7">
        <f t="shared" si="9"/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  <c r="Z642" s="12">
        <v>0</v>
      </c>
      <c r="AA642" s="20">
        <v>0</v>
      </c>
      <c r="AB642" s="20">
        <v>0</v>
      </c>
      <c r="AC642" s="48">
        <v>0</v>
      </c>
      <c r="AD642" s="9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0</v>
      </c>
      <c r="AL642" s="7">
        <v>0</v>
      </c>
      <c r="AM642" s="7">
        <v>0</v>
      </c>
      <c r="AN642" s="7">
        <v>0</v>
      </c>
      <c r="AO642" s="7">
        <v>0</v>
      </c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</row>
    <row r="643" spans="1:67" s="21" customFormat="1">
      <c r="A643" s="7" t="s">
        <v>4511</v>
      </c>
      <c r="B643" s="7" t="s">
        <v>4512</v>
      </c>
      <c r="C643" s="7" t="s">
        <v>1506</v>
      </c>
      <c r="D643" s="7" t="s">
        <v>1507</v>
      </c>
      <c r="E643" s="7" t="s">
        <v>3982</v>
      </c>
      <c r="F643" s="7" t="s">
        <v>4513</v>
      </c>
      <c r="G643" s="7" t="s">
        <v>4514</v>
      </c>
      <c r="H643" s="7" t="s">
        <v>4515</v>
      </c>
      <c r="I643" s="7" t="s">
        <v>1537</v>
      </c>
      <c r="J643" s="7">
        <f t="shared" si="9"/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12">
        <v>0</v>
      </c>
      <c r="AA643" s="20">
        <v>0</v>
      </c>
      <c r="AB643" s="20">
        <v>0</v>
      </c>
      <c r="AC643" s="48">
        <v>0</v>
      </c>
      <c r="AD643" s="9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0</v>
      </c>
      <c r="AL643" s="7">
        <v>0</v>
      </c>
      <c r="AM643" s="7">
        <v>0</v>
      </c>
      <c r="AN643" s="7">
        <v>0</v>
      </c>
      <c r="AO643" s="7">
        <v>0</v>
      </c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</row>
    <row r="644" spans="1:67" s="21" customFormat="1">
      <c r="A644" s="7" t="s">
        <v>4516</v>
      </c>
      <c r="B644" s="7" t="s">
        <v>3751</v>
      </c>
      <c r="C644" s="7" t="s">
        <v>1506</v>
      </c>
      <c r="D644" s="7" t="s">
        <v>1507</v>
      </c>
      <c r="E644" s="7" t="s">
        <v>1508</v>
      </c>
      <c r="F644" s="7" t="s">
        <v>1509</v>
      </c>
      <c r="G644" s="7" t="s">
        <v>1594</v>
      </c>
      <c r="H644" s="7" t="s">
        <v>1537</v>
      </c>
      <c r="I644" s="7" t="s">
        <v>1537</v>
      </c>
      <c r="J644" s="7">
        <f t="shared" ref="J644:J707" si="10">SUM(K644:AO644)</f>
        <v>0</v>
      </c>
      <c r="K644" s="8">
        <v>0</v>
      </c>
      <c r="L644" s="8">
        <v>0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12">
        <v>0</v>
      </c>
      <c r="AA644" s="20">
        <v>0</v>
      </c>
      <c r="AB644" s="20">
        <v>0</v>
      </c>
      <c r="AC644" s="48">
        <v>0</v>
      </c>
      <c r="AD644" s="9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0</v>
      </c>
      <c r="AL644" s="7">
        <v>0</v>
      </c>
      <c r="AM644" s="7">
        <v>0</v>
      </c>
      <c r="AN644" s="7">
        <v>0</v>
      </c>
      <c r="AO644" s="7">
        <v>0</v>
      </c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</row>
    <row r="645" spans="1:67" s="21" customFormat="1">
      <c r="A645" s="7" t="s">
        <v>4517</v>
      </c>
      <c r="B645" s="7" t="s">
        <v>4518</v>
      </c>
      <c r="C645" s="7" t="s">
        <v>1506</v>
      </c>
      <c r="D645" s="7" t="s">
        <v>1749</v>
      </c>
      <c r="E645" s="7" t="s">
        <v>1749</v>
      </c>
      <c r="F645" s="7" t="s">
        <v>1801</v>
      </c>
      <c r="G645" s="7" t="s">
        <v>1802</v>
      </c>
      <c r="H645" s="7" t="s">
        <v>4519</v>
      </c>
      <c r="I645" s="7" t="s">
        <v>1537</v>
      </c>
      <c r="J645" s="7">
        <f t="shared" si="10"/>
        <v>21</v>
      </c>
      <c r="K645" s="8">
        <v>0</v>
      </c>
      <c r="L645" s="8">
        <v>0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12">
        <v>0</v>
      </c>
      <c r="AA645" s="20">
        <v>0</v>
      </c>
      <c r="AB645" s="20">
        <v>0</v>
      </c>
      <c r="AC645" s="48">
        <v>0</v>
      </c>
      <c r="AD645" s="9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9</v>
      </c>
      <c r="AJ645" s="7">
        <v>0</v>
      </c>
      <c r="AK645" s="7">
        <v>12</v>
      </c>
      <c r="AL645" s="7">
        <v>0</v>
      </c>
      <c r="AM645" s="7">
        <v>0</v>
      </c>
      <c r="AN645" s="7">
        <v>0</v>
      </c>
      <c r="AO645" s="7">
        <v>0</v>
      </c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</row>
    <row r="646" spans="1:67" s="21" customFormat="1">
      <c r="A646" s="7" t="s">
        <v>4520</v>
      </c>
      <c r="B646" s="7" t="s">
        <v>4521</v>
      </c>
      <c r="C646" s="7" t="s">
        <v>1506</v>
      </c>
      <c r="D646" s="7" t="s">
        <v>1749</v>
      </c>
      <c r="E646" s="7" t="s">
        <v>1749</v>
      </c>
      <c r="F646" s="7" t="s">
        <v>3713</v>
      </c>
      <c r="G646" s="7" t="s">
        <v>4522</v>
      </c>
      <c r="H646" s="7" t="s">
        <v>4523</v>
      </c>
      <c r="I646" s="7" t="s">
        <v>4524</v>
      </c>
      <c r="J646" s="7">
        <f t="shared" si="10"/>
        <v>56</v>
      </c>
      <c r="K646" s="8">
        <v>0</v>
      </c>
      <c r="L646" s="8">
        <v>0</v>
      </c>
      <c r="M646" s="8">
        <v>0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12">
        <v>0</v>
      </c>
      <c r="AA646" s="20">
        <v>0</v>
      </c>
      <c r="AB646" s="20">
        <v>0</v>
      </c>
      <c r="AC646" s="48">
        <v>0</v>
      </c>
      <c r="AD646" s="9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0</v>
      </c>
      <c r="AL646" s="7">
        <v>0</v>
      </c>
      <c r="AM646" s="7">
        <v>21</v>
      </c>
      <c r="AN646" s="7">
        <v>14</v>
      </c>
      <c r="AO646" s="7">
        <v>21</v>
      </c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</row>
    <row r="647" spans="1:67" s="21" customFormat="1">
      <c r="A647" s="7" t="s">
        <v>4525</v>
      </c>
      <c r="B647" s="7" t="s">
        <v>4099</v>
      </c>
      <c r="C647" s="7" t="s">
        <v>4100</v>
      </c>
      <c r="D647" s="7" t="s">
        <v>1537</v>
      </c>
      <c r="E647" s="7" t="s">
        <v>1537</v>
      </c>
      <c r="F647" s="7" t="s">
        <v>1537</v>
      </c>
      <c r="G647" s="7" t="s">
        <v>1537</v>
      </c>
      <c r="H647" s="7" t="s">
        <v>1537</v>
      </c>
      <c r="I647" s="7" t="s">
        <v>1537</v>
      </c>
      <c r="J647" s="7">
        <f t="shared" si="10"/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12">
        <v>0</v>
      </c>
      <c r="AA647" s="20">
        <v>0</v>
      </c>
      <c r="AB647" s="20">
        <v>0</v>
      </c>
      <c r="AC647" s="48">
        <v>0</v>
      </c>
      <c r="AD647" s="9">
        <v>0</v>
      </c>
      <c r="AE647" s="7">
        <v>0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7">
        <v>0</v>
      </c>
      <c r="AN647" s="7">
        <v>0</v>
      </c>
      <c r="AO647" s="7">
        <v>0</v>
      </c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</row>
    <row r="648" spans="1:67" s="21" customFormat="1">
      <c r="A648" s="7" t="s">
        <v>4526</v>
      </c>
      <c r="B648" s="7" t="s">
        <v>3803</v>
      </c>
      <c r="C648" s="7" t="s">
        <v>1506</v>
      </c>
      <c r="D648" s="7" t="s">
        <v>1507</v>
      </c>
      <c r="E648" s="7" t="s">
        <v>1515</v>
      </c>
      <c r="F648" s="7" t="s">
        <v>1581</v>
      </c>
      <c r="G648" s="7" t="s">
        <v>1582</v>
      </c>
      <c r="H648" s="7" t="s">
        <v>1537</v>
      </c>
      <c r="I648" s="7" t="s">
        <v>1537</v>
      </c>
      <c r="J648" s="7">
        <f t="shared" si="10"/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Y648" s="8">
        <v>0</v>
      </c>
      <c r="Z648" s="12">
        <v>0</v>
      </c>
      <c r="AA648" s="20">
        <v>0</v>
      </c>
      <c r="AB648" s="20">
        <v>0</v>
      </c>
      <c r="AC648" s="48">
        <v>0</v>
      </c>
      <c r="AD648" s="9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0</v>
      </c>
      <c r="AL648" s="7">
        <v>0</v>
      </c>
      <c r="AM648" s="7">
        <v>0</v>
      </c>
      <c r="AN648" s="7">
        <v>0</v>
      </c>
      <c r="AO648" s="7">
        <v>0</v>
      </c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</row>
    <row r="649" spans="1:67" s="21" customFormat="1">
      <c r="A649" s="7" t="s">
        <v>4527</v>
      </c>
      <c r="B649" s="7" t="s">
        <v>3670</v>
      </c>
      <c r="C649" s="7" t="s">
        <v>1506</v>
      </c>
      <c r="D649" s="7" t="s">
        <v>1507</v>
      </c>
      <c r="E649" s="7" t="s">
        <v>1521</v>
      </c>
      <c r="F649" s="7" t="s">
        <v>1522</v>
      </c>
      <c r="G649" s="7" t="s">
        <v>1523</v>
      </c>
      <c r="H649" s="7" t="s">
        <v>1537</v>
      </c>
      <c r="I649" s="7" t="s">
        <v>1537</v>
      </c>
      <c r="J649" s="7">
        <f t="shared" si="10"/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12">
        <v>0</v>
      </c>
      <c r="AA649" s="20">
        <v>0</v>
      </c>
      <c r="AB649" s="20">
        <v>0</v>
      </c>
      <c r="AC649" s="48">
        <v>0</v>
      </c>
      <c r="AD649" s="9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0</v>
      </c>
      <c r="AL649" s="7">
        <v>0</v>
      </c>
      <c r="AM649" s="7">
        <v>0</v>
      </c>
      <c r="AN649" s="7">
        <v>0</v>
      </c>
      <c r="AO649" s="7">
        <v>0</v>
      </c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</row>
    <row r="650" spans="1:67" s="21" customFormat="1">
      <c r="A650" s="7" t="s">
        <v>4528</v>
      </c>
      <c r="B650" s="7" t="s">
        <v>4020</v>
      </c>
      <c r="C650" s="7" t="s">
        <v>1506</v>
      </c>
      <c r="D650" s="7" t="s">
        <v>1507</v>
      </c>
      <c r="E650" s="7" t="s">
        <v>1508</v>
      </c>
      <c r="F650" s="7" t="s">
        <v>1509</v>
      </c>
      <c r="G650" s="7" t="s">
        <v>1510</v>
      </c>
      <c r="H650" s="7" t="s">
        <v>1573</v>
      </c>
      <c r="I650" s="7" t="s">
        <v>1537</v>
      </c>
      <c r="J650" s="7">
        <f t="shared" si="10"/>
        <v>0</v>
      </c>
      <c r="K650" s="8">
        <v>0</v>
      </c>
      <c r="L650" s="8"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12">
        <v>0</v>
      </c>
      <c r="AA650" s="20">
        <v>0</v>
      </c>
      <c r="AB650" s="20">
        <v>0</v>
      </c>
      <c r="AC650" s="48">
        <v>0</v>
      </c>
      <c r="AD650" s="9">
        <v>0</v>
      </c>
      <c r="AE650" s="7">
        <v>0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0</v>
      </c>
      <c r="AL650" s="7">
        <v>0</v>
      </c>
      <c r="AM650" s="7">
        <v>0</v>
      </c>
      <c r="AN650" s="7">
        <v>0</v>
      </c>
      <c r="AO650" s="7">
        <v>0</v>
      </c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</row>
    <row r="651" spans="1:67" s="21" customFormat="1">
      <c r="A651" s="7" t="s">
        <v>4529</v>
      </c>
      <c r="B651" s="7" t="s">
        <v>4530</v>
      </c>
      <c r="C651" s="7" t="s">
        <v>1506</v>
      </c>
      <c r="D651" s="7" t="s">
        <v>1507</v>
      </c>
      <c r="E651" s="7" t="s">
        <v>1521</v>
      </c>
      <c r="F651" s="7" t="s">
        <v>1522</v>
      </c>
      <c r="G651" s="7" t="s">
        <v>1635</v>
      </c>
      <c r="H651" s="7" t="s">
        <v>1740</v>
      </c>
      <c r="I651" s="7" t="s">
        <v>4531</v>
      </c>
      <c r="J651" s="7">
        <f t="shared" si="10"/>
        <v>0</v>
      </c>
      <c r="K651" s="8">
        <v>0</v>
      </c>
      <c r="L651" s="8">
        <v>0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12">
        <v>0</v>
      </c>
      <c r="AA651" s="20">
        <v>0</v>
      </c>
      <c r="AB651" s="20">
        <v>0</v>
      </c>
      <c r="AC651" s="48">
        <v>0</v>
      </c>
      <c r="AD651" s="9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0</v>
      </c>
      <c r="AL651" s="7">
        <v>0</v>
      </c>
      <c r="AM651" s="7">
        <v>0</v>
      </c>
      <c r="AN651" s="7">
        <v>0</v>
      </c>
      <c r="AO651" s="7">
        <v>0</v>
      </c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</row>
    <row r="652" spans="1:67" s="21" customFormat="1">
      <c r="A652" s="7" t="s">
        <v>4532</v>
      </c>
      <c r="B652" s="7" t="s">
        <v>4099</v>
      </c>
      <c r="C652" s="7" t="s">
        <v>4100</v>
      </c>
      <c r="D652" s="7" t="s">
        <v>1537</v>
      </c>
      <c r="E652" s="7" t="s">
        <v>1537</v>
      </c>
      <c r="F652" s="7" t="s">
        <v>1537</v>
      </c>
      <c r="G652" s="7" t="s">
        <v>1537</v>
      </c>
      <c r="H652" s="7" t="s">
        <v>1537</v>
      </c>
      <c r="I652" s="7" t="s">
        <v>1537</v>
      </c>
      <c r="J652" s="7">
        <f t="shared" si="10"/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  <c r="P652" s="8">
        <v>0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Y652" s="8">
        <v>0</v>
      </c>
      <c r="Z652" s="12">
        <v>0</v>
      </c>
      <c r="AA652" s="20">
        <v>0</v>
      </c>
      <c r="AB652" s="20">
        <v>0</v>
      </c>
      <c r="AC652" s="48">
        <v>0</v>
      </c>
      <c r="AD652" s="9">
        <v>0</v>
      </c>
      <c r="AE652" s="7">
        <v>0</v>
      </c>
      <c r="AF652" s="7">
        <v>0</v>
      </c>
      <c r="AG652" s="7">
        <v>0</v>
      </c>
      <c r="AH652" s="7">
        <v>0</v>
      </c>
      <c r="AI652" s="7">
        <v>0</v>
      </c>
      <c r="AJ652" s="7">
        <v>0</v>
      </c>
      <c r="AK652" s="7">
        <v>0</v>
      </c>
      <c r="AL652" s="7">
        <v>0</v>
      </c>
      <c r="AM652" s="7">
        <v>0</v>
      </c>
      <c r="AN652" s="7">
        <v>0</v>
      </c>
      <c r="AO652" s="7">
        <v>0</v>
      </c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</row>
    <row r="653" spans="1:67" s="21" customFormat="1">
      <c r="A653" s="7" t="s">
        <v>4533</v>
      </c>
      <c r="B653" s="7" t="s">
        <v>4099</v>
      </c>
      <c r="C653" s="7" t="s">
        <v>4100</v>
      </c>
      <c r="D653" s="7" t="s">
        <v>1537</v>
      </c>
      <c r="E653" s="7" t="s">
        <v>1537</v>
      </c>
      <c r="F653" s="7" t="s">
        <v>1537</v>
      </c>
      <c r="G653" s="7" t="s">
        <v>1537</v>
      </c>
      <c r="H653" s="7" t="s">
        <v>1537</v>
      </c>
      <c r="I653" s="7" t="s">
        <v>1537</v>
      </c>
      <c r="J653" s="7">
        <f t="shared" si="10"/>
        <v>0</v>
      </c>
      <c r="K653" s="8">
        <v>0</v>
      </c>
      <c r="L653" s="8">
        <v>0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12">
        <v>0</v>
      </c>
      <c r="AA653" s="20">
        <v>0</v>
      </c>
      <c r="AB653" s="20">
        <v>0</v>
      </c>
      <c r="AC653" s="48">
        <v>0</v>
      </c>
      <c r="AD653" s="9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0</v>
      </c>
      <c r="AL653" s="7">
        <v>0</v>
      </c>
      <c r="AM653" s="7">
        <v>0</v>
      </c>
      <c r="AN653" s="7">
        <v>0</v>
      </c>
      <c r="AO653" s="7">
        <v>0</v>
      </c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</row>
    <row r="654" spans="1:67" s="21" customFormat="1">
      <c r="A654" s="7" t="s">
        <v>4534</v>
      </c>
      <c r="B654" s="7" t="s">
        <v>4535</v>
      </c>
      <c r="C654" s="7" t="s">
        <v>1506</v>
      </c>
      <c r="D654" s="7" t="s">
        <v>1507</v>
      </c>
      <c r="E654" s="7" t="s">
        <v>1508</v>
      </c>
      <c r="F654" s="7" t="s">
        <v>4536</v>
      </c>
      <c r="G654" s="7" t="s">
        <v>1537</v>
      </c>
      <c r="H654" s="7" t="s">
        <v>1537</v>
      </c>
      <c r="I654" s="7" t="s">
        <v>1537</v>
      </c>
      <c r="J654" s="7">
        <f t="shared" si="10"/>
        <v>53</v>
      </c>
      <c r="K654" s="8">
        <v>0</v>
      </c>
      <c r="L654" s="8">
        <v>0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Y654" s="8">
        <v>0</v>
      </c>
      <c r="Z654" s="12">
        <v>0</v>
      </c>
      <c r="AA654" s="20">
        <v>0</v>
      </c>
      <c r="AB654" s="20">
        <v>0</v>
      </c>
      <c r="AC654" s="48">
        <v>0</v>
      </c>
      <c r="AD654" s="9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0</v>
      </c>
      <c r="AL654" s="7">
        <v>0</v>
      </c>
      <c r="AM654" s="7">
        <v>33</v>
      </c>
      <c r="AN654" s="7">
        <v>20</v>
      </c>
      <c r="AO654" s="7">
        <v>0</v>
      </c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</row>
    <row r="655" spans="1:67" s="21" customFormat="1">
      <c r="A655" s="7" t="s">
        <v>4537</v>
      </c>
      <c r="B655" s="7" t="s">
        <v>4538</v>
      </c>
      <c r="C655" s="7" t="s">
        <v>1506</v>
      </c>
      <c r="D655" s="7" t="s">
        <v>1507</v>
      </c>
      <c r="E655" s="7" t="s">
        <v>1521</v>
      </c>
      <c r="F655" s="7" t="s">
        <v>1546</v>
      </c>
      <c r="G655" s="7" t="s">
        <v>1547</v>
      </c>
      <c r="H655" s="7" t="s">
        <v>4539</v>
      </c>
      <c r="I655" s="7" t="s">
        <v>4540</v>
      </c>
      <c r="J655" s="7">
        <f t="shared" si="10"/>
        <v>53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12">
        <v>0</v>
      </c>
      <c r="AA655" s="20">
        <v>0</v>
      </c>
      <c r="AB655" s="20">
        <v>0</v>
      </c>
      <c r="AC655" s="48">
        <v>0</v>
      </c>
      <c r="AD655" s="9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0</v>
      </c>
      <c r="AL655" s="7">
        <v>0</v>
      </c>
      <c r="AM655" s="7">
        <v>20</v>
      </c>
      <c r="AN655" s="7">
        <v>33</v>
      </c>
      <c r="AO655" s="7">
        <v>0</v>
      </c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</row>
    <row r="656" spans="1:67" s="21" customFormat="1">
      <c r="A656" s="7" t="s">
        <v>4541</v>
      </c>
      <c r="B656" s="7" t="s">
        <v>4542</v>
      </c>
      <c r="C656" s="7" t="s">
        <v>1506</v>
      </c>
      <c r="D656" s="7" t="s">
        <v>1507</v>
      </c>
      <c r="E656" s="7" t="s">
        <v>1521</v>
      </c>
      <c r="F656" s="7" t="s">
        <v>1546</v>
      </c>
      <c r="G656" s="7" t="s">
        <v>1547</v>
      </c>
      <c r="H656" s="7" t="s">
        <v>4431</v>
      </c>
      <c r="I656" s="7" t="s">
        <v>1537</v>
      </c>
      <c r="J656" s="7">
        <f t="shared" si="10"/>
        <v>0</v>
      </c>
      <c r="K656" s="8">
        <v>0</v>
      </c>
      <c r="L656" s="8">
        <v>0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12">
        <v>0</v>
      </c>
      <c r="AA656" s="20">
        <v>0</v>
      </c>
      <c r="AB656" s="20">
        <v>0</v>
      </c>
      <c r="AC656" s="48">
        <v>0</v>
      </c>
      <c r="AD656" s="9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0</v>
      </c>
      <c r="AL656" s="7">
        <v>0</v>
      </c>
      <c r="AM656" s="7">
        <v>0</v>
      </c>
      <c r="AN656" s="7">
        <v>0</v>
      </c>
      <c r="AO656" s="7">
        <v>0</v>
      </c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</row>
    <row r="657" spans="1:67" s="21" customFormat="1">
      <c r="A657" s="7" t="s">
        <v>4543</v>
      </c>
      <c r="B657" s="7" t="s">
        <v>4044</v>
      </c>
      <c r="C657" s="7" t="s">
        <v>1506</v>
      </c>
      <c r="D657" s="7" t="s">
        <v>1507</v>
      </c>
      <c r="E657" s="7" t="s">
        <v>1508</v>
      </c>
      <c r="F657" s="7" t="s">
        <v>1509</v>
      </c>
      <c r="G657" s="7" t="s">
        <v>1537</v>
      </c>
      <c r="H657" s="7" t="s">
        <v>1537</v>
      </c>
      <c r="I657" s="7" t="s">
        <v>1537</v>
      </c>
      <c r="J657" s="7">
        <f t="shared" si="10"/>
        <v>2</v>
      </c>
      <c r="K657" s="8">
        <v>0</v>
      </c>
      <c r="L657" s="8">
        <v>0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0</v>
      </c>
      <c r="S657" s="8">
        <v>0</v>
      </c>
      <c r="T657" s="8">
        <v>0</v>
      </c>
      <c r="U657" s="8">
        <v>1</v>
      </c>
      <c r="V657" s="8">
        <v>0</v>
      </c>
      <c r="W657" s="8">
        <v>0</v>
      </c>
      <c r="X657" s="8">
        <v>0</v>
      </c>
      <c r="Y657" s="8">
        <v>0</v>
      </c>
      <c r="Z657" s="12">
        <v>1</v>
      </c>
      <c r="AA657" s="20">
        <v>0</v>
      </c>
      <c r="AB657" s="20">
        <v>0</v>
      </c>
      <c r="AC657" s="48">
        <v>0</v>
      </c>
      <c r="AD657" s="9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7">
        <v>0</v>
      </c>
      <c r="AN657" s="7">
        <v>0</v>
      </c>
      <c r="AO657" s="7">
        <v>0</v>
      </c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</row>
    <row r="658" spans="1:67" s="21" customFormat="1">
      <c r="A658" s="7" t="s">
        <v>4544</v>
      </c>
      <c r="B658" s="7" t="s">
        <v>4161</v>
      </c>
      <c r="C658" s="7" t="s">
        <v>1506</v>
      </c>
      <c r="D658" s="7" t="s">
        <v>1532</v>
      </c>
      <c r="E658" s="7" t="s">
        <v>1533</v>
      </c>
      <c r="F658" s="7" t="s">
        <v>1534</v>
      </c>
      <c r="G658" s="7" t="s">
        <v>4162</v>
      </c>
      <c r="H658" s="7" t="s">
        <v>4163</v>
      </c>
      <c r="I658" s="7" t="s">
        <v>1537</v>
      </c>
      <c r="J658" s="7">
        <f t="shared" si="10"/>
        <v>0</v>
      </c>
      <c r="K658" s="8">
        <v>0</v>
      </c>
      <c r="L658" s="8">
        <v>0</v>
      </c>
      <c r="M658" s="8">
        <v>0</v>
      </c>
      <c r="N658" s="8">
        <v>0</v>
      </c>
      <c r="O658" s="8">
        <v>0</v>
      </c>
      <c r="P658" s="8">
        <v>0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12">
        <v>0</v>
      </c>
      <c r="AA658" s="20">
        <v>0</v>
      </c>
      <c r="AB658" s="20">
        <v>0</v>
      </c>
      <c r="AC658" s="48">
        <v>0</v>
      </c>
      <c r="AD658" s="9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0</v>
      </c>
      <c r="AL658" s="7">
        <v>0</v>
      </c>
      <c r="AM658" s="7">
        <v>0</v>
      </c>
      <c r="AN658" s="7">
        <v>0</v>
      </c>
      <c r="AO658" s="7">
        <v>0</v>
      </c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</row>
    <row r="659" spans="1:67" s="21" customFormat="1">
      <c r="A659" s="7" t="s">
        <v>4545</v>
      </c>
      <c r="B659" s="7" t="s">
        <v>4099</v>
      </c>
      <c r="C659" s="7" t="s">
        <v>4100</v>
      </c>
      <c r="D659" s="7" t="s">
        <v>1537</v>
      </c>
      <c r="E659" s="7" t="s">
        <v>1537</v>
      </c>
      <c r="F659" s="7" t="s">
        <v>1537</v>
      </c>
      <c r="G659" s="7" t="s">
        <v>1537</v>
      </c>
      <c r="H659" s="7" t="s">
        <v>1537</v>
      </c>
      <c r="I659" s="7" t="s">
        <v>1537</v>
      </c>
      <c r="J659" s="7">
        <f t="shared" si="10"/>
        <v>0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12">
        <v>0</v>
      </c>
      <c r="AA659" s="20">
        <v>0</v>
      </c>
      <c r="AB659" s="20">
        <v>0</v>
      </c>
      <c r="AC659" s="48">
        <v>0</v>
      </c>
      <c r="AD659" s="9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0</v>
      </c>
      <c r="AL659" s="7">
        <v>0</v>
      </c>
      <c r="AM659" s="7">
        <v>0</v>
      </c>
      <c r="AN659" s="7">
        <v>0</v>
      </c>
      <c r="AO659" s="7">
        <v>0</v>
      </c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</row>
    <row r="660" spans="1:67" s="21" customFormat="1">
      <c r="A660" s="7" t="s">
        <v>4546</v>
      </c>
      <c r="B660" s="7" t="s">
        <v>3692</v>
      </c>
      <c r="C660" s="7" t="s">
        <v>1506</v>
      </c>
      <c r="D660" s="7" t="s">
        <v>1507</v>
      </c>
      <c r="E660" s="7" t="s">
        <v>1515</v>
      </c>
      <c r="F660" s="7" t="s">
        <v>3672</v>
      </c>
      <c r="G660" s="7" t="s">
        <v>1789</v>
      </c>
      <c r="H660" s="7" t="s">
        <v>1518</v>
      </c>
      <c r="I660" s="7" t="s">
        <v>3693</v>
      </c>
      <c r="J660" s="7">
        <f t="shared" si="10"/>
        <v>0</v>
      </c>
      <c r="K660" s="8">
        <v>0</v>
      </c>
      <c r="L660" s="8">
        <v>0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12">
        <v>0</v>
      </c>
      <c r="AA660" s="20">
        <v>0</v>
      </c>
      <c r="AB660" s="20">
        <v>0</v>
      </c>
      <c r="AC660" s="48">
        <v>0</v>
      </c>
      <c r="AD660" s="9">
        <v>0</v>
      </c>
      <c r="AE660" s="7">
        <v>0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0</v>
      </c>
      <c r="AL660" s="7">
        <v>0</v>
      </c>
      <c r="AM660" s="7">
        <v>0</v>
      </c>
      <c r="AN660" s="7">
        <v>0</v>
      </c>
      <c r="AO660" s="7">
        <v>0</v>
      </c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</row>
    <row r="661" spans="1:67" s="21" customFormat="1">
      <c r="A661" s="7" t="s">
        <v>4547</v>
      </c>
      <c r="B661" s="7" t="s">
        <v>4099</v>
      </c>
      <c r="C661" s="7" t="s">
        <v>4100</v>
      </c>
      <c r="D661" s="7" t="s">
        <v>1537</v>
      </c>
      <c r="E661" s="7" t="s">
        <v>1537</v>
      </c>
      <c r="F661" s="7" t="s">
        <v>1537</v>
      </c>
      <c r="G661" s="7" t="s">
        <v>1537</v>
      </c>
      <c r="H661" s="7" t="s">
        <v>1537</v>
      </c>
      <c r="I661" s="7" t="s">
        <v>1537</v>
      </c>
      <c r="J661" s="7">
        <f t="shared" si="10"/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12">
        <v>0</v>
      </c>
      <c r="AA661" s="20">
        <v>0</v>
      </c>
      <c r="AB661" s="20">
        <v>0</v>
      </c>
      <c r="AC661" s="48">
        <v>0</v>
      </c>
      <c r="AD661" s="9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7">
        <v>0</v>
      </c>
      <c r="AN661" s="7">
        <v>0</v>
      </c>
      <c r="AO661" s="7">
        <v>0</v>
      </c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</row>
    <row r="662" spans="1:67" s="21" customFormat="1">
      <c r="A662" s="7" t="s">
        <v>4548</v>
      </c>
      <c r="B662" s="7" t="s">
        <v>4549</v>
      </c>
      <c r="C662" s="7" t="s">
        <v>1506</v>
      </c>
      <c r="D662" s="7" t="s">
        <v>1507</v>
      </c>
      <c r="E662" s="7" t="s">
        <v>1508</v>
      </c>
      <c r="F662" s="7" t="s">
        <v>1509</v>
      </c>
      <c r="G662" s="7" t="s">
        <v>1594</v>
      </c>
      <c r="H662" s="7" t="s">
        <v>3993</v>
      </c>
      <c r="I662" s="7" t="s">
        <v>1537</v>
      </c>
      <c r="J662" s="7">
        <f t="shared" si="10"/>
        <v>0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12">
        <v>0</v>
      </c>
      <c r="AA662" s="20">
        <v>0</v>
      </c>
      <c r="AB662" s="20">
        <v>0</v>
      </c>
      <c r="AC662" s="48">
        <v>0</v>
      </c>
      <c r="AD662" s="9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0</v>
      </c>
      <c r="AL662" s="7">
        <v>0</v>
      </c>
      <c r="AM662" s="7">
        <v>0</v>
      </c>
      <c r="AN662" s="7">
        <v>0</v>
      </c>
      <c r="AO662" s="7">
        <v>0</v>
      </c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</row>
    <row r="663" spans="1:67" s="21" customFormat="1">
      <c r="A663" s="7" t="s">
        <v>4550</v>
      </c>
      <c r="B663" s="7" t="s">
        <v>3674</v>
      </c>
      <c r="C663" s="7" t="s">
        <v>1506</v>
      </c>
      <c r="D663" s="7" t="s">
        <v>1507</v>
      </c>
      <c r="E663" s="7" t="s">
        <v>1515</v>
      </c>
      <c r="F663" s="7" t="s">
        <v>1539</v>
      </c>
      <c r="G663" s="7" t="s">
        <v>1540</v>
      </c>
      <c r="H663" s="7" t="s">
        <v>1541</v>
      </c>
      <c r="I663" s="7" t="s">
        <v>1537</v>
      </c>
      <c r="J663" s="7">
        <f t="shared" si="10"/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  <c r="R663" s="8">
        <v>0</v>
      </c>
      <c r="S663" s="8">
        <v>0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12">
        <v>0</v>
      </c>
      <c r="AA663" s="20">
        <v>0</v>
      </c>
      <c r="AB663" s="20">
        <v>0</v>
      </c>
      <c r="AC663" s="48">
        <v>0</v>
      </c>
      <c r="AD663" s="9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0</v>
      </c>
      <c r="AL663" s="7">
        <v>0</v>
      </c>
      <c r="AM663" s="7">
        <v>0</v>
      </c>
      <c r="AN663" s="7">
        <v>0</v>
      </c>
      <c r="AO663" s="7">
        <v>0</v>
      </c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</row>
    <row r="664" spans="1:67" s="21" customFormat="1">
      <c r="A664" s="7" t="s">
        <v>4551</v>
      </c>
      <c r="B664" s="7" t="s">
        <v>4552</v>
      </c>
      <c r="C664" s="7" t="s">
        <v>1506</v>
      </c>
      <c r="D664" s="7" t="s">
        <v>1507</v>
      </c>
      <c r="E664" s="7" t="s">
        <v>1515</v>
      </c>
      <c r="F664" s="7" t="s">
        <v>1581</v>
      </c>
      <c r="G664" s="7" t="s">
        <v>1582</v>
      </c>
      <c r="H664" s="7" t="s">
        <v>4553</v>
      </c>
      <c r="I664" s="7" t="s">
        <v>4450</v>
      </c>
      <c r="J664" s="7">
        <f t="shared" si="10"/>
        <v>0</v>
      </c>
      <c r="K664" s="8">
        <v>0</v>
      </c>
      <c r="L664" s="8">
        <v>0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12">
        <v>0</v>
      </c>
      <c r="AA664" s="20">
        <v>0</v>
      </c>
      <c r="AB664" s="20">
        <v>0</v>
      </c>
      <c r="AC664" s="48">
        <v>0</v>
      </c>
      <c r="AD664" s="9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0</v>
      </c>
      <c r="AL664" s="7">
        <v>0</v>
      </c>
      <c r="AM664" s="7">
        <v>0</v>
      </c>
      <c r="AN664" s="7">
        <v>0</v>
      </c>
      <c r="AO664" s="7">
        <v>0</v>
      </c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</row>
    <row r="665" spans="1:67" s="21" customFormat="1">
      <c r="A665" s="7" t="s">
        <v>4554</v>
      </c>
      <c r="B665" s="7" t="s">
        <v>3786</v>
      </c>
      <c r="C665" s="7" t="s">
        <v>1506</v>
      </c>
      <c r="D665" s="7" t="s">
        <v>1507</v>
      </c>
      <c r="E665" s="7" t="s">
        <v>1521</v>
      </c>
      <c r="F665" s="7" t="s">
        <v>1527</v>
      </c>
      <c r="G665" s="7" t="s">
        <v>1528</v>
      </c>
      <c r="H665" s="7" t="s">
        <v>1537</v>
      </c>
      <c r="I665" s="7" t="s">
        <v>1537</v>
      </c>
      <c r="J665" s="7">
        <f t="shared" si="10"/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2">
        <v>0</v>
      </c>
      <c r="AA665" s="20">
        <v>0</v>
      </c>
      <c r="AB665" s="20">
        <v>0</v>
      </c>
      <c r="AC665" s="48">
        <v>0</v>
      </c>
      <c r="AD665" s="9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7">
        <v>0</v>
      </c>
      <c r="AN665" s="7">
        <v>0</v>
      </c>
      <c r="AO665" s="7">
        <v>0</v>
      </c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</row>
    <row r="666" spans="1:67" s="21" customFormat="1">
      <c r="A666" s="7" t="s">
        <v>4555</v>
      </c>
      <c r="B666" s="7" t="s">
        <v>3694</v>
      </c>
      <c r="C666" s="7" t="s">
        <v>1506</v>
      </c>
      <c r="D666" s="7" t="s">
        <v>1507</v>
      </c>
      <c r="E666" s="7" t="s">
        <v>1515</v>
      </c>
      <c r="F666" s="7" t="s">
        <v>1581</v>
      </c>
      <c r="G666" s="7" t="s">
        <v>1582</v>
      </c>
      <c r="H666" s="7" t="s">
        <v>1583</v>
      </c>
      <c r="I666" s="7" t="s">
        <v>1537</v>
      </c>
      <c r="J666" s="7">
        <f t="shared" si="10"/>
        <v>0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12">
        <v>0</v>
      </c>
      <c r="AA666" s="20">
        <v>0</v>
      </c>
      <c r="AB666" s="20">
        <v>0</v>
      </c>
      <c r="AC666" s="48">
        <v>0</v>
      </c>
      <c r="AD666" s="9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7">
        <v>0</v>
      </c>
      <c r="AN666" s="7">
        <v>0</v>
      </c>
      <c r="AO666" s="7">
        <v>0</v>
      </c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</row>
    <row r="667" spans="1:67" s="21" customFormat="1">
      <c r="A667" s="7" t="s">
        <v>4556</v>
      </c>
      <c r="B667" s="7" t="s">
        <v>3754</v>
      </c>
      <c r="C667" s="7" t="s">
        <v>1506</v>
      </c>
      <c r="D667" s="7" t="s">
        <v>1532</v>
      </c>
      <c r="E667" s="7" t="s">
        <v>1533</v>
      </c>
      <c r="F667" s="7" t="s">
        <v>1534</v>
      </c>
      <c r="G667" s="7" t="s">
        <v>1535</v>
      </c>
      <c r="H667" s="7" t="s">
        <v>1536</v>
      </c>
      <c r="I667" s="7" t="s">
        <v>1537</v>
      </c>
      <c r="J667" s="7">
        <f t="shared" si="10"/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12">
        <v>0</v>
      </c>
      <c r="AA667" s="20">
        <v>0</v>
      </c>
      <c r="AB667" s="20">
        <v>0</v>
      </c>
      <c r="AC667" s="48">
        <v>0</v>
      </c>
      <c r="AD667" s="9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7">
        <v>0</v>
      </c>
      <c r="AN667" s="7">
        <v>0</v>
      </c>
      <c r="AO667" s="7">
        <v>0</v>
      </c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</row>
    <row r="668" spans="1:67" s="21" customFormat="1">
      <c r="A668" s="7" t="s">
        <v>4557</v>
      </c>
      <c r="B668" s="7" t="s">
        <v>3683</v>
      </c>
      <c r="C668" s="7" t="s">
        <v>1506</v>
      </c>
      <c r="D668" s="7" t="s">
        <v>1507</v>
      </c>
      <c r="E668" s="7" t="s">
        <v>1508</v>
      </c>
      <c r="F668" s="7" t="s">
        <v>1509</v>
      </c>
      <c r="G668" s="7" t="s">
        <v>3684</v>
      </c>
      <c r="H668" s="7" t="s">
        <v>3685</v>
      </c>
      <c r="I668" s="7" t="s">
        <v>1537</v>
      </c>
      <c r="J668" s="7">
        <f t="shared" si="10"/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  <c r="R668" s="8">
        <v>0</v>
      </c>
      <c r="S668" s="8">
        <v>0</v>
      </c>
      <c r="T668" s="8">
        <v>0</v>
      </c>
      <c r="U668" s="8">
        <v>0</v>
      </c>
      <c r="V668" s="8">
        <v>0</v>
      </c>
      <c r="W668" s="8">
        <v>0</v>
      </c>
      <c r="X668" s="8">
        <v>0</v>
      </c>
      <c r="Y668" s="8">
        <v>0</v>
      </c>
      <c r="Z668" s="12">
        <v>0</v>
      </c>
      <c r="AA668" s="20">
        <v>0</v>
      </c>
      <c r="AB668" s="20">
        <v>0</v>
      </c>
      <c r="AC668" s="48">
        <v>0</v>
      </c>
      <c r="AD668" s="9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0</v>
      </c>
      <c r="AL668" s="7">
        <v>0</v>
      </c>
      <c r="AM668" s="7">
        <v>0</v>
      </c>
      <c r="AN668" s="7">
        <v>0</v>
      </c>
      <c r="AO668" s="7">
        <v>0</v>
      </c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</row>
    <row r="669" spans="1:67" s="21" customFormat="1">
      <c r="A669" s="7" t="s">
        <v>4558</v>
      </c>
      <c r="B669" s="7" t="s">
        <v>3782</v>
      </c>
      <c r="C669" s="7" t="s">
        <v>1506</v>
      </c>
      <c r="D669" s="7" t="s">
        <v>1507</v>
      </c>
      <c r="E669" s="7" t="s">
        <v>1521</v>
      </c>
      <c r="F669" s="7" t="s">
        <v>1522</v>
      </c>
      <c r="G669" s="7" t="s">
        <v>1537</v>
      </c>
      <c r="H669" s="7" t="s">
        <v>1537</v>
      </c>
      <c r="I669" s="7" t="s">
        <v>1537</v>
      </c>
      <c r="J669" s="7">
        <f t="shared" si="10"/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12">
        <v>0</v>
      </c>
      <c r="AA669" s="20">
        <v>0</v>
      </c>
      <c r="AB669" s="20">
        <v>0</v>
      </c>
      <c r="AC669" s="48">
        <v>0</v>
      </c>
      <c r="AD669" s="9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0</v>
      </c>
      <c r="AL669" s="7">
        <v>0</v>
      </c>
      <c r="AM669" s="7">
        <v>0</v>
      </c>
      <c r="AN669" s="7">
        <v>0</v>
      </c>
      <c r="AO669" s="7">
        <v>0</v>
      </c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</row>
    <row r="670" spans="1:67" s="21" customFormat="1">
      <c r="A670" s="7" t="s">
        <v>4559</v>
      </c>
      <c r="B670" s="7" t="s">
        <v>4099</v>
      </c>
      <c r="C670" s="7" t="s">
        <v>4100</v>
      </c>
      <c r="D670" s="7" t="s">
        <v>1537</v>
      </c>
      <c r="E670" s="7" t="s">
        <v>1537</v>
      </c>
      <c r="F670" s="7" t="s">
        <v>1537</v>
      </c>
      <c r="G670" s="7" t="s">
        <v>1537</v>
      </c>
      <c r="H670" s="7" t="s">
        <v>1537</v>
      </c>
      <c r="I670" s="7" t="s">
        <v>1537</v>
      </c>
      <c r="J670" s="7">
        <f t="shared" si="10"/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Y670" s="8">
        <v>0</v>
      </c>
      <c r="Z670" s="12">
        <v>0</v>
      </c>
      <c r="AA670" s="20">
        <v>0</v>
      </c>
      <c r="AB670" s="20">
        <v>0</v>
      </c>
      <c r="AC670" s="48">
        <v>0</v>
      </c>
      <c r="AD670" s="9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0</v>
      </c>
      <c r="AL670" s="7">
        <v>0</v>
      </c>
      <c r="AM670" s="7">
        <v>0</v>
      </c>
      <c r="AN670" s="7">
        <v>0</v>
      </c>
      <c r="AO670" s="7">
        <v>0</v>
      </c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</row>
    <row r="671" spans="1:67" s="21" customFormat="1">
      <c r="A671" s="7" t="s">
        <v>4560</v>
      </c>
      <c r="B671" s="7" t="s">
        <v>3968</v>
      </c>
      <c r="C671" s="7" t="s">
        <v>1506</v>
      </c>
      <c r="D671" s="7" t="s">
        <v>1507</v>
      </c>
      <c r="E671" s="7" t="s">
        <v>1521</v>
      </c>
      <c r="F671" s="7" t="s">
        <v>1522</v>
      </c>
      <c r="G671" s="7" t="s">
        <v>3763</v>
      </c>
      <c r="H671" s="7" t="s">
        <v>1537</v>
      </c>
      <c r="I671" s="7" t="s">
        <v>1537</v>
      </c>
      <c r="J671" s="7">
        <f t="shared" si="10"/>
        <v>0</v>
      </c>
      <c r="K671" s="8">
        <v>0</v>
      </c>
      <c r="L671" s="8">
        <v>0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12">
        <v>0</v>
      </c>
      <c r="AA671" s="20">
        <v>0</v>
      </c>
      <c r="AB671" s="20">
        <v>0</v>
      </c>
      <c r="AC671" s="48">
        <v>0</v>
      </c>
      <c r="AD671" s="9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0</v>
      </c>
      <c r="AM671" s="7">
        <v>0</v>
      </c>
      <c r="AN671" s="7">
        <v>0</v>
      </c>
      <c r="AO671" s="7">
        <v>0</v>
      </c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</row>
    <row r="672" spans="1:67" s="21" customFormat="1">
      <c r="A672" s="7" t="s">
        <v>4561</v>
      </c>
      <c r="B672" s="7" t="s">
        <v>3695</v>
      </c>
      <c r="C672" s="7" t="s">
        <v>1506</v>
      </c>
      <c r="D672" s="7" t="s">
        <v>1507</v>
      </c>
      <c r="E672" s="7" t="s">
        <v>1515</v>
      </c>
      <c r="F672" s="7" t="s">
        <v>3672</v>
      </c>
      <c r="G672" s="7" t="s">
        <v>1789</v>
      </c>
      <c r="H672" s="7" t="s">
        <v>1537</v>
      </c>
      <c r="I672" s="7" t="s">
        <v>1537</v>
      </c>
      <c r="J672" s="7">
        <f t="shared" si="10"/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  <c r="R672" s="8">
        <v>0</v>
      </c>
      <c r="S672" s="8">
        <v>0</v>
      </c>
      <c r="T672" s="8">
        <v>0</v>
      </c>
      <c r="U672" s="8">
        <v>0</v>
      </c>
      <c r="V672" s="8">
        <v>0</v>
      </c>
      <c r="W672" s="8">
        <v>0</v>
      </c>
      <c r="X672" s="8">
        <v>0</v>
      </c>
      <c r="Y672" s="8">
        <v>0</v>
      </c>
      <c r="Z672" s="12">
        <v>0</v>
      </c>
      <c r="AA672" s="20">
        <v>0</v>
      </c>
      <c r="AB672" s="20">
        <v>0</v>
      </c>
      <c r="AC672" s="48">
        <v>0</v>
      </c>
      <c r="AD672" s="9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0</v>
      </c>
      <c r="AL672" s="7">
        <v>0</v>
      </c>
      <c r="AM672" s="7">
        <v>0</v>
      </c>
      <c r="AN672" s="7">
        <v>0</v>
      </c>
      <c r="AO672" s="7">
        <v>0</v>
      </c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</row>
    <row r="673" spans="1:67" s="21" customFormat="1">
      <c r="A673" s="7" t="s">
        <v>4562</v>
      </c>
      <c r="B673" s="7" t="s">
        <v>3754</v>
      </c>
      <c r="C673" s="7" t="s">
        <v>1506</v>
      </c>
      <c r="D673" s="7" t="s">
        <v>1532</v>
      </c>
      <c r="E673" s="7" t="s">
        <v>1533</v>
      </c>
      <c r="F673" s="7" t="s">
        <v>1534</v>
      </c>
      <c r="G673" s="7" t="s">
        <v>1535</v>
      </c>
      <c r="H673" s="7" t="s">
        <v>1536</v>
      </c>
      <c r="I673" s="7" t="s">
        <v>1537</v>
      </c>
      <c r="J673" s="7">
        <f t="shared" si="10"/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12">
        <v>0</v>
      </c>
      <c r="AA673" s="20">
        <v>0</v>
      </c>
      <c r="AB673" s="20">
        <v>0</v>
      </c>
      <c r="AC673" s="48">
        <v>0</v>
      </c>
      <c r="AD673" s="9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0</v>
      </c>
      <c r="AL673" s="7">
        <v>0</v>
      </c>
      <c r="AM673" s="7">
        <v>0</v>
      </c>
      <c r="AN673" s="7">
        <v>0</v>
      </c>
      <c r="AO673" s="7">
        <v>0</v>
      </c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</row>
    <row r="674" spans="1:67" s="21" customFormat="1">
      <c r="A674" s="7" t="s">
        <v>4563</v>
      </c>
      <c r="B674" s="7" t="s">
        <v>3766</v>
      </c>
      <c r="C674" s="7" t="s">
        <v>1506</v>
      </c>
      <c r="D674" s="7" t="s">
        <v>1507</v>
      </c>
      <c r="E674" s="7" t="s">
        <v>1521</v>
      </c>
      <c r="F674" s="7" t="s">
        <v>1522</v>
      </c>
      <c r="G674" s="7" t="s">
        <v>3767</v>
      </c>
      <c r="H674" s="7" t="s">
        <v>3768</v>
      </c>
      <c r="I674" s="7" t="s">
        <v>1537</v>
      </c>
      <c r="J674" s="7">
        <f t="shared" si="10"/>
        <v>0</v>
      </c>
      <c r="K674" s="8">
        <v>0</v>
      </c>
      <c r="L674" s="8">
        <v>0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12">
        <v>0</v>
      </c>
      <c r="AA674" s="20">
        <v>0</v>
      </c>
      <c r="AB674" s="20">
        <v>0</v>
      </c>
      <c r="AC674" s="48">
        <v>0</v>
      </c>
      <c r="AD674" s="9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0</v>
      </c>
      <c r="AL674" s="7">
        <v>0</v>
      </c>
      <c r="AM674" s="7">
        <v>0</v>
      </c>
      <c r="AN674" s="7">
        <v>0</v>
      </c>
      <c r="AO674" s="7">
        <v>0</v>
      </c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</row>
    <row r="675" spans="1:67" s="21" customFormat="1">
      <c r="A675" s="7" t="s">
        <v>4564</v>
      </c>
      <c r="B675" s="7" t="s">
        <v>4020</v>
      </c>
      <c r="C675" s="7" t="s">
        <v>1506</v>
      </c>
      <c r="D675" s="7" t="s">
        <v>1507</v>
      </c>
      <c r="E675" s="7" t="s">
        <v>1508</v>
      </c>
      <c r="F675" s="7" t="s">
        <v>1509</v>
      </c>
      <c r="G675" s="7" t="s">
        <v>1510</v>
      </c>
      <c r="H675" s="7" t="s">
        <v>1573</v>
      </c>
      <c r="I675" s="7" t="s">
        <v>1537</v>
      </c>
      <c r="J675" s="7">
        <f t="shared" si="10"/>
        <v>0</v>
      </c>
      <c r="K675" s="8">
        <v>0</v>
      </c>
      <c r="L675" s="8">
        <v>0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12">
        <v>0</v>
      </c>
      <c r="AA675" s="20">
        <v>0</v>
      </c>
      <c r="AB675" s="20">
        <v>0</v>
      </c>
      <c r="AC675" s="48">
        <v>0</v>
      </c>
      <c r="AD675" s="9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0</v>
      </c>
      <c r="AL675" s="7">
        <v>0</v>
      </c>
      <c r="AM675" s="7">
        <v>0</v>
      </c>
      <c r="AN675" s="7">
        <v>0</v>
      </c>
      <c r="AO675" s="7">
        <v>0</v>
      </c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</row>
    <row r="676" spans="1:67" s="21" customFormat="1">
      <c r="A676" s="7" t="s">
        <v>4565</v>
      </c>
      <c r="B676" s="7" t="s">
        <v>4102</v>
      </c>
      <c r="C676" s="7" t="s">
        <v>1506</v>
      </c>
      <c r="D676" s="7" t="s">
        <v>1507</v>
      </c>
      <c r="E676" s="7" t="s">
        <v>1537</v>
      </c>
      <c r="F676" s="7" t="s">
        <v>1537</v>
      </c>
      <c r="G676" s="7" t="s">
        <v>1537</v>
      </c>
      <c r="H676" s="7" t="s">
        <v>1537</v>
      </c>
      <c r="I676" s="7" t="s">
        <v>1537</v>
      </c>
      <c r="J676" s="7">
        <f t="shared" si="10"/>
        <v>0</v>
      </c>
      <c r="K676" s="8">
        <v>0</v>
      </c>
      <c r="L676" s="8"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12">
        <v>0</v>
      </c>
      <c r="AA676" s="20">
        <v>0</v>
      </c>
      <c r="AB676" s="20">
        <v>0</v>
      </c>
      <c r="AC676" s="48">
        <v>0</v>
      </c>
      <c r="AD676" s="9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0</v>
      </c>
      <c r="AL676" s="7">
        <v>0</v>
      </c>
      <c r="AM676" s="7">
        <v>0</v>
      </c>
      <c r="AN676" s="7">
        <v>0</v>
      </c>
      <c r="AO676" s="7">
        <v>0</v>
      </c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</row>
    <row r="677" spans="1:67" s="21" customFormat="1">
      <c r="A677" s="7" t="s">
        <v>4566</v>
      </c>
      <c r="B677" s="7" t="s">
        <v>4567</v>
      </c>
      <c r="C677" s="7" t="s">
        <v>1506</v>
      </c>
      <c r="D677" s="7" t="s">
        <v>1558</v>
      </c>
      <c r="E677" s="7" t="s">
        <v>1588</v>
      </c>
      <c r="F677" s="7" t="s">
        <v>1589</v>
      </c>
      <c r="G677" s="7" t="s">
        <v>1779</v>
      </c>
      <c r="H677" s="7" t="s">
        <v>1780</v>
      </c>
      <c r="I677" s="7" t="s">
        <v>1537</v>
      </c>
      <c r="J677" s="7">
        <f t="shared" si="10"/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12">
        <v>0</v>
      </c>
      <c r="AA677" s="20">
        <v>0</v>
      </c>
      <c r="AB677" s="20">
        <v>0</v>
      </c>
      <c r="AC677" s="48">
        <v>0</v>
      </c>
      <c r="AD677" s="9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0</v>
      </c>
      <c r="AL677" s="7">
        <v>0</v>
      </c>
      <c r="AM677" s="7">
        <v>0</v>
      </c>
      <c r="AN677" s="7">
        <v>0</v>
      </c>
      <c r="AO677" s="7">
        <v>0</v>
      </c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</row>
    <row r="678" spans="1:67" s="21" customFormat="1">
      <c r="A678" s="7" t="s">
        <v>4568</v>
      </c>
      <c r="B678" s="7" t="s">
        <v>4027</v>
      </c>
      <c r="C678" s="7" t="s">
        <v>1506</v>
      </c>
      <c r="D678" s="7" t="s">
        <v>1507</v>
      </c>
      <c r="E678" s="7" t="s">
        <v>1521</v>
      </c>
      <c r="F678" s="7" t="s">
        <v>1522</v>
      </c>
      <c r="G678" s="7" t="s">
        <v>1672</v>
      </c>
      <c r="H678" s="7" t="s">
        <v>1673</v>
      </c>
      <c r="I678" s="7" t="s">
        <v>1537</v>
      </c>
      <c r="J678" s="7">
        <f t="shared" si="10"/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Y678" s="8">
        <v>0</v>
      </c>
      <c r="Z678" s="12">
        <v>0</v>
      </c>
      <c r="AA678" s="20">
        <v>0</v>
      </c>
      <c r="AB678" s="20">
        <v>0</v>
      </c>
      <c r="AC678" s="48">
        <v>0</v>
      </c>
      <c r="AD678" s="9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v>0</v>
      </c>
      <c r="AM678" s="7">
        <v>0</v>
      </c>
      <c r="AN678" s="7">
        <v>0</v>
      </c>
      <c r="AO678" s="7">
        <v>0</v>
      </c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</row>
    <row r="679" spans="1:67" s="21" customFormat="1">
      <c r="A679" s="7" t="s">
        <v>4569</v>
      </c>
      <c r="B679" s="7" t="s">
        <v>3977</v>
      </c>
      <c r="C679" s="7" t="s">
        <v>1506</v>
      </c>
      <c r="D679" s="7" t="s">
        <v>1749</v>
      </c>
      <c r="E679" s="7" t="s">
        <v>1749</v>
      </c>
      <c r="F679" s="7" t="s">
        <v>1750</v>
      </c>
      <c r="G679" s="7" t="s">
        <v>1751</v>
      </c>
      <c r="H679" s="7" t="s">
        <v>1752</v>
      </c>
      <c r="I679" s="7" t="s">
        <v>1537</v>
      </c>
      <c r="J679" s="7">
        <f t="shared" si="10"/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12">
        <v>0</v>
      </c>
      <c r="AA679" s="20">
        <v>0</v>
      </c>
      <c r="AB679" s="20">
        <v>0</v>
      </c>
      <c r="AC679" s="48">
        <v>0</v>
      </c>
      <c r="AD679" s="9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v>0</v>
      </c>
      <c r="AM679" s="7">
        <v>0</v>
      </c>
      <c r="AN679" s="7">
        <v>0</v>
      </c>
      <c r="AO679" s="7">
        <v>0</v>
      </c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</row>
    <row r="680" spans="1:67" s="21" customFormat="1">
      <c r="A680" s="7" t="s">
        <v>4570</v>
      </c>
      <c r="B680" s="7" t="s">
        <v>4044</v>
      </c>
      <c r="C680" s="7" t="s">
        <v>1506</v>
      </c>
      <c r="D680" s="7" t="s">
        <v>1507</v>
      </c>
      <c r="E680" s="7" t="s">
        <v>1508</v>
      </c>
      <c r="F680" s="7" t="s">
        <v>1509</v>
      </c>
      <c r="G680" s="7" t="s">
        <v>1537</v>
      </c>
      <c r="H680" s="7" t="s">
        <v>1537</v>
      </c>
      <c r="I680" s="7" t="s">
        <v>1537</v>
      </c>
      <c r="J680" s="7">
        <f t="shared" si="10"/>
        <v>0</v>
      </c>
      <c r="K680" s="8">
        <v>0</v>
      </c>
      <c r="L680" s="8">
        <v>0</v>
      </c>
      <c r="M680" s="8">
        <v>0</v>
      </c>
      <c r="N680" s="8">
        <v>0</v>
      </c>
      <c r="O680" s="8">
        <v>0</v>
      </c>
      <c r="P680" s="8">
        <v>0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12">
        <v>0</v>
      </c>
      <c r="AA680" s="20">
        <v>0</v>
      </c>
      <c r="AB680" s="20">
        <v>0</v>
      </c>
      <c r="AC680" s="48">
        <v>0</v>
      </c>
      <c r="AD680" s="9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7">
        <v>0</v>
      </c>
      <c r="AN680" s="7">
        <v>0</v>
      </c>
      <c r="AO680" s="7">
        <v>0</v>
      </c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</row>
    <row r="681" spans="1:67" s="21" customFormat="1">
      <c r="A681" s="7" t="s">
        <v>4571</v>
      </c>
      <c r="B681" s="7" t="s">
        <v>4099</v>
      </c>
      <c r="C681" s="7" t="s">
        <v>4100</v>
      </c>
      <c r="D681" s="7" t="s">
        <v>1537</v>
      </c>
      <c r="E681" s="7" t="s">
        <v>1537</v>
      </c>
      <c r="F681" s="7" t="s">
        <v>1537</v>
      </c>
      <c r="G681" s="7" t="s">
        <v>1537</v>
      </c>
      <c r="H681" s="7" t="s">
        <v>1537</v>
      </c>
      <c r="I681" s="7" t="s">
        <v>1537</v>
      </c>
      <c r="J681" s="7">
        <f t="shared" si="10"/>
        <v>46</v>
      </c>
      <c r="K681" s="8">
        <v>0</v>
      </c>
      <c r="L681" s="8">
        <v>0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12">
        <v>17</v>
      </c>
      <c r="AA681" s="20">
        <v>29</v>
      </c>
      <c r="AB681" s="20">
        <v>0</v>
      </c>
      <c r="AC681" s="48">
        <v>0</v>
      </c>
      <c r="AD681" s="9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0</v>
      </c>
      <c r="AL681" s="7">
        <v>0</v>
      </c>
      <c r="AM681" s="7">
        <v>0</v>
      </c>
      <c r="AN681" s="7">
        <v>0</v>
      </c>
      <c r="AO681" s="7">
        <v>0</v>
      </c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</row>
    <row r="682" spans="1:67" s="21" customFormat="1">
      <c r="A682" s="7" t="s">
        <v>4572</v>
      </c>
      <c r="B682" s="7" t="s">
        <v>4099</v>
      </c>
      <c r="C682" s="7" t="s">
        <v>4100</v>
      </c>
      <c r="D682" s="7" t="s">
        <v>1537</v>
      </c>
      <c r="E682" s="7" t="s">
        <v>1537</v>
      </c>
      <c r="F682" s="7" t="s">
        <v>1537</v>
      </c>
      <c r="G682" s="7" t="s">
        <v>1537</v>
      </c>
      <c r="H682" s="7" t="s">
        <v>1537</v>
      </c>
      <c r="I682" s="7" t="s">
        <v>1537</v>
      </c>
      <c r="J682" s="7">
        <f t="shared" si="10"/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12">
        <v>0</v>
      </c>
      <c r="AA682" s="20">
        <v>0</v>
      </c>
      <c r="AB682" s="20">
        <v>0</v>
      </c>
      <c r="AC682" s="48">
        <v>0</v>
      </c>
      <c r="AD682" s="9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0</v>
      </c>
      <c r="AL682" s="7">
        <v>0</v>
      </c>
      <c r="AM682" s="7">
        <v>0</v>
      </c>
      <c r="AN682" s="7">
        <v>0</v>
      </c>
      <c r="AO682" s="7">
        <v>0</v>
      </c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</row>
    <row r="683" spans="1:67" s="21" customFormat="1">
      <c r="A683" s="7" t="s">
        <v>4573</v>
      </c>
      <c r="B683" s="7" t="s">
        <v>4574</v>
      </c>
      <c r="C683" s="7" t="s">
        <v>1506</v>
      </c>
      <c r="D683" s="7" t="s">
        <v>1749</v>
      </c>
      <c r="E683" s="7" t="s">
        <v>1749</v>
      </c>
      <c r="F683" s="7" t="s">
        <v>3713</v>
      </c>
      <c r="G683" s="7" t="s">
        <v>4522</v>
      </c>
      <c r="H683" s="7" t="s">
        <v>4523</v>
      </c>
      <c r="I683" s="7" t="s">
        <v>1537</v>
      </c>
      <c r="J683" s="7">
        <f t="shared" si="10"/>
        <v>46</v>
      </c>
      <c r="K683" s="8">
        <v>0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12">
        <v>0</v>
      </c>
      <c r="AA683" s="20">
        <v>0</v>
      </c>
      <c r="AB683" s="20">
        <v>0</v>
      </c>
      <c r="AC683" s="48">
        <v>0</v>
      </c>
      <c r="AD683" s="9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v>0</v>
      </c>
      <c r="AM683" s="7">
        <v>11</v>
      </c>
      <c r="AN683" s="7">
        <v>35</v>
      </c>
      <c r="AO683" s="7">
        <v>0</v>
      </c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</row>
    <row r="684" spans="1:67" s="21" customFormat="1">
      <c r="A684" s="7" t="s">
        <v>4575</v>
      </c>
      <c r="B684" s="7" t="s">
        <v>4576</v>
      </c>
      <c r="C684" s="7" t="s">
        <v>1506</v>
      </c>
      <c r="D684" s="7" t="s">
        <v>1507</v>
      </c>
      <c r="E684" s="7" t="s">
        <v>1521</v>
      </c>
      <c r="F684" s="7" t="s">
        <v>1522</v>
      </c>
      <c r="G684" s="7" t="s">
        <v>4084</v>
      </c>
      <c r="H684" s="7" t="s">
        <v>4577</v>
      </c>
      <c r="I684" s="7" t="s">
        <v>1537</v>
      </c>
      <c r="J684" s="7">
        <f t="shared" si="10"/>
        <v>0</v>
      </c>
      <c r="K684" s="8">
        <v>0</v>
      </c>
      <c r="L684" s="8">
        <v>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  <c r="R684" s="8">
        <v>0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12">
        <v>0</v>
      </c>
      <c r="AA684" s="20">
        <v>0</v>
      </c>
      <c r="AB684" s="20">
        <v>0</v>
      </c>
      <c r="AC684" s="48">
        <v>0</v>
      </c>
      <c r="AD684" s="9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v>0</v>
      </c>
      <c r="AM684" s="7">
        <v>0</v>
      </c>
      <c r="AN684" s="7">
        <v>0</v>
      </c>
      <c r="AO684" s="7">
        <v>0</v>
      </c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</row>
    <row r="685" spans="1:67" s="21" customFormat="1">
      <c r="A685" s="7" t="s">
        <v>4578</v>
      </c>
      <c r="B685" s="7" t="s">
        <v>3786</v>
      </c>
      <c r="C685" s="7" t="s">
        <v>1506</v>
      </c>
      <c r="D685" s="7" t="s">
        <v>1507</v>
      </c>
      <c r="E685" s="7" t="s">
        <v>1521</v>
      </c>
      <c r="F685" s="7" t="s">
        <v>1527</v>
      </c>
      <c r="G685" s="7" t="s">
        <v>1528</v>
      </c>
      <c r="H685" s="7" t="s">
        <v>1537</v>
      </c>
      <c r="I685" s="7" t="s">
        <v>1537</v>
      </c>
      <c r="J685" s="7">
        <f t="shared" si="10"/>
        <v>0</v>
      </c>
      <c r="K685" s="8">
        <v>0</v>
      </c>
      <c r="L685" s="8">
        <v>0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12">
        <v>0</v>
      </c>
      <c r="AA685" s="20">
        <v>0</v>
      </c>
      <c r="AB685" s="20">
        <v>0</v>
      </c>
      <c r="AC685" s="48">
        <v>0</v>
      </c>
      <c r="AD685" s="9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0</v>
      </c>
      <c r="AL685" s="7">
        <v>0</v>
      </c>
      <c r="AM685" s="7">
        <v>0</v>
      </c>
      <c r="AN685" s="7">
        <v>0</v>
      </c>
      <c r="AO685" s="7">
        <v>0</v>
      </c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</row>
    <row r="686" spans="1:67" s="21" customFormat="1">
      <c r="A686" s="7" t="s">
        <v>4579</v>
      </c>
      <c r="B686" s="7" t="s">
        <v>4580</v>
      </c>
      <c r="C686" s="7" t="s">
        <v>1506</v>
      </c>
      <c r="D686" s="7" t="s">
        <v>1507</v>
      </c>
      <c r="E686" s="7" t="s">
        <v>1521</v>
      </c>
      <c r="F686" s="7" t="s">
        <v>1522</v>
      </c>
      <c r="G686" s="7" t="s">
        <v>1668</v>
      </c>
      <c r="H686" s="7" t="s">
        <v>1796</v>
      </c>
      <c r="I686" s="7" t="s">
        <v>1537</v>
      </c>
      <c r="J686" s="7">
        <f t="shared" si="10"/>
        <v>0</v>
      </c>
      <c r="K686" s="8">
        <v>0</v>
      </c>
      <c r="L686" s="8">
        <v>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Y686" s="8">
        <v>0</v>
      </c>
      <c r="Z686" s="12">
        <v>0</v>
      </c>
      <c r="AA686" s="20">
        <v>0</v>
      </c>
      <c r="AB686" s="20">
        <v>0</v>
      </c>
      <c r="AC686" s="48">
        <v>0</v>
      </c>
      <c r="AD686" s="9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v>0</v>
      </c>
      <c r="AM686" s="7">
        <v>0</v>
      </c>
      <c r="AN686" s="7">
        <v>0</v>
      </c>
      <c r="AO686" s="7">
        <v>0</v>
      </c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</row>
    <row r="687" spans="1:67" s="21" customFormat="1">
      <c r="A687" s="7" t="s">
        <v>4581</v>
      </c>
      <c r="B687" s="7" t="s">
        <v>4276</v>
      </c>
      <c r="C687" s="7" t="s">
        <v>1506</v>
      </c>
      <c r="D687" s="7" t="s">
        <v>1532</v>
      </c>
      <c r="E687" s="7" t="s">
        <v>1533</v>
      </c>
      <c r="F687" s="7" t="s">
        <v>1537</v>
      </c>
      <c r="G687" s="7" t="s">
        <v>1537</v>
      </c>
      <c r="H687" s="7" t="s">
        <v>1537</v>
      </c>
      <c r="I687" s="7" t="s">
        <v>1537</v>
      </c>
      <c r="J687" s="7">
        <f t="shared" si="10"/>
        <v>0</v>
      </c>
      <c r="K687" s="8">
        <v>0</v>
      </c>
      <c r="L687" s="8">
        <v>0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12">
        <v>0</v>
      </c>
      <c r="AA687" s="20">
        <v>0</v>
      </c>
      <c r="AB687" s="20">
        <v>0</v>
      </c>
      <c r="AC687" s="48">
        <v>0</v>
      </c>
      <c r="AD687" s="9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0</v>
      </c>
      <c r="AL687" s="7">
        <v>0</v>
      </c>
      <c r="AM687" s="7">
        <v>0</v>
      </c>
      <c r="AN687" s="7">
        <v>0</v>
      </c>
      <c r="AO687" s="7">
        <v>0</v>
      </c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</row>
    <row r="688" spans="1:67" s="21" customFormat="1">
      <c r="A688" s="7" t="s">
        <v>4582</v>
      </c>
      <c r="B688" s="7" t="s">
        <v>4099</v>
      </c>
      <c r="C688" s="7" t="s">
        <v>4100</v>
      </c>
      <c r="D688" s="7" t="s">
        <v>1537</v>
      </c>
      <c r="E688" s="7" t="s">
        <v>1537</v>
      </c>
      <c r="F688" s="7" t="s">
        <v>1537</v>
      </c>
      <c r="G688" s="7" t="s">
        <v>1537</v>
      </c>
      <c r="H688" s="7" t="s">
        <v>1537</v>
      </c>
      <c r="I688" s="7" t="s">
        <v>1537</v>
      </c>
      <c r="J688" s="7">
        <f t="shared" si="10"/>
        <v>0</v>
      </c>
      <c r="K688" s="8">
        <v>0</v>
      </c>
      <c r="L688" s="8">
        <v>0</v>
      </c>
      <c r="M688" s="8">
        <v>0</v>
      </c>
      <c r="N688" s="8">
        <v>0</v>
      </c>
      <c r="O688" s="8">
        <v>0</v>
      </c>
      <c r="P688" s="8">
        <v>0</v>
      </c>
      <c r="Q688" s="8">
        <v>0</v>
      </c>
      <c r="R688" s="8">
        <v>0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Y688" s="8">
        <v>0</v>
      </c>
      <c r="Z688" s="12">
        <v>0</v>
      </c>
      <c r="AA688" s="20">
        <v>0</v>
      </c>
      <c r="AB688" s="20">
        <v>0</v>
      </c>
      <c r="AC688" s="48">
        <v>0</v>
      </c>
      <c r="AD688" s="9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0</v>
      </c>
      <c r="AL688" s="7">
        <v>0</v>
      </c>
      <c r="AM688" s="7">
        <v>0</v>
      </c>
      <c r="AN688" s="7">
        <v>0</v>
      </c>
      <c r="AO688" s="7">
        <v>0</v>
      </c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</row>
    <row r="689" spans="1:67" s="21" customFormat="1">
      <c r="A689" s="7" t="s">
        <v>4583</v>
      </c>
      <c r="B689" s="7" t="s">
        <v>4102</v>
      </c>
      <c r="C689" s="7" t="s">
        <v>1506</v>
      </c>
      <c r="D689" s="7" t="s">
        <v>1507</v>
      </c>
      <c r="E689" s="7" t="s">
        <v>1537</v>
      </c>
      <c r="F689" s="7" t="s">
        <v>1537</v>
      </c>
      <c r="G689" s="7" t="s">
        <v>1537</v>
      </c>
      <c r="H689" s="7" t="s">
        <v>1537</v>
      </c>
      <c r="I689" s="7" t="s">
        <v>1537</v>
      </c>
      <c r="J689" s="7">
        <f t="shared" si="10"/>
        <v>0</v>
      </c>
      <c r="K689" s="8">
        <v>0</v>
      </c>
      <c r="L689" s="8">
        <v>0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0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12">
        <v>0</v>
      </c>
      <c r="AA689" s="20">
        <v>0</v>
      </c>
      <c r="AB689" s="20">
        <v>0</v>
      </c>
      <c r="AC689" s="48">
        <v>0</v>
      </c>
      <c r="AD689" s="9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0</v>
      </c>
      <c r="AL689" s="7">
        <v>0</v>
      </c>
      <c r="AM689" s="7">
        <v>0</v>
      </c>
      <c r="AN689" s="7">
        <v>0</v>
      </c>
      <c r="AO689" s="7">
        <v>0</v>
      </c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</row>
    <row r="690" spans="1:67" s="21" customFormat="1">
      <c r="A690" s="7" t="s">
        <v>4584</v>
      </c>
      <c r="B690" s="7" t="s">
        <v>4099</v>
      </c>
      <c r="C690" s="7" t="s">
        <v>4100</v>
      </c>
      <c r="D690" s="7" t="s">
        <v>1537</v>
      </c>
      <c r="E690" s="7" t="s">
        <v>1537</v>
      </c>
      <c r="F690" s="7" t="s">
        <v>1537</v>
      </c>
      <c r="G690" s="7" t="s">
        <v>1537</v>
      </c>
      <c r="H690" s="7" t="s">
        <v>1537</v>
      </c>
      <c r="I690" s="7" t="s">
        <v>1537</v>
      </c>
      <c r="J690" s="7">
        <f t="shared" si="10"/>
        <v>0</v>
      </c>
      <c r="K690" s="8">
        <v>0</v>
      </c>
      <c r="L690" s="8">
        <v>0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  <c r="R690" s="8">
        <v>0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Y690" s="8">
        <v>0</v>
      </c>
      <c r="Z690" s="12">
        <v>0</v>
      </c>
      <c r="AA690" s="20">
        <v>0</v>
      </c>
      <c r="AB690" s="20">
        <v>0</v>
      </c>
      <c r="AC690" s="48">
        <v>0</v>
      </c>
      <c r="AD690" s="9">
        <v>0</v>
      </c>
      <c r="AE690" s="7">
        <v>0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0</v>
      </c>
      <c r="AL690" s="7">
        <v>0</v>
      </c>
      <c r="AM690" s="7">
        <v>0</v>
      </c>
      <c r="AN690" s="7">
        <v>0</v>
      </c>
      <c r="AO690" s="7">
        <v>0</v>
      </c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</row>
    <row r="691" spans="1:67" s="21" customFormat="1">
      <c r="A691" s="7" t="s">
        <v>4585</v>
      </c>
      <c r="B691" s="7" t="s">
        <v>3754</v>
      </c>
      <c r="C691" s="7" t="s">
        <v>1506</v>
      </c>
      <c r="D691" s="7" t="s">
        <v>1532</v>
      </c>
      <c r="E691" s="7" t="s">
        <v>1533</v>
      </c>
      <c r="F691" s="7" t="s">
        <v>1534</v>
      </c>
      <c r="G691" s="7" t="s">
        <v>1535</v>
      </c>
      <c r="H691" s="7" t="s">
        <v>1536</v>
      </c>
      <c r="I691" s="7" t="s">
        <v>1537</v>
      </c>
      <c r="J691" s="7">
        <f t="shared" si="10"/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12">
        <v>0</v>
      </c>
      <c r="AA691" s="20">
        <v>0</v>
      </c>
      <c r="AB691" s="20">
        <v>0</v>
      </c>
      <c r="AC691" s="48">
        <v>0</v>
      </c>
      <c r="AD691" s="9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7">
        <v>0</v>
      </c>
      <c r="AK691" s="7">
        <v>0</v>
      </c>
      <c r="AL691" s="7">
        <v>0</v>
      </c>
      <c r="AM691" s="7">
        <v>0</v>
      </c>
      <c r="AN691" s="7">
        <v>0</v>
      </c>
      <c r="AO691" s="7">
        <v>0</v>
      </c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</row>
    <row r="692" spans="1:67" s="21" customFormat="1">
      <c r="A692" s="7" t="s">
        <v>4586</v>
      </c>
      <c r="B692" s="7" t="s">
        <v>4587</v>
      </c>
      <c r="C692" s="7" t="s">
        <v>1506</v>
      </c>
      <c r="D692" s="7" t="s">
        <v>1507</v>
      </c>
      <c r="E692" s="7" t="s">
        <v>1521</v>
      </c>
      <c r="F692" s="7" t="s">
        <v>1537</v>
      </c>
      <c r="G692" s="7" t="s">
        <v>1537</v>
      </c>
      <c r="H692" s="7" t="s">
        <v>1537</v>
      </c>
      <c r="I692" s="7" t="s">
        <v>1537</v>
      </c>
      <c r="J692" s="7">
        <f t="shared" si="10"/>
        <v>45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12">
        <v>0</v>
      </c>
      <c r="AA692" s="20">
        <v>0</v>
      </c>
      <c r="AB692" s="20">
        <v>0</v>
      </c>
      <c r="AC692" s="48">
        <v>0</v>
      </c>
      <c r="AD692" s="9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7">
        <v>16</v>
      </c>
      <c r="AN692" s="7">
        <v>18</v>
      </c>
      <c r="AO692" s="7">
        <v>11</v>
      </c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</row>
    <row r="693" spans="1:67" s="21" customFormat="1">
      <c r="A693" s="7" t="s">
        <v>4588</v>
      </c>
      <c r="B693" s="7" t="s">
        <v>4421</v>
      </c>
      <c r="C693" s="7" t="s">
        <v>1506</v>
      </c>
      <c r="D693" s="7" t="s">
        <v>1558</v>
      </c>
      <c r="E693" s="7" t="s">
        <v>4079</v>
      </c>
      <c r="F693" s="7" t="s">
        <v>4080</v>
      </c>
      <c r="G693" s="7" t="s">
        <v>4081</v>
      </c>
      <c r="H693" s="7" t="s">
        <v>1537</v>
      </c>
      <c r="I693" s="7" t="s">
        <v>1537</v>
      </c>
      <c r="J693" s="7">
        <f t="shared" si="10"/>
        <v>45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12">
        <v>0</v>
      </c>
      <c r="AA693" s="20">
        <v>0</v>
      </c>
      <c r="AB693" s="20">
        <v>0</v>
      </c>
      <c r="AC693" s="48">
        <v>0</v>
      </c>
      <c r="AD693" s="9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0</v>
      </c>
      <c r="AL693" s="7">
        <v>0</v>
      </c>
      <c r="AM693" s="7">
        <v>0</v>
      </c>
      <c r="AN693" s="7">
        <v>45</v>
      </c>
      <c r="AO693" s="7">
        <v>0</v>
      </c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</row>
    <row r="694" spans="1:67" s="21" customFormat="1">
      <c r="A694" s="7" t="s">
        <v>4589</v>
      </c>
      <c r="B694" s="7" t="s">
        <v>3669</v>
      </c>
      <c r="C694" s="7" t="s">
        <v>1506</v>
      </c>
      <c r="D694" s="7" t="s">
        <v>1507</v>
      </c>
      <c r="E694" s="7" t="s">
        <v>1521</v>
      </c>
      <c r="F694" s="7" t="s">
        <v>1546</v>
      </c>
      <c r="G694" s="7" t="s">
        <v>1537</v>
      </c>
      <c r="H694" s="7" t="s">
        <v>1537</v>
      </c>
      <c r="I694" s="7" t="s">
        <v>1537</v>
      </c>
      <c r="J694" s="7">
        <f t="shared" si="10"/>
        <v>37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12">
        <v>0</v>
      </c>
      <c r="AA694" s="20">
        <v>0</v>
      </c>
      <c r="AB694" s="20">
        <v>0</v>
      </c>
      <c r="AC694" s="48">
        <v>0</v>
      </c>
      <c r="AD694" s="9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0</v>
      </c>
      <c r="AL694" s="7">
        <v>0</v>
      </c>
      <c r="AM694" s="7">
        <v>24</v>
      </c>
      <c r="AN694" s="7">
        <v>13</v>
      </c>
      <c r="AO694" s="7">
        <v>0</v>
      </c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</row>
    <row r="695" spans="1:67" s="21" customFormat="1">
      <c r="A695" s="7" t="s">
        <v>4590</v>
      </c>
      <c r="B695" s="7" t="s">
        <v>3702</v>
      </c>
      <c r="C695" s="7" t="s">
        <v>1506</v>
      </c>
      <c r="D695" s="7" t="s">
        <v>1558</v>
      </c>
      <c r="E695" s="7" t="s">
        <v>1588</v>
      </c>
      <c r="F695" s="7" t="s">
        <v>1589</v>
      </c>
      <c r="G695" s="7" t="s">
        <v>1590</v>
      </c>
      <c r="H695" s="7" t="s">
        <v>1591</v>
      </c>
      <c r="I695" s="7" t="s">
        <v>1537</v>
      </c>
      <c r="J695" s="7">
        <f t="shared" si="10"/>
        <v>0</v>
      </c>
      <c r="K695" s="8">
        <v>0</v>
      </c>
      <c r="L695" s="8">
        <v>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12">
        <v>0</v>
      </c>
      <c r="AA695" s="20">
        <v>0</v>
      </c>
      <c r="AB695" s="20">
        <v>0</v>
      </c>
      <c r="AC695" s="48">
        <v>0</v>
      </c>
      <c r="AD695" s="9">
        <v>0</v>
      </c>
      <c r="AE695" s="7">
        <v>0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0</v>
      </c>
      <c r="AL695" s="7">
        <v>0</v>
      </c>
      <c r="AM695" s="7">
        <v>0</v>
      </c>
      <c r="AN695" s="7">
        <v>0</v>
      </c>
      <c r="AO695" s="7">
        <v>0</v>
      </c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</row>
    <row r="696" spans="1:67" s="21" customFormat="1">
      <c r="A696" s="7" t="s">
        <v>4591</v>
      </c>
      <c r="B696" s="7" t="s">
        <v>3831</v>
      </c>
      <c r="C696" s="7" t="s">
        <v>1506</v>
      </c>
      <c r="D696" s="7" t="s">
        <v>1507</v>
      </c>
      <c r="E696" s="7" t="s">
        <v>1508</v>
      </c>
      <c r="F696" s="7" t="s">
        <v>1509</v>
      </c>
      <c r="G696" s="7" t="s">
        <v>1510</v>
      </c>
      <c r="H696" s="7" t="s">
        <v>1537</v>
      </c>
      <c r="I696" s="7" t="s">
        <v>1537</v>
      </c>
      <c r="J696" s="7">
        <f t="shared" si="10"/>
        <v>3</v>
      </c>
      <c r="K696" s="8">
        <v>0</v>
      </c>
      <c r="L696" s="8">
        <v>0</v>
      </c>
      <c r="M696" s="8">
        <v>0</v>
      </c>
      <c r="N696" s="8">
        <v>0</v>
      </c>
      <c r="O696" s="8">
        <v>0</v>
      </c>
      <c r="P696" s="8">
        <v>0</v>
      </c>
      <c r="Q696" s="8">
        <v>0</v>
      </c>
      <c r="R696" s="8">
        <v>0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Y696" s="8">
        <v>2</v>
      </c>
      <c r="Z696" s="12">
        <v>0</v>
      </c>
      <c r="AA696" s="20">
        <v>0</v>
      </c>
      <c r="AB696" s="20">
        <v>0</v>
      </c>
      <c r="AC696" s="48">
        <v>0</v>
      </c>
      <c r="AD696" s="9">
        <v>0</v>
      </c>
      <c r="AE696" s="7">
        <v>0</v>
      </c>
      <c r="AF696" s="7">
        <v>0</v>
      </c>
      <c r="AG696" s="7">
        <v>0</v>
      </c>
      <c r="AH696" s="7">
        <v>0</v>
      </c>
      <c r="AI696" s="7">
        <v>0</v>
      </c>
      <c r="AJ696" s="7">
        <v>0</v>
      </c>
      <c r="AK696" s="7">
        <v>0</v>
      </c>
      <c r="AL696" s="7">
        <v>0</v>
      </c>
      <c r="AM696" s="7">
        <v>0</v>
      </c>
      <c r="AN696" s="7">
        <v>1</v>
      </c>
      <c r="AO696" s="7">
        <v>0</v>
      </c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</row>
    <row r="697" spans="1:67" s="21" customFormat="1">
      <c r="A697" s="7" t="s">
        <v>4592</v>
      </c>
      <c r="B697" s="7" t="s">
        <v>4044</v>
      </c>
      <c r="C697" s="7" t="s">
        <v>1506</v>
      </c>
      <c r="D697" s="7" t="s">
        <v>1507</v>
      </c>
      <c r="E697" s="7" t="s">
        <v>1508</v>
      </c>
      <c r="F697" s="7" t="s">
        <v>1509</v>
      </c>
      <c r="G697" s="7" t="s">
        <v>1537</v>
      </c>
      <c r="H697" s="7" t="s">
        <v>1537</v>
      </c>
      <c r="I697" s="7" t="s">
        <v>1537</v>
      </c>
      <c r="J697" s="7">
        <f t="shared" si="10"/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12">
        <v>0</v>
      </c>
      <c r="AA697" s="20">
        <v>0</v>
      </c>
      <c r="AB697" s="20">
        <v>0</v>
      </c>
      <c r="AC697" s="48">
        <v>0</v>
      </c>
      <c r="AD697" s="9">
        <v>0</v>
      </c>
      <c r="AE697" s="7">
        <v>0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0</v>
      </c>
      <c r="AL697" s="7">
        <v>0</v>
      </c>
      <c r="AM697" s="7">
        <v>0</v>
      </c>
      <c r="AN697" s="7">
        <v>0</v>
      </c>
      <c r="AO697" s="7">
        <v>0</v>
      </c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</row>
    <row r="698" spans="1:67" s="21" customFormat="1">
      <c r="A698" s="7" t="s">
        <v>4593</v>
      </c>
      <c r="B698" s="7" t="s">
        <v>4044</v>
      </c>
      <c r="C698" s="7" t="s">
        <v>1506</v>
      </c>
      <c r="D698" s="7" t="s">
        <v>1507</v>
      </c>
      <c r="E698" s="7" t="s">
        <v>1508</v>
      </c>
      <c r="F698" s="7" t="s">
        <v>1509</v>
      </c>
      <c r="G698" s="7" t="s">
        <v>1537</v>
      </c>
      <c r="H698" s="7" t="s">
        <v>1537</v>
      </c>
      <c r="I698" s="7" t="s">
        <v>1537</v>
      </c>
      <c r="J698" s="7">
        <f t="shared" si="10"/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12">
        <v>0</v>
      </c>
      <c r="AA698" s="20">
        <v>0</v>
      </c>
      <c r="AB698" s="20">
        <v>0</v>
      </c>
      <c r="AC698" s="48">
        <v>0</v>
      </c>
      <c r="AD698" s="9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0</v>
      </c>
      <c r="AL698" s="7">
        <v>0</v>
      </c>
      <c r="AM698" s="7">
        <v>0</v>
      </c>
      <c r="AN698" s="7">
        <v>0</v>
      </c>
      <c r="AO698" s="7">
        <v>0</v>
      </c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</row>
    <row r="699" spans="1:67" s="21" customFormat="1">
      <c r="A699" s="7" t="s">
        <v>4594</v>
      </c>
      <c r="B699" s="7" t="s">
        <v>3694</v>
      </c>
      <c r="C699" s="7" t="s">
        <v>1506</v>
      </c>
      <c r="D699" s="7" t="s">
        <v>1507</v>
      </c>
      <c r="E699" s="7" t="s">
        <v>1515</v>
      </c>
      <c r="F699" s="7" t="s">
        <v>1581</v>
      </c>
      <c r="G699" s="7" t="s">
        <v>1582</v>
      </c>
      <c r="H699" s="7" t="s">
        <v>1583</v>
      </c>
      <c r="I699" s="7" t="s">
        <v>1537</v>
      </c>
      <c r="J699" s="7">
        <f t="shared" si="10"/>
        <v>0</v>
      </c>
      <c r="K699" s="8">
        <v>0</v>
      </c>
      <c r="L699" s="8">
        <v>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12">
        <v>0</v>
      </c>
      <c r="AA699" s="20">
        <v>0</v>
      </c>
      <c r="AB699" s="20">
        <v>0</v>
      </c>
      <c r="AC699" s="48">
        <v>0</v>
      </c>
      <c r="AD699" s="9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0</v>
      </c>
      <c r="AL699" s="7">
        <v>0</v>
      </c>
      <c r="AM699" s="7">
        <v>0</v>
      </c>
      <c r="AN699" s="7">
        <v>0</v>
      </c>
      <c r="AO699" s="7">
        <v>0</v>
      </c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</row>
    <row r="700" spans="1:67" s="21" customFormat="1">
      <c r="A700" s="7" t="s">
        <v>4595</v>
      </c>
      <c r="B700" s="7" t="s">
        <v>4044</v>
      </c>
      <c r="C700" s="7" t="s">
        <v>1506</v>
      </c>
      <c r="D700" s="7" t="s">
        <v>1507</v>
      </c>
      <c r="E700" s="7" t="s">
        <v>1508</v>
      </c>
      <c r="F700" s="7" t="s">
        <v>1509</v>
      </c>
      <c r="G700" s="7" t="s">
        <v>1537</v>
      </c>
      <c r="H700" s="7" t="s">
        <v>1537</v>
      </c>
      <c r="I700" s="7" t="s">
        <v>1537</v>
      </c>
      <c r="J700" s="7">
        <f t="shared" si="10"/>
        <v>0</v>
      </c>
      <c r="K700" s="8">
        <v>0</v>
      </c>
      <c r="L700" s="8">
        <v>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2">
        <v>0</v>
      </c>
      <c r="AA700" s="20">
        <v>0</v>
      </c>
      <c r="AB700" s="20">
        <v>0</v>
      </c>
      <c r="AC700" s="48">
        <v>0</v>
      </c>
      <c r="AD700" s="9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0</v>
      </c>
      <c r="AL700" s="7">
        <v>0</v>
      </c>
      <c r="AM700" s="7">
        <v>0</v>
      </c>
      <c r="AN700" s="7">
        <v>0</v>
      </c>
      <c r="AO700" s="7">
        <v>0</v>
      </c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</row>
    <row r="701" spans="1:67" s="21" customFormat="1">
      <c r="A701" s="7" t="s">
        <v>4596</v>
      </c>
      <c r="B701" s="7" t="s">
        <v>4099</v>
      </c>
      <c r="C701" s="7" t="s">
        <v>4100</v>
      </c>
      <c r="D701" s="7" t="s">
        <v>1537</v>
      </c>
      <c r="E701" s="7" t="s">
        <v>1537</v>
      </c>
      <c r="F701" s="7" t="s">
        <v>1537</v>
      </c>
      <c r="G701" s="7" t="s">
        <v>1537</v>
      </c>
      <c r="H701" s="7" t="s">
        <v>1537</v>
      </c>
      <c r="I701" s="7" t="s">
        <v>1537</v>
      </c>
      <c r="J701" s="7">
        <f t="shared" si="10"/>
        <v>0</v>
      </c>
      <c r="K701" s="8">
        <v>0</v>
      </c>
      <c r="L701" s="8">
        <v>0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12">
        <v>0</v>
      </c>
      <c r="AA701" s="20">
        <v>0</v>
      </c>
      <c r="AB701" s="20">
        <v>0</v>
      </c>
      <c r="AC701" s="48">
        <v>0</v>
      </c>
      <c r="AD701" s="9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v>0</v>
      </c>
      <c r="AK701" s="7">
        <v>0</v>
      </c>
      <c r="AL701" s="7">
        <v>0</v>
      </c>
      <c r="AM701" s="7">
        <v>0</v>
      </c>
      <c r="AN701" s="7">
        <v>0</v>
      </c>
      <c r="AO701" s="7">
        <v>0</v>
      </c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</row>
    <row r="702" spans="1:67" s="21" customFormat="1">
      <c r="A702" s="7" t="s">
        <v>4597</v>
      </c>
      <c r="B702" s="7" t="s">
        <v>3782</v>
      </c>
      <c r="C702" s="7" t="s">
        <v>1506</v>
      </c>
      <c r="D702" s="7" t="s">
        <v>1507</v>
      </c>
      <c r="E702" s="7" t="s">
        <v>1521</v>
      </c>
      <c r="F702" s="7" t="s">
        <v>1522</v>
      </c>
      <c r="G702" s="7" t="s">
        <v>1537</v>
      </c>
      <c r="H702" s="7" t="s">
        <v>1537</v>
      </c>
      <c r="I702" s="7" t="s">
        <v>1537</v>
      </c>
      <c r="J702" s="7">
        <f t="shared" si="10"/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12">
        <v>0</v>
      </c>
      <c r="AA702" s="20">
        <v>0</v>
      </c>
      <c r="AB702" s="20">
        <v>0</v>
      </c>
      <c r="AC702" s="48">
        <v>0</v>
      </c>
      <c r="AD702" s="9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0</v>
      </c>
      <c r="AL702" s="7">
        <v>0</v>
      </c>
      <c r="AM702" s="7">
        <v>0</v>
      </c>
      <c r="AN702" s="7">
        <v>0</v>
      </c>
      <c r="AO702" s="7">
        <v>0</v>
      </c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</row>
    <row r="703" spans="1:67" s="21" customFormat="1">
      <c r="A703" s="7" t="s">
        <v>4598</v>
      </c>
      <c r="B703" s="7" t="s">
        <v>3784</v>
      </c>
      <c r="C703" s="7" t="s">
        <v>1506</v>
      </c>
      <c r="D703" s="7" t="s">
        <v>1507</v>
      </c>
      <c r="E703" s="7" t="s">
        <v>1521</v>
      </c>
      <c r="F703" s="7" t="s">
        <v>1546</v>
      </c>
      <c r="G703" s="7" t="s">
        <v>1547</v>
      </c>
      <c r="H703" s="7" t="s">
        <v>1670</v>
      </c>
      <c r="I703" s="7" t="s">
        <v>1537</v>
      </c>
      <c r="J703" s="7">
        <f t="shared" si="10"/>
        <v>0</v>
      </c>
      <c r="K703" s="8">
        <v>0</v>
      </c>
      <c r="L703" s="8">
        <v>0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12">
        <v>0</v>
      </c>
      <c r="AA703" s="20">
        <v>0</v>
      </c>
      <c r="AB703" s="20">
        <v>0</v>
      </c>
      <c r="AC703" s="48">
        <v>0</v>
      </c>
      <c r="AD703" s="9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7">
        <v>0</v>
      </c>
      <c r="AM703" s="7">
        <v>0</v>
      </c>
      <c r="AN703" s="7">
        <v>0</v>
      </c>
      <c r="AO703" s="7">
        <v>0</v>
      </c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</row>
    <row r="704" spans="1:67" s="21" customFormat="1">
      <c r="A704" s="7" t="s">
        <v>4599</v>
      </c>
      <c r="B704" s="7" t="s">
        <v>3901</v>
      </c>
      <c r="C704" s="7" t="s">
        <v>1506</v>
      </c>
      <c r="D704" s="7" t="s">
        <v>1749</v>
      </c>
      <c r="E704" s="7" t="s">
        <v>1749</v>
      </c>
      <c r="F704" s="7" t="s">
        <v>1750</v>
      </c>
      <c r="G704" s="7" t="s">
        <v>1751</v>
      </c>
      <c r="H704" s="7" t="s">
        <v>1537</v>
      </c>
      <c r="I704" s="7" t="s">
        <v>1537</v>
      </c>
      <c r="J704" s="7">
        <f t="shared" si="10"/>
        <v>0</v>
      </c>
      <c r="K704" s="8">
        <v>0</v>
      </c>
      <c r="L704" s="8">
        <v>0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12">
        <v>0</v>
      </c>
      <c r="AA704" s="20">
        <v>0</v>
      </c>
      <c r="AB704" s="20">
        <v>0</v>
      </c>
      <c r="AC704" s="48">
        <v>0</v>
      </c>
      <c r="AD704" s="9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0</v>
      </c>
      <c r="AL704" s="7">
        <v>0</v>
      </c>
      <c r="AM704" s="7">
        <v>0</v>
      </c>
      <c r="AN704" s="7">
        <v>0</v>
      </c>
      <c r="AO704" s="7">
        <v>0</v>
      </c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</row>
    <row r="705" spans="1:67" s="21" customFormat="1">
      <c r="A705" s="7" t="s">
        <v>4600</v>
      </c>
      <c r="B705" s="7" t="s">
        <v>3782</v>
      </c>
      <c r="C705" s="7" t="s">
        <v>1506</v>
      </c>
      <c r="D705" s="7" t="s">
        <v>1507</v>
      </c>
      <c r="E705" s="7" t="s">
        <v>1521</v>
      </c>
      <c r="F705" s="7" t="s">
        <v>1522</v>
      </c>
      <c r="G705" s="7" t="s">
        <v>1537</v>
      </c>
      <c r="H705" s="7" t="s">
        <v>1537</v>
      </c>
      <c r="I705" s="7" t="s">
        <v>1537</v>
      </c>
      <c r="J705" s="7">
        <f t="shared" si="10"/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12">
        <v>0</v>
      </c>
      <c r="AA705" s="20">
        <v>0</v>
      </c>
      <c r="AB705" s="20">
        <v>0</v>
      </c>
      <c r="AC705" s="48">
        <v>0</v>
      </c>
      <c r="AD705" s="9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0</v>
      </c>
      <c r="AL705" s="7">
        <v>0</v>
      </c>
      <c r="AM705" s="7">
        <v>0</v>
      </c>
      <c r="AN705" s="7">
        <v>0</v>
      </c>
      <c r="AO705" s="7">
        <v>0</v>
      </c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</row>
    <row r="706" spans="1:67" s="21" customFormat="1">
      <c r="A706" s="7" t="s">
        <v>4601</v>
      </c>
      <c r="B706" s="7" t="s">
        <v>4602</v>
      </c>
      <c r="C706" s="7" t="s">
        <v>1506</v>
      </c>
      <c r="D706" s="7" t="s">
        <v>1507</v>
      </c>
      <c r="E706" s="7" t="s">
        <v>1515</v>
      </c>
      <c r="F706" s="7" t="s">
        <v>3672</v>
      </c>
      <c r="G706" s="7" t="s">
        <v>1789</v>
      </c>
      <c r="H706" s="7" t="s">
        <v>1518</v>
      </c>
      <c r="I706" s="7" t="s">
        <v>4603</v>
      </c>
      <c r="J706" s="7">
        <f t="shared" si="10"/>
        <v>0</v>
      </c>
      <c r="K706" s="8">
        <v>0</v>
      </c>
      <c r="L706" s="8">
        <v>0</v>
      </c>
      <c r="M706" s="8">
        <v>0</v>
      </c>
      <c r="N706" s="8">
        <v>0</v>
      </c>
      <c r="O706" s="8">
        <v>0</v>
      </c>
      <c r="P706" s="8">
        <v>0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Y706" s="8">
        <v>0</v>
      </c>
      <c r="Z706" s="12">
        <v>0</v>
      </c>
      <c r="AA706" s="20">
        <v>0</v>
      </c>
      <c r="AB706" s="20">
        <v>0</v>
      </c>
      <c r="AC706" s="48">
        <v>0</v>
      </c>
      <c r="AD706" s="9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0</v>
      </c>
      <c r="AL706" s="7">
        <v>0</v>
      </c>
      <c r="AM706" s="7">
        <v>0</v>
      </c>
      <c r="AN706" s="7">
        <v>0</v>
      </c>
      <c r="AO706" s="7">
        <v>0</v>
      </c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</row>
    <row r="707" spans="1:67" s="21" customFormat="1">
      <c r="A707" s="7" t="s">
        <v>4604</v>
      </c>
      <c r="B707" s="7" t="s">
        <v>4102</v>
      </c>
      <c r="C707" s="7" t="s">
        <v>1506</v>
      </c>
      <c r="D707" s="7" t="s">
        <v>1507</v>
      </c>
      <c r="E707" s="7" t="s">
        <v>1537</v>
      </c>
      <c r="F707" s="7" t="s">
        <v>1537</v>
      </c>
      <c r="G707" s="7" t="s">
        <v>1537</v>
      </c>
      <c r="H707" s="7" t="s">
        <v>1537</v>
      </c>
      <c r="I707" s="7" t="s">
        <v>1537</v>
      </c>
      <c r="J707" s="7">
        <f t="shared" si="10"/>
        <v>0</v>
      </c>
      <c r="K707" s="8">
        <v>0</v>
      </c>
      <c r="L707" s="8">
        <v>0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12">
        <v>0</v>
      </c>
      <c r="AA707" s="20">
        <v>0</v>
      </c>
      <c r="AB707" s="20">
        <v>0</v>
      </c>
      <c r="AC707" s="48">
        <v>0</v>
      </c>
      <c r="AD707" s="9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0</v>
      </c>
      <c r="AL707" s="7">
        <v>0</v>
      </c>
      <c r="AM707" s="7">
        <v>0</v>
      </c>
      <c r="AN707" s="7">
        <v>0</v>
      </c>
      <c r="AO707" s="7">
        <v>0</v>
      </c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</row>
    <row r="708" spans="1:67" s="21" customFormat="1">
      <c r="A708" s="7" t="s">
        <v>4605</v>
      </c>
      <c r="B708" s="7" t="s">
        <v>4606</v>
      </c>
      <c r="C708" s="7" t="s">
        <v>1506</v>
      </c>
      <c r="D708" s="7" t="s">
        <v>4607</v>
      </c>
      <c r="E708" s="7" t="s">
        <v>4608</v>
      </c>
      <c r="F708" s="7" t="s">
        <v>4609</v>
      </c>
      <c r="G708" s="7" t="s">
        <v>4610</v>
      </c>
      <c r="H708" s="7" t="s">
        <v>4611</v>
      </c>
      <c r="I708" s="7" t="s">
        <v>1537</v>
      </c>
      <c r="J708" s="7">
        <f t="shared" ref="J708:J771" si="11">SUM(K708:AO708)</f>
        <v>39</v>
      </c>
      <c r="K708" s="8">
        <v>0</v>
      </c>
      <c r="L708" s="8">
        <v>0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Y708" s="8">
        <v>0</v>
      </c>
      <c r="Z708" s="12">
        <v>0</v>
      </c>
      <c r="AA708" s="20">
        <v>0</v>
      </c>
      <c r="AB708" s="20">
        <v>0</v>
      </c>
      <c r="AC708" s="48">
        <v>0</v>
      </c>
      <c r="AD708" s="9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0</v>
      </c>
      <c r="AL708" s="7">
        <v>0</v>
      </c>
      <c r="AM708" s="7">
        <v>15</v>
      </c>
      <c r="AN708" s="7">
        <v>24</v>
      </c>
      <c r="AO708" s="7">
        <v>0</v>
      </c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</row>
    <row r="709" spans="1:67" s="21" customFormat="1">
      <c r="A709" s="7" t="s">
        <v>4612</v>
      </c>
      <c r="B709" s="7" t="s">
        <v>4204</v>
      </c>
      <c r="C709" s="7" t="s">
        <v>1506</v>
      </c>
      <c r="D709" s="7" t="s">
        <v>1507</v>
      </c>
      <c r="E709" s="7" t="s">
        <v>1521</v>
      </c>
      <c r="F709" s="7" t="s">
        <v>4038</v>
      </c>
      <c r="G709" s="7" t="s">
        <v>4205</v>
      </c>
      <c r="H709" s="7" t="s">
        <v>1537</v>
      </c>
      <c r="I709" s="7" t="s">
        <v>1537</v>
      </c>
      <c r="J709" s="7">
        <f t="shared" si="11"/>
        <v>39</v>
      </c>
      <c r="K709" s="8">
        <v>0</v>
      </c>
      <c r="L709" s="8"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2">
        <v>0</v>
      </c>
      <c r="AA709" s="20">
        <v>0</v>
      </c>
      <c r="AB709" s="20">
        <v>0</v>
      </c>
      <c r="AC709" s="48">
        <v>0</v>
      </c>
      <c r="AD709" s="9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0</v>
      </c>
      <c r="AL709" s="7">
        <v>0</v>
      </c>
      <c r="AM709" s="7">
        <v>6</v>
      </c>
      <c r="AN709" s="7">
        <v>33</v>
      </c>
      <c r="AO709" s="7">
        <v>0</v>
      </c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</row>
    <row r="710" spans="1:67" s="21" customFormat="1">
      <c r="A710" s="7" t="s">
        <v>4613</v>
      </c>
      <c r="B710" s="7" t="s">
        <v>3717</v>
      </c>
      <c r="C710" s="7" t="s">
        <v>1506</v>
      </c>
      <c r="D710" s="7" t="s">
        <v>1507</v>
      </c>
      <c r="E710" s="7" t="s">
        <v>1508</v>
      </c>
      <c r="F710" s="7" t="s">
        <v>1509</v>
      </c>
      <c r="G710" s="7" t="s">
        <v>1510</v>
      </c>
      <c r="H710" s="7" t="s">
        <v>1511</v>
      </c>
      <c r="I710" s="7" t="s">
        <v>1537</v>
      </c>
      <c r="J710" s="7">
        <f t="shared" si="11"/>
        <v>0</v>
      </c>
      <c r="K710" s="8">
        <v>0</v>
      </c>
      <c r="L710" s="8">
        <v>0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Y710" s="8">
        <v>0</v>
      </c>
      <c r="Z710" s="12">
        <v>0</v>
      </c>
      <c r="AA710" s="20">
        <v>0</v>
      </c>
      <c r="AB710" s="20">
        <v>0</v>
      </c>
      <c r="AC710" s="48">
        <v>0</v>
      </c>
      <c r="AD710" s="9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0</v>
      </c>
      <c r="AL710" s="7">
        <v>0</v>
      </c>
      <c r="AM710" s="7">
        <v>0</v>
      </c>
      <c r="AN710" s="7">
        <v>0</v>
      </c>
      <c r="AO710" s="7">
        <v>0</v>
      </c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</row>
    <row r="711" spans="1:67" s="21" customFormat="1">
      <c r="A711" s="7" t="s">
        <v>4614</v>
      </c>
      <c r="B711" s="7" t="s">
        <v>3699</v>
      </c>
      <c r="C711" s="7" t="s">
        <v>1506</v>
      </c>
      <c r="D711" s="7" t="s">
        <v>1558</v>
      </c>
      <c r="E711" s="7" t="s">
        <v>1559</v>
      </c>
      <c r="F711" s="7" t="s">
        <v>1560</v>
      </c>
      <c r="G711" s="7" t="s">
        <v>1561</v>
      </c>
      <c r="H711" s="7" t="s">
        <v>1562</v>
      </c>
      <c r="I711" s="7" t="s">
        <v>1537</v>
      </c>
      <c r="J711" s="7">
        <f t="shared" si="11"/>
        <v>0</v>
      </c>
      <c r="K711" s="8">
        <v>0</v>
      </c>
      <c r="L711" s="8"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12">
        <v>0</v>
      </c>
      <c r="AA711" s="20">
        <v>0</v>
      </c>
      <c r="AB711" s="20">
        <v>0</v>
      </c>
      <c r="AC711" s="48">
        <v>0</v>
      </c>
      <c r="AD711" s="9">
        <v>0</v>
      </c>
      <c r="AE711" s="7">
        <v>0</v>
      </c>
      <c r="AF711" s="7">
        <v>0</v>
      </c>
      <c r="AG711" s="7">
        <v>0</v>
      </c>
      <c r="AH711" s="7">
        <v>0</v>
      </c>
      <c r="AI711" s="7">
        <v>0</v>
      </c>
      <c r="AJ711" s="7">
        <v>0</v>
      </c>
      <c r="AK711" s="7">
        <v>0</v>
      </c>
      <c r="AL711" s="7">
        <v>0</v>
      </c>
      <c r="AM711" s="7">
        <v>0</v>
      </c>
      <c r="AN711" s="7">
        <v>0</v>
      </c>
      <c r="AO711" s="7">
        <v>0</v>
      </c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</row>
    <row r="712" spans="1:67" s="21" customFormat="1">
      <c r="A712" s="7" t="s">
        <v>4615</v>
      </c>
      <c r="B712" s="7" t="s">
        <v>3694</v>
      </c>
      <c r="C712" s="7" t="s">
        <v>1506</v>
      </c>
      <c r="D712" s="7" t="s">
        <v>1507</v>
      </c>
      <c r="E712" s="7" t="s">
        <v>1515</v>
      </c>
      <c r="F712" s="7" t="s">
        <v>1581</v>
      </c>
      <c r="G712" s="7" t="s">
        <v>1582</v>
      </c>
      <c r="H712" s="7" t="s">
        <v>1583</v>
      </c>
      <c r="I712" s="7" t="s">
        <v>1537</v>
      </c>
      <c r="J712" s="7">
        <f t="shared" si="11"/>
        <v>0</v>
      </c>
      <c r="K712" s="8">
        <v>0</v>
      </c>
      <c r="L712" s="8">
        <v>0</v>
      </c>
      <c r="M712" s="8">
        <v>0</v>
      </c>
      <c r="N712" s="8">
        <v>0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12">
        <v>0</v>
      </c>
      <c r="AA712" s="20">
        <v>0</v>
      </c>
      <c r="AB712" s="20">
        <v>0</v>
      </c>
      <c r="AC712" s="48">
        <v>0</v>
      </c>
      <c r="AD712" s="9">
        <v>0</v>
      </c>
      <c r="AE712" s="7">
        <v>0</v>
      </c>
      <c r="AF712" s="7">
        <v>0</v>
      </c>
      <c r="AG712" s="7">
        <v>0</v>
      </c>
      <c r="AH712" s="7">
        <v>0</v>
      </c>
      <c r="AI712" s="7">
        <v>0</v>
      </c>
      <c r="AJ712" s="7">
        <v>0</v>
      </c>
      <c r="AK712" s="7">
        <v>0</v>
      </c>
      <c r="AL712" s="7">
        <v>0</v>
      </c>
      <c r="AM712" s="7">
        <v>0</v>
      </c>
      <c r="AN712" s="7">
        <v>0</v>
      </c>
      <c r="AO712" s="7">
        <v>0</v>
      </c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</row>
    <row r="713" spans="1:67" s="21" customFormat="1">
      <c r="A713" s="7" t="s">
        <v>4616</v>
      </c>
      <c r="B713" s="7" t="s">
        <v>3977</v>
      </c>
      <c r="C713" s="7" t="s">
        <v>1506</v>
      </c>
      <c r="D713" s="7" t="s">
        <v>1749</v>
      </c>
      <c r="E713" s="7" t="s">
        <v>1749</v>
      </c>
      <c r="F713" s="7" t="s">
        <v>1750</v>
      </c>
      <c r="G713" s="7" t="s">
        <v>1751</v>
      </c>
      <c r="H713" s="7" t="s">
        <v>1752</v>
      </c>
      <c r="I713" s="7" t="s">
        <v>1537</v>
      </c>
      <c r="J713" s="7">
        <f t="shared" si="11"/>
        <v>0</v>
      </c>
      <c r="K713" s="8">
        <v>0</v>
      </c>
      <c r="L713" s="8">
        <v>0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12">
        <v>0</v>
      </c>
      <c r="AA713" s="20">
        <v>0</v>
      </c>
      <c r="AB713" s="20">
        <v>0</v>
      </c>
      <c r="AC713" s="48">
        <v>0</v>
      </c>
      <c r="AD713" s="9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0</v>
      </c>
      <c r="AL713" s="7">
        <v>0</v>
      </c>
      <c r="AM713" s="7">
        <v>0</v>
      </c>
      <c r="AN713" s="7">
        <v>0</v>
      </c>
      <c r="AO713" s="7">
        <v>0</v>
      </c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</row>
    <row r="714" spans="1:67" s="21" customFormat="1">
      <c r="A714" s="7" t="s">
        <v>4617</v>
      </c>
      <c r="B714" s="7" t="s">
        <v>4618</v>
      </c>
      <c r="C714" s="7" t="s">
        <v>1506</v>
      </c>
      <c r="D714" s="7" t="s">
        <v>1507</v>
      </c>
      <c r="E714" s="7" t="s">
        <v>1521</v>
      </c>
      <c r="F714" s="7" t="s">
        <v>1522</v>
      </c>
      <c r="G714" s="7" t="s">
        <v>1635</v>
      </c>
      <c r="H714" s="7" t="s">
        <v>3746</v>
      </c>
      <c r="I714" s="7" t="s">
        <v>4619</v>
      </c>
      <c r="J714" s="7">
        <f t="shared" si="11"/>
        <v>0</v>
      </c>
      <c r="K714" s="8">
        <v>0</v>
      </c>
      <c r="L714" s="8">
        <v>0</v>
      </c>
      <c r="M714" s="8">
        <v>0</v>
      </c>
      <c r="N714" s="8">
        <v>0</v>
      </c>
      <c r="O714" s="8">
        <v>0</v>
      </c>
      <c r="P714" s="8">
        <v>0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Y714" s="8">
        <v>0</v>
      </c>
      <c r="Z714" s="12">
        <v>0</v>
      </c>
      <c r="AA714" s="20">
        <v>0</v>
      </c>
      <c r="AB714" s="20">
        <v>0</v>
      </c>
      <c r="AC714" s="48">
        <v>0</v>
      </c>
      <c r="AD714" s="9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0</v>
      </c>
      <c r="AL714" s="7">
        <v>0</v>
      </c>
      <c r="AM714" s="7">
        <v>0</v>
      </c>
      <c r="AN714" s="7">
        <v>0</v>
      </c>
      <c r="AO714" s="7">
        <v>0</v>
      </c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</row>
    <row r="715" spans="1:67" s="21" customFormat="1">
      <c r="A715" s="7" t="s">
        <v>4620</v>
      </c>
      <c r="B715" s="7" t="s">
        <v>4621</v>
      </c>
      <c r="C715" s="7" t="s">
        <v>1506</v>
      </c>
      <c r="D715" s="7" t="s">
        <v>1507</v>
      </c>
      <c r="E715" s="7" t="s">
        <v>1521</v>
      </c>
      <c r="F715" s="7" t="s">
        <v>1522</v>
      </c>
      <c r="G715" s="7" t="s">
        <v>1672</v>
      </c>
      <c r="H715" s="7" t="s">
        <v>1783</v>
      </c>
      <c r="I715" s="7" t="s">
        <v>1537</v>
      </c>
      <c r="J715" s="7">
        <f t="shared" si="11"/>
        <v>0</v>
      </c>
      <c r="K715" s="8">
        <v>0</v>
      </c>
      <c r="L715" s="8">
        <v>0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12">
        <v>0</v>
      </c>
      <c r="AA715" s="20">
        <v>0</v>
      </c>
      <c r="AB715" s="20">
        <v>0</v>
      </c>
      <c r="AC715" s="48">
        <v>0</v>
      </c>
      <c r="AD715" s="9">
        <v>0</v>
      </c>
      <c r="AE715" s="7">
        <v>0</v>
      </c>
      <c r="AF715" s="7">
        <v>0</v>
      </c>
      <c r="AG715" s="7">
        <v>0</v>
      </c>
      <c r="AH715" s="7">
        <v>0</v>
      </c>
      <c r="AI715" s="7">
        <v>0</v>
      </c>
      <c r="AJ715" s="7">
        <v>0</v>
      </c>
      <c r="AK715" s="7">
        <v>0</v>
      </c>
      <c r="AL715" s="7">
        <v>0</v>
      </c>
      <c r="AM715" s="7">
        <v>0</v>
      </c>
      <c r="AN715" s="7">
        <v>0</v>
      </c>
      <c r="AO715" s="7">
        <v>0</v>
      </c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</row>
    <row r="716" spans="1:67" s="21" customFormat="1">
      <c r="A716" s="7" t="s">
        <v>4622</v>
      </c>
      <c r="B716" s="7" t="s">
        <v>3789</v>
      </c>
      <c r="C716" s="7" t="s">
        <v>1506</v>
      </c>
      <c r="D716" s="7" t="s">
        <v>1507</v>
      </c>
      <c r="E716" s="7" t="s">
        <v>1521</v>
      </c>
      <c r="F716" s="7" t="s">
        <v>1522</v>
      </c>
      <c r="G716" s="7" t="s">
        <v>3763</v>
      </c>
      <c r="H716" s="7" t="s">
        <v>3764</v>
      </c>
      <c r="I716" s="7" t="s">
        <v>1537</v>
      </c>
      <c r="J716" s="7">
        <f t="shared" si="11"/>
        <v>0</v>
      </c>
      <c r="K716" s="8">
        <v>0</v>
      </c>
      <c r="L716" s="8">
        <v>0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  <c r="R716" s="8">
        <v>0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12">
        <v>0</v>
      </c>
      <c r="AA716" s="20">
        <v>0</v>
      </c>
      <c r="AB716" s="20">
        <v>0</v>
      </c>
      <c r="AC716" s="48">
        <v>0</v>
      </c>
      <c r="AD716" s="9">
        <v>0</v>
      </c>
      <c r="AE716" s="7">
        <v>0</v>
      </c>
      <c r="AF716" s="7">
        <v>0</v>
      </c>
      <c r="AG716" s="7">
        <v>0</v>
      </c>
      <c r="AH716" s="7">
        <v>0</v>
      </c>
      <c r="AI716" s="7">
        <v>0</v>
      </c>
      <c r="AJ716" s="7">
        <v>0</v>
      </c>
      <c r="AK716" s="7">
        <v>0</v>
      </c>
      <c r="AL716" s="7">
        <v>0</v>
      </c>
      <c r="AM716" s="7">
        <v>0</v>
      </c>
      <c r="AN716" s="7">
        <v>0</v>
      </c>
      <c r="AO716" s="7">
        <v>0</v>
      </c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</row>
    <row r="717" spans="1:67" s="21" customFormat="1">
      <c r="A717" s="7" t="s">
        <v>4623</v>
      </c>
      <c r="B717" s="7" t="s">
        <v>3831</v>
      </c>
      <c r="C717" s="7" t="s">
        <v>1506</v>
      </c>
      <c r="D717" s="7" t="s">
        <v>1507</v>
      </c>
      <c r="E717" s="7" t="s">
        <v>1508</v>
      </c>
      <c r="F717" s="7" t="s">
        <v>1509</v>
      </c>
      <c r="G717" s="7" t="s">
        <v>1510</v>
      </c>
      <c r="H717" s="7" t="s">
        <v>1537</v>
      </c>
      <c r="I717" s="7" t="s">
        <v>1537</v>
      </c>
      <c r="J717" s="7">
        <f t="shared" si="11"/>
        <v>0</v>
      </c>
      <c r="K717" s="8">
        <v>0</v>
      </c>
      <c r="L717" s="8">
        <v>0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12">
        <v>0</v>
      </c>
      <c r="AA717" s="20">
        <v>0</v>
      </c>
      <c r="AB717" s="20">
        <v>0</v>
      </c>
      <c r="AC717" s="48">
        <v>0</v>
      </c>
      <c r="AD717" s="9">
        <v>0</v>
      </c>
      <c r="AE717" s="7">
        <v>0</v>
      </c>
      <c r="AF717" s="7">
        <v>0</v>
      </c>
      <c r="AG717" s="7">
        <v>0</v>
      </c>
      <c r="AH717" s="7">
        <v>0</v>
      </c>
      <c r="AI717" s="7">
        <v>0</v>
      </c>
      <c r="AJ717" s="7">
        <v>0</v>
      </c>
      <c r="AK717" s="7">
        <v>0</v>
      </c>
      <c r="AL717" s="7">
        <v>0</v>
      </c>
      <c r="AM717" s="7">
        <v>0</v>
      </c>
      <c r="AN717" s="7">
        <v>0</v>
      </c>
      <c r="AO717" s="7">
        <v>0</v>
      </c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</row>
    <row r="718" spans="1:67" s="21" customFormat="1">
      <c r="A718" s="7" t="s">
        <v>4624</v>
      </c>
      <c r="B718" s="7" t="s">
        <v>3674</v>
      </c>
      <c r="C718" s="7" t="s">
        <v>1506</v>
      </c>
      <c r="D718" s="7" t="s">
        <v>1507</v>
      </c>
      <c r="E718" s="7" t="s">
        <v>1515</v>
      </c>
      <c r="F718" s="7" t="s">
        <v>1539</v>
      </c>
      <c r="G718" s="7" t="s">
        <v>1540</v>
      </c>
      <c r="H718" s="7" t="s">
        <v>1541</v>
      </c>
      <c r="I718" s="7" t="s">
        <v>1537</v>
      </c>
      <c r="J718" s="7">
        <f t="shared" si="11"/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  <c r="R718" s="8">
        <v>0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Y718" s="8">
        <v>0</v>
      </c>
      <c r="Z718" s="12">
        <v>0</v>
      </c>
      <c r="AA718" s="20">
        <v>0</v>
      </c>
      <c r="AB718" s="20">
        <v>0</v>
      </c>
      <c r="AC718" s="48">
        <v>0</v>
      </c>
      <c r="AD718" s="9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0</v>
      </c>
      <c r="AJ718" s="7">
        <v>0</v>
      </c>
      <c r="AK718" s="7">
        <v>0</v>
      </c>
      <c r="AL718" s="7">
        <v>0</v>
      </c>
      <c r="AM718" s="7">
        <v>0</v>
      </c>
      <c r="AN718" s="7">
        <v>0</v>
      </c>
      <c r="AO718" s="7">
        <v>0</v>
      </c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</row>
    <row r="719" spans="1:67" s="21" customFormat="1">
      <c r="A719" s="7" t="s">
        <v>4625</v>
      </c>
      <c r="B719" s="7" t="s">
        <v>3702</v>
      </c>
      <c r="C719" s="7" t="s">
        <v>1506</v>
      </c>
      <c r="D719" s="7" t="s">
        <v>1558</v>
      </c>
      <c r="E719" s="7" t="s">
        <v>1588</v>
      </c>
      <c r="F719" s="7" t="s">
        <v>1589</v>
      </c>
      <c r="G719" s="7" t="s">
        <v>1590</v>
      </c>
      <c r="H719" s="7" t="s">
        <v>1591</v>
      </c>
      <c r="I719" s="7" t="s">
        <v>1537</v>
      </c>
      <c r="J719" s="7">
        <f t="shared" si="11"/>
        <v>0</v>
      </c>
      <c r="K719" s="8">
        <v>0</v>
      </c>
      <c r="L719" s="8">
        <v>0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12">
        <v>0</v>
      </c>
      <c r="AA719" s="20">
        <v>0</v>
      </c>
      <c r="AB719" s="20">
        <v>0</v>
      </c>
      <c r="AC719" s="48">
        <v>0</v>
      </c>
      <c r="AD719" s="9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0</v>
      </c>
      <c r="AL719" s="7">
        <v>0</v>
      </c>
      <c r="AM719" s="7">
        <v>0</v>
      </c>
      <c r="AN719" s="7">
        <v>0</v>
      </c>
      <c r="AO719" s="7">
        <v>0</v>
      </c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</row>
    <row r="720" spans="1:67" s="21" customFormat="1">
      <c r="A720" s="7" t="s">
        <v>4626</v>
      </c>
      <c r="B720" s="7" t="s">
        <v>4627</v>
      </c>
      <c r="C720" s="7" t="s">
        <v>1506</v>
      </c>
      <c r="D720" s="7" t="s">
        <v>1507</v>
      </c>
      <c r="E720" s="7" t="s">
        <v>1515</v>
      </c>
      <c r="F720" s="7" t="s">
        <v>1581</v>
      </c>
      <c r="G720" s="7" t="s">
        <v>1582</v>
      </c>
      <c r="H720" s="7" t="s">
        <v>4628</v>
      </c>
      <c r="I720" s="7" t="s">
        <v>1537</v>
      </c>
      <c r="J720" s="7">
        <f t="shared" si="11"/>
        <v>0</v>
      </c>
      <c r="K720" s="8">
        <v>0</v>
      </c>
      <c r="L720" s="8">
        <v>0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Y720" s="8">
        <v>0</v>
      </c>
      <c r="Z720" s="12">
        <v>0</v>
      </c>
      <c r="AA720" s="20">
        <v>0</v>
      </c>
      <c r="AB720" s="20">
        <v>0</v>
      </c>
      <c r="AC720" s="48">
        <v>0</v>
      </c>
      <c r="AD720" s="9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0</v>
      </c>
      <c r="AL720" s="7">
        <v>0</v>
      </c>
      <c r="AM720" s="7">
        <v>0</v>
      </c>
      <c r="AN720" s="7">
        <v>0</v>
      </c>
      <c r="AO720" s="7">
        <v>0</v>
      </c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</row>
    <row r="721" spans="1:67" s="21" customFormat="1">
      <c r="A721" s="7" t="s">
        <v>4629</v>
      </c>
      <c r="B721" s="7" t="s">
        <v>4630</v>
      </c>
      <c r="C721" s="7" t="s">
        <v>1506</v>
      </c>
      <c r="D721" s="7" t="s">
        <v>1507</v>
      </c>
      <c r="E721" s="7" t="s">
        <v>1508</v>
      </c>
      <c r="F721" s="7" t="s">
        <v>1509</v>
      </c>
      <c r="G721" s="7" t="s">
        <v>1594</v>
      </c>
      <c r="H721" s="7" t="s">
        <v>1606</v>
      </c>
      <c r="I721" s="7" t="s">
        <v>4631</v>
      </c>
      <c r="J721" s="7">
        <f t="shared" si="11"/>
        <v>0</v>
      </c>
      <c r="K721" s="8">
        <v>0</v>
      </c>
      <c r="L721" s="8">
        <v>0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12">
        <v>0</v>
      </c>
      <c r="AA721" s="20">
        <v>0</v>
      </c>
      <c r="AB721" s="20">
        <v>0</v>
      </c>
      <c r="AC721" s="48">
        <v>0</v>
      </c>
      <c r="AD721" s="9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0</v>
      </c>
      <c r="AJ721" s="7">
        <v>0</v>
      </c>
      <c r="AK721" s="7">
        <v>0</v>
      </c>
      <c r="AL721" s="7">
        <v>0</v>
      </c>
      <c r="AM721" s="7">
        <v>0</v>
      </c>
      <c r="AN721" s="7">
        <v>0</v>
      </c>
      <c r="AO721" s="7">
        <v>0</v>
      </c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</row>
    <row r="722" spans="1:67" s="21" customFormat="1">
      <c r="A722" s="7" t="s">
        <v>4632</v>
      </c>
      <c r="B722" s="7" t="s">
        <v>4150</v>
      </c>
      <c r="C722" s="7" t="s">
        <v>1506</v>
      </c>
      <c r="D722" s="7" t="s">
        <v>1558</v>
      </c>
      <c r="E722" s="7" t="s">
        <v>1588</v>
      </c>
      <c r="F722" s="7" t="s">
        <v>1589</v>
      </c>
      <c r="G722" s="7" t="s">
        <v>1590</v>
      </c>
      <c r="H722" s="7" t="s">
        <v>1537</v>
      </c>
      <c r="I722" s="7" t="s">
        <v>1537</v>
      </c>
      <c r="J722" s="7">
        <f t="shared" si="11"/>
        <v>0</v>
      </c>
      <c r="K722" s="8">
        <v>0</v>
      </c>
      <c r="L722" s="8">
        <v>0</v>
      </c>
      <c r="M722" s="8">
        <v>0</v>
      </c>
      <c r="N722" s="8">
        <v>0</v>
      </c>
      <c r="O722" s="8">
        <v>0</v>
      </c>
      <c r="P722" s="8">
        <v>0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Y722" s="8">
        <v>0</v>
      </c>
      <c r="Z722" s="12">
        <v>0</v>
      </c>
      <c r="AA722" s="20">
        <v>0</v>
      </c>
      <c r="AB722" s="20">
        <v>0</v>
      </c>
      <c r="AC722" s="48">
        <v>0</v>
      </c>
      <c r="AD722" s="9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0</v>
      </c>
      <c r="AJ722" s="7">
        <v>0</v>
      </c>
      <c r="AK722" s="7">
        <v>0</v>
      </c>
      <c r="AL722" s="7">
        <v>0</v>
      </c>
      <c r="AM722" s="7">
        <v>0</v>
      </c>
      <c r="AN722" s="7">
        <v>0</v>
      </c>
      <c r="AO722" s="7">
        <v>0</v>
      </c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</row>
    <row r="723" spans="1:67" s="21" customFormat="1">
      <c r="A723" s="7" t="s">
        <v>4633</v>
      </c>
      <c r="B723" s="7" t="s">
        <v>3843</v>
      </c>
      <c r="C723" s="7" t="s">
        <v>1506</v>
      </c>
      <c r="D723" s="7" t="s">
        <v>1558</v>
      </c>
      <c r="E723" s="7" t="s">
        <v>1559</v>
      </c>
      <c r="F723" s="7" t="s">
        <v>1560</v>
      </c>
      <c r="G723" s="7" t="s">
        <v>1561</v>
      </c>
      <c r="H723" s="7" t="s">
        <v>3844</v>
      </c>
      <c r="I723" s="7" t="s">
        <v>1537</v>
      </c>
      <c r="J723" s="7">
        <f t="shared" si="11"/>
        <v>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12">
        <v>0</v>
      </c>
      <c r="AA723" s="20">
        <v>0</v>
      </c>
      <c r="AB723" s="20">
        <v>0</v>
      </c>
      <c r="AC723" s="48">
        <v>0</v>
      </c>
      <c r="AD723" s="9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0</v>
      </c>
      <c r="AJ723" s="7">
        <v>0</v>
      </c>
      <c r="AK723" s="7">
        <v>0</v>
      </c>
      <c r="AL723" s="7">
        <v>0</v>
      </c>
      <c r="AM723" s="7">
        <v>0</v>
      </c>
      <c r="AN723" s="7">
        <v>0</v>
      </c>
      <c r="AO723" s="7">
        <v>0</v>
      </c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</row>
    <row r="724" spans="1:67" s="21" customFormat="1">
      <c r="A724" s="7" t="s">
        <v>4634</v>
      </c>
      <c r="B724" s="7" t="s">
        <v>4136</v>
      </c>
      <c r="C724" s="7" t="s">
        <v>1506</v>
      </c>
      <c r="D724" s="7" t="s">
        <v>1749</v>
      </c>
      <c r="E724" s="7" t="s">
        <v>4137</v>
      </c>
      <c r="F724" s="7" t="s">
        <v>4138</v>
      </c>
      <c r="G724" s="7" t="s">
        <v>4139</v>
      </c>
      <c r="H724" s="7" t="s">
        <v>4140</v>
      </c>
      <c r="I724" s="7" t="s">
        <v>1537</v>
      </c>
      <c r="J724" s="7">
        <f t="shared" si="11"/>
        <v>0</v>
      </c>
      <c r="K724" s="8">
        <v>0</v>
      </c>
      <c r="L724" s="8">
        <v>0</v>
      </c>
      <c r="M724" s="8">
        <v>0</v>
      </c>
      <c r="N724" s="8">
        <v>0</v>
      </c>
      <c r="O724" s="8">
        <v>0</v>
      </c>
      <c r="P724" s="8">
        <v>0</v>
      </c>
      <c r="Q724" s="8">
        <v>0</v>
      </c>
      <c r="R724" s="8">
        <v>0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Y724" s="8">
        <v>0</v>
      </c>
      <c r="Z724" s="12">
        <v>0</v>
      </c>
      <c r="AA724" s="20">
        <v>0</v>
      </c>
      <c r="AB724" s="20">
        <v>0</v>
      </c>
      <c r="AC724" s="48">
        <v>0</v>
      </c>
      <c r="AD724" s="9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0</v>
      </c>
      <c r="AL724" s="7">
        <v>0</v>
      </c>
      <c r="AM724" s="7">
        <v>0</v>
      </c>
      <c r="AN724" s="7">
        <v>0</v>
      </c>
      <c r="AO724" s="7">
        <v>0</v>
      </c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</row>
    <row r="725" spans="1:67" s="21" customFormat="1">
      <c r="A725" s="7" t="s">
        <v>4635</v>
      </c>
      <c r="B725" s="7" t="s">
        <v>4102</v>
      </c>
      <c r="C725" s="7" t="s">
        <v>1506</v>
      </c>
      <c r="D725" s="7" t="s">
        <v>1507</v>
      </c>
      <c r="E725" s="7" t="s">
        <v>1537</v>
      </c>
      <c r="F725" s="7" t="s">
        <v>1537</v>
      </c>
      <c r="G725" s="7" t="s">
        <v>1537</v>
      </c>
      <c r="H725" s="7" t="s">
        <v>1537</v>
      </c>
      <c r="I725" s="7" t="s">
        <v>1537</v>
      </c>
      <c r="J725" s="7">
        <f t="shared" si="11"/>
        <v>17</v>
      </c>
      <c r="K725" s="8">
        <v>0</v>
      </c>
      <c r="L725" s="8">
        <v>0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0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12">
        <v>1</v>
      </c>
      <c r="AA725" s="20">
        <v>8</v>
      </c>
      <c r="AB725" s="20">
        <v>6</v>
      </c>
      <c r="AC725" s="48">
        <v>2</v>
      </c>
      <c r="AD725" s="9">
        <v>0</v>
      </c>
      <c r="AE725" s="7">
        <v>0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0</v>
      </c>
      <c r="AL725" s="7">
        <v>0</v>
      </c>
      <c r="AM725" s="7">
        <v>0</v>
      </c>
      <c r="AN725" s="7">
        <v>0</v>
      </c>
      <c r="AO725" s="7">
        <v>0</v>
      </c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</row>
    <row r="726" spans="1:67" s="21" customFormat="1">
      <c r="A726" s="7" t="s">
        <v>4636</v>
      </c>
      <c r="B726" s="7" t="s">
        <v>3699</v>
      </c>
      <c r="C726" s="7" t="s">
        <v>1506</v>
      </c>
      <c r="D726" s="7" t="s">
        <v>1558</v>
      </c>
      <c r="E726" s="7" t="s">
        <v>1559</v>
      </c>
      <c r="F726" s="7" t="s">
        <v>1560</v>
      </c>
      <c r="G726" s="7" t="s">
        <v>1561</v>
      </c>
      <c r="H726" s="7" t="s">
        <v>1562</v>
      </c>
      <c r="I726" s="7" t="s">
        <v>1537</v>
      </c>
      <c r="J726" s="7">
        <f t="shared" si="11"/>
        <v>0</v>
      </c>
      <c r="K726" s="8">
        <v>0</v>
      </c>
      <c r="L726" s="8">
        <v>0</v>
      </c>
      <c r="M726" s="8">
        <v>0</v>
      </c>
      <c r="N726" s="8">
        <v>0</v>
      </c>
      <c r="O726" s="8">
        <v>0</v>
      </c>
      <c r="P726" s="8">
        <v>0</v>
      </c>
      <c r="Q726" s="8">
        <v>0</v>
      </c>
      <c r="R726" s="8">
        <v>0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Y726" s="8">
        <v>0</v>
      </c>
      <c r="Z726" s="12">
        <v>0</v>
      </c>
      <c r="AA726" s="20">
        <v>0</v>
      </c>
      <c r="AB726" s="20">
        <v>0</v>
      </c>
      <c r="AC726" s="48">
        <v>0</v>
      </c>
      <c r="AD726" s="9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0</v>
      </c>
      <c r="AL726" s="7">
        <v>0</v>
      </c>
      <c r="AM726" s="7">
        <v>0</v>
      </c>
      <c r="AN726" s="7">
        <v>0</v>
      </c>
      <c r="AO726" s="7">
        <v>0</v>
      </c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</row>
    <row r="727" spans="1:67" s="21" customFormat="1">
      <c r="A727" s="7" t="s">
        <v>4637</v>
      </c>
      <c r="B727" s="7" t="s">
        <v>4638</v>
      </c>
      <c r="C727" s="7" t="s">
        <v>1506</v>
      </c>
      <c r="D727" s="7" t="s">
        <v>1507</v>
      </c>
      <c r="E727" s="7" t="s">
        <v>1521</v>
      </c>
      <c r="F727" s="7" t="s">
        <v>1522</v>
      </c>
      <c r="G727" s="7" t="s">
        <v>3763</v>
      </c>
      <c r="H727" s="7" t="s">
        <v>3764</v>
      </c>
      <c r="I727" s="7" t="s">
        <v>4639</v>
      </c>
      <c r="J727" s="7">
        <f t="shared" si="11"/>
        <v>0</v>
      </c>
      <c r="K727" s="8">
        <v>0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12">
        <v>0</v>
      </c>
      <c r="AA727" s="20">
        <v>0</v>
      </c>
      <c r="AB727" s="20">
        <v>0</v>
      </c>
      <c r="AC727" s="48">
        <v>0</v>
      </c>
      <c r="AD727" s="9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0</v>
      </c>
      <c r="AL727" s="7">
        <v>0</v>
      </c>
      <c r="AM727" s="7">
        <v>0</v>
      </c>
      <c r="AN727" s="7">
        <v>0</v>
      </c>
      <c r="AO727" s="7">
        <v>0</v>
      </c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</row>
    <row r="728" spans="1:67" s="21" customFormat="1">
      <c r="A728" s="7" t="s">
        <v>4640</v>
      </c>
      <c r="B728" s="7" t="s">
        <v>3751</v>
      </c>
      <c r="C728" s="7" t="s">
        <v>1506</v>
      </c>
      <c r="D728" s="7" t="s">
        <v>1507</v>
      </c>
      <c r="E728" s="7" t="s">
        <v>1508</v>
      </c>
      <c r="F728" s="7" t="s">
        <v>1509</v>
      </c>
      <c r="G728" s="7" t="s">
        <v>1594</v>
      </c>
      <c r="H728" s="7" t="s">
        <v>1537</v>
      </c>
      <c r="I728" s="7" t="s">
        <v>1537</v>
      </c>
      <c r="J728" s="7">
        <f t="shared" si="11"/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2">
        <v>0</v>
      </c>
      <c r="AA728" s="20">
        <v>0</v>
      </c>
      <c r="AB728" s="20">
        <v>0</v>
      </c>
      <c r="AC728" s="48">
        <v>0</v>
      </c>
      <c r="AD728" s="9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0</v>
      </c>
      <c r="AL728" s="7">
        <v>0</v>
      </c>
      <c r="AM728" s="7">
        <v>0</v>
      </c>
      <c r="AN728" s="7">
        <v>0</v>
      </c>
      <c r="AO728" s="7">
        <v>0</v>
      </c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</row>
    <row r="729" spans="1:67" s="21" customFormat="1">
      <c r="A729" s="7" t="s">
        <v>4641</v>
      </c>
      <c r="B729" s="7" t="s">
        <v>4099</v>
      </c>
      <c r="C729" s="7" t="s">
        <v>4100</v>
      </c>
      <c r="D729" s="7" t="s">
        <v>1537</v>
      </c>
      <c r="E729" s="7" t="s">
        <v>1537</v>
      </c>
      <c r="F729" s="7" t="s">
        <v>1537</v>
      </c>
      <c r="G729" s="7" t="s">
        <v>1537</v>
      </c>
      <c r="H729" s="7" t="s">
        <v>1537</v>
      </c>
      <c r="I729" s="7" t="s">
        <v>1537</v>
      </c>
      <c r="J729" s="7">
        <f t="shared" si="11"/>
        <v>25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12">
        <v>0</v>
      </c>
      <c r="AA729" s="20">
        <v>0</v>
      </c>
      <c r="AB729" s="20">
        <v>25</v>
      </c>
      <c r="AC729" s="48">
        <v>0</v>
      </c>
      <c r="AD729" s="9">
        <v>0</v>
      </c>
      <c r="AE729" s="7">
        <v>0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0</v>
      </c>
      <c r="AL729" s="7">
        <v>0</v>
      </c>
      <c r="AM729" s="7">
        <v>0</v>
      </c>
      <c r="AN729" s="7">
        <v>0</v>
      </c>
      <c r="AO729" s="7">
        <v>0</v>
      </c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</row>
    <row r="730" spans="1:67" s="21" customFormat="1">
      <c r="A730" s="7" t="s">
        <v>4642</v>
      </c>
      <c r="B730" s="7" t="s">
        <v>4099</v>
      </c>
      <c r="C730" s="7" t="s">
        <v>4100</v>
      </c>
      <c r="D730" s="7" t="s">
        <v>1537</v>
      </c>
      <c r="E730" s="7" t="s">
        <v>1537</v>
      </c>
      <c r="F730" s="7" t="s">
        <v>1537</v>
      </c>
      <c r="G730" s="7" t="s">
        <v>1537</v>
      </c>
      <c r="H730" s="7" t="s">
        <v>1537</v>
      </c>
      <c r="I730" s="7" t="s">
        <v>1537</v>
      </c>
      <c r="J730" s="7">
        <f t="shared" si="11"/>
        <v>36</v>
      </c>
      <c r="K730" s="8">
        <v>36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12">
        <v>0</v>
      </c>
      <c r="AA730" s="20">
        <v>0</v>
      </c>
      <c r="AB730" s="20">
        <v>0</v>
      </c>
      <c r="AC730" s="48">
        <v>0</v>
      </c>
      <c r="AD730" s="9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0</v>
      </c>
      <c r="AL730" s="7">
        <v>0</v>
      </c>
      <c r="AM730" s="7">
        <v>0</v>
      </c>
      <c r="AN730" s="7">
        <v>0</v>
      </c>
      <c r="AO730" s="7">
        <v>0</v>
      </c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</row>
    <row r="731" spans="1:67" s="21" customFormat="1">
      <c r="A731" s="7" t="s">
        <v>4643</v>
      </c>
      <c r="B731" s="7" t="s">
        <v>3711</v>
      </c>
      <c r="C731" s="7" t="s">
        <v>1506</v>
      </c>
      <c r="D731" s="7" t="s">
        <v>1507</v>
      </c>
      <c r="E731" s="7" t="s">
        <v>1515</v>
      </c>
      <c r="F731" s="7" t="s">
        <v>3672</v>
      </c>
      <c r="G731" s="7" t="s">
        <v>1789</v>
      </c>
      <c r="H731" s="7" t="s">
        <v>1518</v>
      </c>
      <c r="I731" s="7" t="s">
        <v>1537</v>
      </c>
      <c r="J731" s="7">
        <f t="shared" si="11"/>
        <v>36</v>
      </c>
      <c r="K731" s="8">
        <v>0</v>
      </c>
      <c r="L731" s="8">
        <v>0</v>
      </c>
      <c r="M731" s="8">
        <v>0</v>
      </c>
      <c r="N731" s="8">
        <v>36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12">
        <v>0</v>
      </c>
      <c r="AA731" s="20">
        <v>0</v>
      </c>
      <c r="AB731" s="20">
        <v>0</v>
      </c>
      <c r="AC731" s="48">
        <v>0</v>
      </c>
      <c r="AD731" s="9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0</v>
      </c>
      <c r="AL731" s="7">
        <v>0</v>
      </c>
      <c r="AM731" s="7">
        <v>0</v>
      </c>
      <c r="AN731" s="7">
        <v>0</v>
      </c>
      <c r="AO731" s="7">
        <v>0</v>
      </c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</row>
    <row r="732" spans="1:67" s="21" customFormat="1">
      <c r="A732" s="7" t="s">
        <v>4644</v>
      </c>
      <c r="B732" s="7" t="s">
        <v>3702</v>
      </c>
      <c r="C732" s="7" t="s">
        <v>1506</v>
      </c>
      <c r="D732" s="7" t="s">
        <v>1558</v>
      </c>
      <c r="E732" s="7" t="s">
        <v>1588</v>
      </c>
      <c r="F732" s="7" t="s">
        <v>1589</v>
      </c>
      <c r="G732" s="7" t="s">
        <v>1590</v>
      </c>
      <c r="H732" s="7" t="s">
        <v>1591</v>
      </c>
      <c r="I732" s="7" t="s">
        <v>1537</v>
      </c>
      <c r="J732" s="7">
        <f t="shared" si="11"/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12">
        <v>0</v>
      </c>
      <c r="AA732" s="20">
        <v>0</v>
      </c>
      <c r="AB732" s="20">
        <v>0</v>
      </c>
      <c r="AC732" s="48">
        <v>0</v>
      </c>
      <c r="AD732" s="9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0</v>
      </c>
      <c r="AJ732" s="7">
        <v>0</v>
      </c>
      <c r="AK732" s="7">
        <v>0</v>
      </c>
      <c r="AL732" s="7">
        <v>0</v>
      </c>
      <c r="AM732" s="7">
        <v>0</v>
      </c>
      <c r="AN732" s="7">
        <v>0</v>
      </c>
      <c r="AO732" s="7">
        <v>0</v>
      </c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</row>
    <row r="733" spans="1:67" s="21" customFormat="1">
      <c r="A733" s="7" t="s">
        <v>4645</v>
      </c>
      <c r="B733" s="7" t="s">
        <v>4646</v>
      </c>
      <c r="C733" s="7" t="s">
        <v>1506</v>
      </c>
      <c r="D733" s="7" t="s">
        <v>4647</v>
      </c>
      <c r="E733" s="7" t="s">
        <v>4648</v>
      </c>
      <c r="F733" s="7" t="s">
        <v>4649</v>
      </c>
      <c r="G733" s="7" t="s">
        <v>4650</v>
      </c>
      <c r="H733" s="7" t="s">
        <v>1537</v>
      </c>
      <c r="I733" s="7" t="s">
        <v>1537</v>
      </c>
      <c r="J733" s="7">
        <f t="shared" si="11"/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12">
        <v>0</v>
      </c>
      <c r="AA733" s="20">
        <v>0</v>
      </c>
      <c r="AB733" s="20">
        <v>0</v>
      </c>
      <c r="AC733" s="48">
        <v>0</v>
      </c>
      <c r="AD733" s="9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7">
        <v>0</v>
      </c>
      <c r="AN733" s="7">
        <v>0</v>
      </c>
      <c r="AO733" s="7">
        <v>0</v>
      </c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</row>
    <row r="734" spans="1:67" s="21" customFormat="1">
      <c r="A734" s="7" t="s">
        <v>2272</v>
      </c>
      <c r="B734" s="7" t="s">
        <v>4651</v>
      </c>
      <c r="C734" s="7" t="s">
        <v>1506</v>
      </c>
      <c r="D734" s="7" t="s">
        <v>1507</v>
      </c>
      <c r="E734" s="7" t="s">
        <v>1521</v>
      </c>
      <c r="F734" s="7" t="s">
        <v>4002</v>
      </c>
      <c r="G734" s="7" t="s">
        <v>4003</v>
      </c>
      <c r="H734" s="7" t="s">
        <v>4652</v>
      </c>
      <c r="I734" s="7" t="s">
        <v>1537</v>
      </c>
      <c r="J734" s="7">
        <f t="shared" si="11"/>
        <v>8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12">
        <v>0</v>
      </c>
      <c r="AA734" s="20">
        <v>0</v>
      </c>
      <c r="AB734" s="20">
        <v>0</v>
      </c>
      <c r="AC734" s="48">
        <v>0</v>
      </c>
      <c r="AD734" s="9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8</v>
      </c>
      <c r="AL734" s="7">
        <v>0</v>
      </c>
      <c r="AM734" s="7">
        <v>0</v>
      </c>
      <c r="AN734" s="7">
        <v>0</v>
      </c>
      <c r="AO734" s="7">
        <v>0</v>
      </c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</row>
    <row r="735" spans="1:67" s="21" customFormat="1">
      <c r="A735" s="7" t="s">
        <v>4653</v>
      </c>
      <c r="B735" s="7" t="s">
        <v>4132</v>
      </c>
      <c r="C735" s="7" t="s">
        <v>1506</v>
      </c>
      <c r="D735" s="7" t="s">
        <v>1507</v>
      </c>
      <c r="E735" s="7" t="s">
        <v>1515</v>
      </c>
      <c r="F735" s="7" t="s">
        <v>1539</v>
      </c>
      <c r="G735" s="7" t="s">
        <v>1554</v>
      </c>
      <c r="H735" s="7" t="s">
        <v>1555</v>
      </c>
      <c r="I735" s="7" t="s">
        <v>1537</v>
      </c>
      <c r="J735" s="7">
        <f t="shared" si="11"/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12">
        <v>0</v>
      </c>
      <c r="AA735" s="20">
        <v>0</v>
      </c>
      <c r="AB735" s="20">
        <v>0</v>
      </c>
      <c r="AC735" s="48">
        <v>0</v>
      </c>
      <c r="AD735" s="9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0</v>
      </c>
      <c r="AL735" s="7">
        <v>0</v>
      </c>
      <c r="AM735" s="7">
        <v>0</v>
      </c>
      <c r="AN735" s="7">
        <v>0</v>
      </c>
      <c r="AO735" s="7">
        <v>0</v>
      </c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</row>
    <row r="736" spans="1:67" s="21" customFormat="1">
      <c r="A736" s="7" t="s">
        <v>4654</v>
      </c>
      <c r="B736" s="7" t="s">
        <v>4099</v>
      </c>
      <c r="C736" s="7" t="s">
        <v>4100</v>
      </c>
      <c r="D736" s="7" t="s">
        <v>1537</v>
      </c>
      <c r="E736" s="7" t="s">
        <v>1537</v>
      </c>
      <c r="F736" s="7" t="s">
        <v>1537</v>
      </c>
      <c r="G736" s="7" t="s">
        <v>1537</v>
      </c>
      <c r="H736" s="7" t="s">
        <v>1537</v>
      </c>
      <c r="I736" s="7" t="s">
        <v>1537</v>
      </c>
      <c r="J736" s="7">
        <f t="shared" si="11"/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12">
        <v>0</v>
      </c>
      <c r="AA736" s="20">
        <v>0</v>
      </c>
      <c r="AB736" s="20">
        <v>0</v>
      </c>
      <c r="AC736" s="48">
        <v>0</v>
      </c>
      <c r="AD736" s="9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0</v>
      </c>
      <c r="AL736" s="7">
        <v>0</v>
      </c>
      <c r="AM736" s="7">
        <v>0</v>
      </c>
      <c r="AN736" s="7">
        <v>0</v>
      </c>
      <c r="AO736" s="7">
        <v>0</v>
      </c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</row>
    <row r="737" spans="1:67" s="21" customFormat="1">
      <c r="A737" s="7" t="s">
        <v>4655</v>
      </c>
      <c r="B737" s="7" t="s">
        <v>4656</v>
      </c>
      <c r="C737" s="7" t="s">
        <v>1506</v>
      </c>
      <c r="D737" s="7" t="s">
        <v>1507</v>
      </c>
      <c r="E737" s="7" t="s">
        <v>1515</v>
      </c>
      <c r="F737" s="7" t="s">
        <v>4657</v>
      </c>
      <c r="G737" s="7" t="s">
        <v>4658</v>
      </c>
      <c r="H737" s="7" t="s">
        <v>1537</v>
      </c>
      <c r="I737" s="7" t="s">
        <v>1537</v>
      </c>
      <c r="J737" s="7">
        <f t="shared" si="11"/>
        <v>35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12">
        <v>0</v>
      </c>
      <c r="AA737" s="20">
        <v>0</v>
      </c>
      <c r="AB737" s="20">
        <v>0</v>
      </c>
      <c r="AC737" s="48">
        <v>0</v>
      </c>
      <c r="AD737" s="9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0</v>
      </c>
      <c r="AJ737" s="7">
        <v>0</v>
      </c>
      <c r="AK737" s="7">
        <v>0</v>
      </c>
      <c r="AL737" s="7">
        <v>0</v>
      </c>
      <c r="AM737" s="7">
        <v>11</v>
      </c>
      <c r="AN737" s="7">
        <v>19</v>
      </c>
      <c r="AO737" s="7">
        <v>5</v>
      </c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</row>
    <row r="738" spans="1:67" s="21" customFormat="1">
      <c r="A738" s="7" t="s">
        <v>4659</v>
      </c>
      <c r="B738" s="7" t="s">
        <v>4126</v>
      </c>
      <c r="C738" s="7" t="s">
        <v>1506</v>
      </c>
      <c r="D738" s="7" t="s">
        <v>1507</v>
      </c>
      <c r="E738" s="7" t="s">
        <v>1508</v>
      </c>
      <c r="F738" s="7" t="s">
        <v>1509</v>
      </c>
      <c r="G738" s="7" t="s">
        <v>1594</v>
      </c>
      <c r="H738" s="7" t="s">
        <v>4127</v>
      </c>
      <c r="I738" s="7" t="s">
        <v>1537</v>
      </c>
      <c r="J738" s="7">
        <f t="shared" si="11"/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  <c r="Z738" s="12">
        <v>0</v>
      </c>
      <c r="AA738" s="20">
        <v>0</v>
      </c>
      <c r="AB738" s="20">
        <v>0</v>
      </c>
      <c r="AC738" s="48">
        <v>0</v>
      </c>
      <c r="AD738" s="9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0</v>
      </c>
      <c r="AL738" s="7">
        <v>0</v>
      </c>
      <c r="AM738" s="7">
        <v>0</v>
      </c>
      <c r="AN738" s="7">
        <v>0</v>
      </c>
      <c r="AO738" s="7">
        <v>0</v>
      </c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</row>
    <row r="739" spans="1:67" s="21" customFormat="1">
      <c r="A739" s="7" t="s">
        <v>4660</v>
      </c>
      <c r="B739" s="7" t="s">
        <v>3709</v>
      </c>
      <c r="C739" s="7" t="s">
        <v>1506</v>
      </c>
      <c r="D739" s="7" t="s">
        <v>1507</v>
      </c>
      <c r="E739" s="7" t="s">
        <v>1515</v>
      </c>
      <c r="F739" s="7" t="s">
        <v>3672</v>
      </c>
      <c r="G739" s="7" t="s">
        <v>1789</v>
      </c>
      <c r="H739" s="7" t="s">
        <v>1570</v>
      </c>
      <c r="I739" s="7" t="s">
        <v>1537</v>
      </c>
      <c r="J739" s="7">
        <f t="shared" si="11"/>
        <v>1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12">
        <v>1</v>
      </c>
      <c r="AA739" s="20">
        <v>0</v>
      </c>
      <c r="AB739" s="20">
        <v>0</v>
      </c>
      <c r="AC739" s="48">
        <v>0</v>
      </c>
      <c r="AD739" s="9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0</v>
      </c>
      <c r="AJ739" s="7">
        <v>0</v>
      </c>
      <c r="AK739" s="7">
        <v>0</v>
      </c>
      <c r="AL739" s="7">
        <v>0</v>
      </c>
      <c r="AM739" s="7">
        <v>0</v>
      </c>
      <c r="AN739" s="7">
        <v>0</v>
      </c>
      <c r="AO739" s="7">
        <v>0</v>
      </c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</row>
    <row r="740" spans="1:67" s="21" customFormat="1">
      <c r="A740" s="7" t="s">
        <v>4661</v>
      </c>
      <c r="B740" s="7" t="s">
        <v>4029</v>
      </c>
      <c r="C740" s="7" t="s">
        <v>1506</v>
      </c>
      <c r="D740" s="7" t="s">
        <v>1507</v>
      </c>
      <c r="E740" s="7" t="s">
        <v>1515</v>
      </c>
      <c r="F740" s="7" t="s">
        <v>3672</v>
      </c>
      <c r="G740" s="7" t="s">
        <v>1789</v>
      </c>
      <c r="H740" s="7" t="s">
        <v>4030</v>
      </c>
      <c r="I740" s="7" t="s">
        <v>1537</v>
      </c>
      <c r="J740" s="7">
        <f t="shared" si="11"/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12">
        <v>0</v>
      </c>
      <c r="AA740" s="20">
        <v>0</v>
      </c>
      <c r="AB740" s="20">
        <v>0</v>
      </c>
      <c r="AC740" s="48">
        <v>0</v>
      </c>
      <c r="AD740" s="9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0</v>
      </c>
      <c r="AL740" s="7">
        <v>0</v>
      </c>
      <c r="AM740" s="7">
        <v>0</v>
      </c>
      <c r="AN740" s="7">
        <v>0</v>
      </c>
      <c r="AO740" s="7">
        <v>0</v>
      </c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</row>
    <row r="741" spans="1:67" s="21" customFormat="1">
      <c r="A741" s="7" t="s">
        <v>4662</v>
      </c>
      <c r="B741" s="7" t="s">
        <v>4663</v>
      </c>
      <c r="C741" s="7" t="s">
        <v>1506</v>
      </c>
      <c r="D741" s="7" t="s">
        <v>1507</v>
      </c>
      <c r="E741" s="7" t="s">
        <v>1515</v>
      </c>
      <c r="F741" s="7" t="s">
        <v>1539</v>
      </c>
      <c r="G741" s="7" t="s">
        <v>1554</v>
      </c>
      <c r="H741" s="7" t="s">
        <v>1747</v>
      </c>
      <c r="I741" s="7" t="s">
        <v>1537</v>
      </c>
      <c r="J741" s="7">
        <f t="shared" si="11"/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12">
        <v>0</v>
      </c>
      <c r="AA741" s="20">
        <v>0</v>
      </c>
      <c r="AB741" s="20">
        <v>0</v>
      </c>
      <c r="AC741" s="48">
        <v>0</v>
      </c>
      <c r="AD741" s="9">
        <v>0</v>
      </c>
      <c r="AE741" s="7">
        <v>0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0</v>
      </c>
      <c r="AL741" s="7">
        <v>0</v>
      </c>
      <c r="AM741" s="7">
        <v>0</v>
      </c>
      <c r="AN741" s="7">
        <v>0</v>
      </c>
      <c r="AO741" s="7">
        <v>0</v>
      </c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</row>
    <row r="742" spans="1:67" s="21" customFormat="1">
      <c r="A742" s="7" t="s">
        <v>4664</v>
      </c>
      <c r="B742" s="7" t="s">
        <v>4099</v>
      </c>
      <c r="C742" s="7" t="s">
        <v>4100</v>
      </c>
      <c r="D742" s="7" t="s">
        <v>1537</v>
      </c>
      <c r="E742" s="7" t="s">
        <v>1537</v>
      </c>
      <c r="F742" s="7" t="s">
        <v>1537</v>
      </c>
      <c r="G742" s="7" t="s">
        <v>1537</v>
      </c>
      <c r="H742" s="7" t="s">
        <v>1537</v>
      </c>
      <c r="I742" s="7" t="s">
        <v>1537</v>
      </c>
      <c r="J742" s="7">
        <f t="shared" si="11"/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12">
        <v>0</v>
      </c>
      <c r="AA742" s="20">
        <v>0</v>
      </c>
      <c r="AB742" s="20">
        <v>0</v>
      </c>
      <c r="AC742" s="48">
        <v>0</v>
      </c>
      <c r="AD742" s="9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0</v>
      </c>
      <c r="AL742" s="7">
        <v>0</v>
      </c>
      <c r="AM742" s="7">
        <v>0</v>
      </c>
      <c r="AN742" s="7">
        <v>0</v>
      </c>
      <c r="AO742" s="7">
        <v>0</v>
      </c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</row>
    <row r="743" spans="1:67" s="21" customFormat="1">
      <c r="A743" s="7" t="s">
        <v>4665</v>
      </c>
      <c r="B743" s="7" t="s">
        <v>4099</v>
      </c>
      <c r="C743" s="7" t="s">
        <v>4100</v>
      </c>
      <c r="D743" s="7" t="s">
        <v>1537</v>
      </c>
      <c r="E743" s="7" t="s">
        <v>1537</v>
      </c>
      <c r="F743" s="7" t="s">
        <v>1537</v>
      </c>
      <c r="G743" s="7" t="s">
        <v>1537</v>
      </c>
      <c r="H743" s="7" t="s">
        <v>1537</v>
      </c>
      <c r="I743" s="7" t="s">
        <v>1537</v>
      </c>
      <c r="J743" s="7">
        <f t="shared" si="11"/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12">
        <v>0</v>
      </c>
      <c r="AA743" s="20">
        <v>0</v>
      </c>
      <c r="AB743" s="20">
        <v>0</v>
      </c>
      <c r="AC743" s="48">
        <v>0</v>
      </c>
      <c r="AD743" s="9">
        <v>0</v>
      </c>
      <c r="AE743" s="7">
        <v>0</v>
      </c>
      <c r="AF743" s="7">
        <v>0</v>
      </c>
      <c r="AG743" s="7">
        <v>0</v>
      </c>
      <c r="AH743" s="7">
        <v>0</v>
      </c>
      <c r="AI743" s="7">
        <v>0</v>
      </c>
      <c r="AJ743" s="7">
        <v>0</v>
      </c>
      <c r="AK743" s="7">
        <v>0</v>
      </c>
      <c r="AL743" s="7">
        <v>0</v>
      </c>
      <c r="AM743" s="7">
        <v>0</v>
      </c>
      <c r="AN743" s="7">
        <v>0</v>
      </c>
      <c r="AO743" s="7">
        <v>0</v>
      </c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</row>
    <row r="744" spans="1:67" s="21" customFormat="1">
      <c r="A744" s="7" t="s">
        <v>4666</v>
      </c>
      <c r="B744" s="7" t="s">
        <v>4099</v>
      </c>
      <c r="C744" s="7" t="s">
        <v>4100</v>
      </c>
      <c r="D744" s="7" t="s">
        <v>1537</v>
      </c>
      <c r="E744" s="7" t="s">
        <v>1537</v>
      </c>
      <c r="F744" s="7" t="s">
        <v>1537</v>
      </c>
      <c r="G744" s="7" t="s">
        <v>1537</v>
      </c>
      <c r="H744" s="7" t="s">
        <v>1537</v>
      </c>
      <c r="I744" s="7" t="s">
        <v>1537</v>
      </c>
      <c r="J744" s="7">
        <f t="shared" si="11"/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  <c r="Z744" s="12">
        <v>0</v>
      </c>
      <c r="AA744" s="20">
        <v>0</v>
      </c>
      <c r="AB744" s="20">
        <v>0</v>
      </c>
      <c r="AC744" s="48">
        <v>0</v>
      </c>
      <c r="AD744" s="9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v>0</v>
      </c>
      <c r="AK744" s="7">
        <v>0</v>
      </c>
      <c r="AL744" s="7">
        <v>0</v>
      </c>
      <c r="AM744" s="7">
        <v>0</v>
      </c>
      <c r="AN744" s="7">
        <v>0</v>
      </c>
      <c r="AO744" s="7">
        <v>0</v>
      </c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</row>
    <row r="745" spans="1:67" s="21" customFormat="1">
      <c r="A745" s="7" t="s">
        <v>4667</v>
      </c>
      <c r="B745" s="7" t="s">
        <v>4020</v>
      </c>
      <c r="C745" s="7" t="s">
        <v>1506</v>
      </c>
      <c r="D745" s="7" t="s">
        <v>1507</v>
      </c>
      <c r="E745" s="7" t="s">
        <v>1508</v>
      </c>
      <c r="F745" s="7" t="s">
        <v>1509</v>
      </c>
      <c r="G745" s="7" t="s">
        <v>1510</v>
      </c>
      <c r="H745" s="7" t="s">
        <v>1573</v>
      </c>
      <c r="I745" s="7" t="s">
        <v>1537</v>
      </c>
      <c r="J745" s="7">
        <f t="shared" si="11"/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12">
        <v>0</v>
      </c>
      <c r="AA745" s="20">
        <v>0</v>
      </c>
      <c r="AB745" s="20">
        <v>0</v>
      </c>
      <c r="AC745" s="48">
        <v>0</v>
      </c>
      <c r="AD745" s="9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0</v>
      </c>
      <c r="AL745" s="7">
        <v>0</v>
      </c>
      <c r="AM745" s="7">
        <v>0</v>
      </c>
      <c r="AN745" s="7">
        <v>0</v>
      </c>
      <c r="AO745" s="7">
        <v>0</v>
      </c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</row>
    <row r="746" spans="1:67" s="21" customFormat="1">
      <c r="A746" s="7" t="s">
        <v>4668</v>
      </c>
      <c r="B746" s="7" t="s">
        <v>3702</v>
      </c>
      <c r="C746" s="7" t="s">
        <v>1506</v>
      </c>
      <c r="D746" s="7" t="s">
        <v>1558</v>
      </c>
      <c r="E746" s="7" t="s">
        <v>1588</v>
      </c>
      <c r="F746" s="7" t="s">
        <v>1589</v>
      </c>
      <c r="G746" s="7" t="s">
        <v>1590</v>
      </c>
      <c r="H746" s="7" t="s">
        <v>1591</v>
      </c>
      <c r="I746" s="7" t="s">
        <v>1537</v>
      </c>
      <c r="J746" s="7">
        <f t="shared" si="11"/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  <c r="Z746" s="12">
        <v>0</v>
      </c>
      <c r="AA746" s="20">
        <v>0</v>
      </c>
      <c r="AB746" s="20">
        <v>0</v>
      </c>
      <c r="AC746" s="48">
        <v>0</v>
      </c>
      <c r="AD746" s="9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0</v>
      </c>
      <c r="AL746" s="7">
        <v>0</v>
      </c>
      <c r="AM746" s="7">
        <v>0</v>
      </c>
      <c r="AN746" s="7">
        <v>0</v>
      </c>
      <c r="AO746" s="7">
        <v>0</v>
      </c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</row>
    <row r="747" spans="1:67" s="21" customFormat="1">
      <c r="A747" s="7" t="s">
        <v>4669</v>
      </c>
      <c r="B747" s="7" t="s">
        <v>3709</v>
      </c>
      <c r="C747" s="7" t="s">
        <v>1506</v>
      </c>
      <c r="D747" s="7" t="s">
        <v>1507</v>
      </c>
      <c r="E747" s="7" t="s">
        <v>1515</v>
      </c>
      <c r="F747" s="7" t="s">
        <v>3672</v>
      </c>
      <c r="G747" s="7" t="s">
        <v>1789</v>
      </c>
      <c r="H747" s="7" t="s">
        <v>1570</v>
      </c>
      <c r="I747" s="7" t="s">
        <v>1537</v>
      </c>
      <c r="J747" s="7">
        <f t="shared" si="11"/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12">
        <v>0</v>
      </c>
      <c r="AA747" s="20">
        <v>0</v>
      </c>
      <c r="AB747" s="20">
        <v>0</v>
      </c>
      <c r="AC747" s="48">
        <v>0</v>
      </c>
      <c r="AD747" s="9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0</v>
      </c>
      <c r="AL747" s="7">
        <v>0</v>
      </c>
      <c r="AM747" s="7">
        <v>0</v>
      </c>
      <c r="AN747" s="7">
        <v>0</v>
      </c>
      <c r="AO747" s="7">
        <v>0</v>
      </c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</row>
    <row r="748" spans="1:67" s="21" customFormat="1">
      <c r="A748" s="7" t="s">
        <v>4670</v>
      </c>
      <c r="B748" s="7" t="s">
        <v>3694</v>
      </c>
      <c r="C748" s="7" t="s">
        <v>1506</v>
      </c>
      <c r="D748" s="7" t="s">
        <v>1507</v>
      </c>
      <c r="E748" s="7" t="s">
        <v>1515</v>
      </c>
      <c r="F748" s="7" t="s">
        <v>1581</v>
      </c>
      <c r="G748" s="7" t="s">
        <v>1582</v>
      </c>
      <c r="H748" s="7" t="s">
        <v>1583</v>
      </c>
      <c r="I748" s="7" t="s">
        <v>1537</v>
      </c>
      <c r="J748" s="7">
        <f t="shared" si="11"/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12">
        <v>0</v>
      </c>
      <c r="AA748" s="20">
        <v>0</v>
      </c>
      <c r="AB748" s="20">
        <v>0</v>
      </c>
      <c r="AC748" s="48">
        <v>0</v>
      </c>
      <c r="AD748" s="9">
        <v>0</v>
      </c>
      <c r="AE748" s="7">
        <v>0</v>
      </c>
      <c r="AF748" s="7">
        <v>0</v>
      </c>
      <c r="AG748" s="7">
        <v>0</v>
      </c>
      <c r="AH748" s="7">
        <v>0</v>
      </c>
      <c r="AI748" s="7">
        <v>0</v>
      </c>
      <c r="AJ748" s="7">
        <v>0</v>
      </c>
      <c r="AK748" s="7">
        <v>0</v>
      </c>
      <c r="AL748" s="7">
        <v>0</v>
      </c>
      <c r="AM748" s="7">
        <v>0</v>
      </c>
      <c r="AN748" s="7">
        <v>0</v>
      </c>
      <c r="AO748" s="7">
        <v>0</v>
      </c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</row>
    <row r="749" spans="1:67" s="21" customFormat="1">
      <c r="A749" s="7" t="s">
        <v>4671</v>
      </c>
      <c r="B749" s="7" t="s">
        <v>4672</v>
      </c>
      <c r="C749" s="7" t="s">
        <v>1506</v>
      </c>
      <c r="D749" s="7" t="s">
        <v>1507</v>
      </c>
      <c r="E749" s="7" t="s">
        <v>1515</v>
      </c>
      <c r="F749" s="7" t="s">
        <v>4673</v>
      </c>
      <c r="G749" s="7" t="s">
        <v>4674</v>
      </c>
      <c r="H749" s="7" t="s">
        <v>1537</v>
      </c>
      <c r="I749" s="7" t="s">
        <v>1537</v>
      </c>
      <c r="J749" s="7">
        <f t="shared" si="11"/>
        <v>20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12">
        <v>0</v>
      </c>
      <c r="AA749" s="20">
        <v>0</v>
      </c>
      <c r="AB749" s="20">
        <v>0</v>
      </c>
      <c r="AC749" s="48">
        <v>0</v>
      </c>
      <c r="AD749" s="9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0</v>
      </c>
      <c r="AL749" s="7">
        <v>0</v>
      </c>
      <c r="AM749" s="7">
        <v>10</v>
      </c>
      <c r="AN749" s="7">
        <v>10</v>
      </c>
      <c r="AO749" s="7">
        <v>0</v>
      </c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</row>
    <row r="750" spans="1:67" s="21" customFormat="1">
      <c r="A750" s="7" t="s">
        <v>4675</v>
      </c>
      <c r="B750" s="7" t="s">
        <v>3795</v>
      </c>
      <c r="C750" s="7" t="s">
        <v>1506</v>
      </c>
      <c r="D750" s="7" t="s">
        <v>1507</v>
      </c>
      <c r="E750" s="7" t="s">
        <v>1508</v>
      </c>
      <c r="F750" s="7" t="s">
        <v>1509</v>
      </c>
      <c r="G750" s="7" t="s">
        <v>1645</v>
      </c>
      <c r="H750" s="7" t="s">
        <v>3796</v>
      </c>
      <c r="I750" s="7" t="s">
        <v>1537</v>
      </c>
      <c r="J750" s="7">
        <f t="shared" si="11"/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  <c r="Z750" s="12">
        <v>0</v>
      </c>
      <c r="AA750" s="20">
        <v>0</v>
      </c>
      <c r="AB750" s="20">
        <v>0</v>
      </c>
      <c r="AC750" s="48">
        <v>0</v>
      </c>
      <c r="AD750" s="9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0</v>
      </c>
      <c r="AL750" s="7">
        <v>0</v>
      </c>
      <c r="AM750" s="7">
        <v>0</v>
      </c>
      <c r="AN750" s="7">
        <v>0</v>
      </c>
      <c r="AO750" s="7">
        <v>0</v>
      </c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</row>
    <row r="751" spans="1:67" s="21" customFormat="1">
      <c r="A751" s="7" t="s">
        <v>4676</v>
      </c>
      <c r="B751" s="7" t="s">
        <v>4099</v>
      </c>
      <c r="C751" s="7" t="s">
        <v>4100</v>
      </c>
      <c r="D751" s="7" t="s">
        <v>1537</v>
      </c>
      <c r="E751" s="7" t="s">
        <v>1537</v>
      </c>
      <c r="F751" s="7" t="s">
        <v>1537</v>
      </c>
      <c r="G751" s="7" t="s">
        <v>1537</v>
      </c>
      <c r="H751" s="7" t="s">
        <v>1537</v>
      </c>
      <c r="I751" s="7" t="s">
        <v>1537</v>
      </c>
      <c r="J751" s="7">
        <f t="shared" si="11"/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12">
        <v>0</v>
      </c>
      <c r="AA751" s="20">
        <v>0</v>
      </c>
      <c r="AB751" s="20">
        <v>0</v>
      </c>
      <c r="AC751" s="48">
        <v>0</v>
      </c>
      <c r="AD751" s="9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0</v>
      </c>
      <c r="AL751" s="7">
        <v>0</v>
      </c>
      <c r="AM751" s="7">
        <v>0</v>
      </c>
      <c r="AN751" s="7">
        <v>0</v>
      </c>
      <c r="AO751" s="7">
        <v>0</v>
      </c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</row>
    <row r="752" spans="1:67" s="21" customFormat="1">
      <c r="A752" s="7" t="s">
        <v>4677</v>
      </c>
      <c r="B752" s="7" t="s">
        <v>4678</v>
      </c>
      <c r="C752" s="7" t="s">
        <v>1506</v>
      </c>
      <c r="D752" s="7" t="s">
        <v>1558</v>
      </c>
      <c r="E752" s="7" t="s">
        <v>1559</v>
      </c>
      <c r="F752" s="7" t="s">
        <v>1560</v>
      </c>
      <c r="G752" s="7" t="s">
        <v>1561</v>
      </c>
      <c r="H752" s="7" t="s">
        <v>3844</v>
      </c>
      <c r="I752" s="7">
        <v>113</v>
      </c>
      <c r="J752" s="7">
        <f t="shared" si="11"/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12">
        <v>0</v>
      </c>
      <c r="AA752" s="20">
        <v>0</v>
      </c>
      <c r="AB752" s="20">
        <v>0</v>
      </c>
      <c r="AC752" s="48">
        <v>0</v>
      </c>
      <c r="AD752" s="9">
        <v>0</v>
      </c>
      <c r="AE752" s="7">
        <v>0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0</v>
      </c>
      <c r="AL752" s="7">
        <v>0</v>
      </c>
      <c r="AM752" s="7">
        <v>0</v>
      </c>
      <c r="AN752" s="7">
        <v>0</v>
      </c>
      <c r="AO752" s="7">
        <v>0</v>
      </c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</row>
    <row r="753" spans="1:67" s="21" customFormat="1">
      <c r="A753" s="7" t="s">
        <v>4679</v>
      </c>
      <c r="B753" s="7" t="s">
        <v>4680</v>
      </c>
      <c r="C753" s="7" t="s">
        <v>1506</v>
      </c>
      <c r="D753" s="7" t="s">
        <v>1507</v>
      </c>
      <c r="E753" s="7" t="s">
        <v>1521</v>
      </c>
      <c r="F753" s="7" t="s">
        <v>1522</v>
      </c>
      <c r="G753" s="7" t="s">
        <v>4454</v>
      </c>
      <c r="H753" s="7" t="s">
        <v>4681</v>
      </c>
      <c r="I753" s="7" t="s">
        <v>1537</v>
      </c>
      <c r="J753" s="7">
        <f t="shared" si="11"/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12">
        <v>0</v>
      </c>
      <c r="AA753" s="20">
        <v>0</v>
      </c>
      <c r="AB753" s="20">
        <v>0</v>
      </c>
      <c r="AC753" s="48">
        <v>0</v>
      </c>
      <c r="AD753" s="9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0</v>
      </c>
      <c r="AL753" s="7">
        <v>0</v>
      </c>
      <c r="AM753" s="7">
        <v>0</v>
      </c>
      <c r="AN753" s="7">
        <v>0</v>
      </c>
      <c r="AO753" s="7">
        <v>0</v>
      </c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</row>
    <row r="754" spans="1:67" s="21" customFormat="1">
      <c r="A754" s="7" t="s">
        <v>4682</v>
      </c>
      <c r="B754" s="7" t="s">
        <v>3695</v>
      </c>
      <c r="C754" s="7" t="s">
        <v>1506</v>
      </c>
      <c r="D754" s="7" t="s">
        <v>1507</v>
      </c>
      <c r="E754" s="7" t="s">
        <v>1515</v>
      </c>
      <c r="F754" s="7" t="s">
        <v>3672</v>
      </c>
      <c r="G754" s="7" t="s">
        <v>1789</v>
      </c>
      <c r="H754" s="7" t="s">
        <v>1537</v>
      </c>
      <c r="I754" s="7" t="s">
        <v>1537</v>
      </c>
      <c r="J754" s="7">
        <f t="shared" si="11"/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12">
        <v>0</v>
      </c>
      <c r="AA754" s="20">
        <v>0</v>
      </c>
      <c r="AB754" s="20">
        <v>0</v>
      </c>
      <c r="AC754" s="48">
        <v>0</v>
      </c>
      <c r="AD754" s="9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0</v>
      </c>
      <c r="AL754" s="7">
        <v>0</v>
      </c>
      <c r="AM754" s="7">
        <v>0</v>
      </c>
      <c r="AN754" s="7">
        <v>0</v>
      </c>
      <c r="AO754" s="7">
        <v>0</v>
      </c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</row>
    <row r="755" spans="1:67" s="21" customFormat="1">
      <c r="A755" s="7" t="s">
        <v>4683</v>
      </c>
      <c r="B755" s="7" t="s">
        <v>3831</v>
      </c>
      <c r="C755" s="7" t="s">
        <v>1506</v>
      </c>
      <c r="D755" s="7" t="s">
        <v>1507</v>
      </c>
      <c r="E755" s="7" t="s">
        <v>1508</v>
      </c>
      <c r="F755" s="7" t="s">
        <v>1509</v>
      </c>
      <c r="G755" s="7" t="s">
        <v>1510</v>
      </c>
      <c r="H755" s="7" t="s">
        <v>1537</v>
      </c>
      <c r="I755" s="7" t="s">
        <v>1537</v>
      </c>
      <c r="J755" s="7">
        <f t="shared" si="11"/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2">
        <v>0</v>
      </c>
      <c r="AA755" s="20">
        <v>0</v>
      </c>
      <c r="AB755" s="20">
        <v>0</v>
      </c>
      <c r="AC755" s="48">
        <v>0</v>
      </c>
      <c r="AD755" s="9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0</v>
      </c>
      <c r="AL755" s="7">
        <v>0</v>
      </c>
      <c r="AM755" s="7">
        <v>0</v>
      </c>
      <c r="AN755" s="7">
        <v>0</v>
      </c>
      <c r="AO755" s="7">
        <v>0</v>
      </c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</row>
    <row r="756" spans="1:67" s="21" customFormat="1">
      <c r="A756" s="7" t="s">
        <v>4684</v>
      </c>
      <c r="B756" s="7" t="s">
        <v>4276</v>
      </c>
      <c r="C756" s="7" t="s">
        <v>1506</v>
      </c>
      <c r="D756" s="7" t="s">
        <v>1532</v>
      </c>
      <c r="E756" s="7" t="s">
        <v>1533</v>
      </c>
      <c r="F756" s="7" t="s">
        <v>1537</v>
      </c>
      <c r="G756" s="7" t="s">
        <v>1537</v>
      </c>
      <c r="H756" s="7" t="s">
        <v>1537</v>
      </c>
      <c r="I756" s="7" t="s">
        <v>1537</v>
      </c>
      <c r="J756" s="7">
        <f t="shared" si="11"/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12">
        <v>0</v>
      </c>
      <c r="AA756" s="20">
        <v>0</v>
      </c>
      <c r="AB756" s="20">
        <v>0</v>
      </c>
      <c r="AC756" s="48">
        <v>0</v>
      </c>
      <c r="AD756" s="9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0</v>
      </c>
      <c r="AL756" s="7">
        <v>0</v>
      </c>
      <c r="AM756" s="7">
        <v>0</v>
      </c>
      <c r="AN756" s="7">
        <v>0</v>
      </c>
      <c r="AO756" s="7">
        <v>0</v>
      </c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</row>
    <row r="757" spans="1:67" s="21" customFormat="1">
      <c r="A757" s="7" t="s">
        <v>4685</v>
      </c>
      <c r="B757" s="7" t="s">
        <v>4099</v>
      </c>
      <c r="C757" s="7" t="s">
        <v>4100</v>
      </c>
      <c r="D757" s="7" t="s">
        <v>1537</v>
      </c>
      <c r="E757" s="7" t="s">
        <v>1537</v>
      </c>
      <c r="F757" s="7" t="s">
        <v>1537</v>
      </c>
      <c r="G757" s="7" t="s">
        <v>1537</v>
      </c>
      <c r="H757" s="7" t="s">
        <v>1537</v>
      </c>
      <c r="I757" s="7" t="s">
        <v>1537</v>
      </c>
      <c r="J757" s="7">
        <f t="shared" si="11"/>
        <v>8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12">
        <v>0</v>
      </c>
      <c r="AA757" s="20">
        <v>0</v>
      </c>
      <c r="AB757" s="20">
        <v>0</v>
      </c>
      <c r="AC757" s="48">
        <v>0</v>
      </c>
      <c r="AD757" s="9">
        <v>0</v>
      </c>
      <c r="AE757" s="7">
        <v>0</v>
      </c>
      <c r="AF757" s="7">
        <v>0</v>
      </c>
      <c r="AG757" s="7">
        <v>8</v>
      </c>
      <c r="AH757" s="7">
        <v>0</v>
      </c>
      <c r="AI757" s="7">
        <v>0</v>
      </c>
      <c r="AJ757" s="7">
        <v>0</v>
      </c>
      <c r="AK757" s="7">
        <v>0</v>
      </c>
      <c r="AL757" s="7">
        <v>0</v>
      </c>
      <c r="AM757" s="7">
        <v>0</v>
      </c>
      <c r="AN757" s="7">
        <v>0</v>
      </c>
      <c r="AO757" s="7">
        <v>0</v>
      </c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</row>
    <row r="758" spans="1:67" s="21" customFormat="1">
      <c r="A758" s="7" t="s">
        <v>4686</v>
      </c>
      <c r="B758" s="7" t="s">
        <v>4687</v>
      </c>
      <c r="C758" s="7" t="s">
        <v>1506</v>
      </c>
      <c r="D758" s="7" t="s">
        <v>4688</v>
      </c>
      <c r="E758" s="7" t="s">
        <v>4689</v>
      </c>
      <c r="F758" s="7" t="s">
        <v>1537</v>
      </c>
      <c r="G758" s="7" t="s">
        <v>1537</v>
      </c>
      <c r="H758" s="7" t="s">
        <v>1537</v>
      </c>
      <c r="I758" s="7" t="s">
        <v>1537</v>
      </c>
      <c r="J758" s="7">
        <f t="shared" si="11"/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12">
        <v>0</v>
      </c>
      <c r="AA758" s="20">
        <v>0</v>
      </c>
      <c r="AB758" s="20">
        <v>0</v>
      </c>
      <c r="AC758" s="48">
        <v>0</v>
      </c>
      <c r="AD758" s="9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0</v>
      </c>
      <c r="AL758" s="7">
        <v>0</v>
      </c>
      <c r="AM758" s="7">
        <v>0</v>
      </c>
      <c r="AN758" s="7">
        <v>0</v>
      </c>
      <c r="AO758" s="7">
        <v>0</v>
      </c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</row>
    <row r="759" spans="1:67" s="21" customFormat="1">
      <c r="A759" s="7" t="s">
        <v>4690</v>
      </c>
      <c r="B759" s="7" t="s">
        <v>3702</v>
      </c>
      <c r="C759" s="7" t="s">
        <v>1506</v>
      </c>
      <c r="D759" s="7" t="s">
        <v>1558</v>
      </c>
      <c r="E759" s="7" t="s">
        <v>1588</v>
      </c>
      <c r="F759" s="7" t="s">
        <v>1589</v>
      </c>
      <c r="G759" s="7" t="s">
        <v>1590</v>
      </c>
      <c r="H759" s="7" t="s">
        <v>1591</v>
      </c>
      <c r="I759" s="7" t="s">
        <v>1537</v>
      </c>
      <c r="J759" s="7">
        <f t="shared" si="11"/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12">
        <v>0</v>
      </c>
      <c r="AA759" s="20">
        <v>0</v>
      </c>
      <c r="AB759" s="20">
        <v>0</v>
      </c>
      <c r="AC759" s="48">
        <v>0</v>
      </c>
      <c r="AD759" s="9">
        <v>0</v>
      </c>
      <c r="AE759" s="7">
        <v>0</v>
      </c>
      <c r="AF759" s="7">
        <v>0</v>
      </c>
      <c r="AG759" s="7">
        <v>0</v>
      </c>
      <c r="AH759" s="7">
        <v>0</v>
      </c>
      <c r="AI759" s="7">
        <v>0</v>
      </c>
      <c r="AJ759" s="7">
        <v>0</v>
      </c>
      <c r="AK759" s="7">
        <v>0</v>
      </c>
      <c r="AL759" s="7">
        <v>0</v>
      </c>
      <c r="AM759" s="7">
        <v>0</v>
      </c>
      <c r="AN759" s="7">
        <v>0</v>
      </c>
      <c r="AO759" s="7">
        <v>0</v>
      </c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</row>
    <row r="760" spans="1:67" s="21" customFormat="1">
      <c r="A760" s="7" t="s">
        <v>4691</v>
      </c>
      <c r="B760" s="7" t="s">
        <v>4099</v>
      </c>
      <c r="C760" s="7" t="s">
        <v>4100</v>
      </c>
      <c r="D760" s="7" t="s">
        <v>1537</v>
      </c>
      <c r="E760" s="7" t="s">
        <v>1537</v>
      </c>
      <c r="F760" s="7" t="s">
        <v>1537</v>
      </c>
      <c r="G760" s="7" t="s">
        <v>1537</v>
      </c>
      <c r="H760" s="7" t="s">
        <v>1537</v>
      </c>
      <c r="I760" s="7" t="s">
        <v>1537</v>
      </c>
      <c r="J760" s="7">
        <f t="shared" si="11"/>
        <v>32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17</v>
      </c>
      <c r="Y760" s="8">
        <v>0</v>
      </c>
      <c r="Z760" s="12">
        <v>0</v>
      </c>
      <c r="AA760" s="20">
        <v>0</v>
      </c>
      <c r="AB760" s="20">
        <v>0</v>
      </c>
      <c r="AC760" s="48">
        <v>0</v>
      </c>
      <c r="AD760" s="9">
        <v>0</v>
      </c>
      <c r="AE760" s="7">
        <v>15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0</v>
      </c>
      <c r="AL760" s="7">
        <v>0</v>
      </c>
      <c r="AM760" s="7">
        <v>0</v>
      </c>
      <c r="AN760" s="7">
        <v>0</v>
      </c>
      <c r="AO760" s="7">
        <v>0</v>
      </c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</row>
    <row r="761" spans="1:67" s="21" customFormat="1">
      <c r="A761" s="7" t="s">
        <v>4692</v>
      </c>
      <c r="B761" s="7" t="s">
        <v>4693</v>
      </c>
      <c r="C761" s="7" t="s">
        <v>1506</v>
      </c>
      <c r="D761" s="7" t="s">
        <v>1507</v>
      </c>
      <c r="E761" s="7" t="s">
        <v>1515</v>
      </c>
      <c r="F761" s="7" t="s">
        <v>3672</v>
      </c>
      <c r="G761" s="7" t="s">
        <v>1789</v>
      </c>
      <c r="H761" s="7" t="s">
        <v>4694</v>
      </c>
      <c r="I761" s="7" t="s">
        <v>1537</v>
      </c>
      <c r="J761" s="7">
        <f t="shared" si="11"/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12">
        <v>0</v>
      </c>
      <c r="AA761" s="20">
        <v>0</v>
      </c>
      <c r="AB761" s="20">
        <v>0</v>
      </c>
      <c r="AC761" s="48">
        <v>0</v>
      </c>
      <c r="AD761" s="9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7">
        <v>0</v>
      </c>
      <c r="AK761" s="7">
        <v>0</v>
      </c>
      <c r="AL761" s="7">
        <v>0</v>
      </c>
      <c r="AM761" s="7">
        <v>0</v>
      </c>
      <c r="AN761" s="7">
        <v>0</v>
      </c>
      <c r="AO761" s="7">
        <v>0</v>
      </c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</row>
    <row r="762" spans="1:67" s="21" customFormat="1">
      <c r="A762" s="7" t="s">
        <v>4695</v>
      </c>
      <c r="B762" s="7" t="s">
        <v>3964</v>
      </c>
      <c r="C762" s="7" t="s">
        <v>1506</v>
      </c>
      <c r="D762" s="7" t="s">
        <v>1507</v>
      </c>
      <c r="E762" s="7" t="s">
        <v>1515</v>
      </c>
      <c r="F762" s="7" t="s">
        <v>1581</v>
      </c>
      <c r="G762" s="7" t="s">
        <v>3965</v>
      </c>
      <c r="H762" s="7" t="s">
        <v>1537</v>
      </c>
      <c r="I762" s="7" t="s">
        <v>1537</v>
      </c>
      <c r="J762" s="7">
        <f t="shared" si="11"/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12">
        <v>0</v>
      </c>
      <c r="AA762" s="20">
        <v>0</v>
      </c>
      <c r="AB762" s="20">
        <v>0</v>
      </c>
      <c r="AC762" s="48">
        <v>0</v>
      </c>
      <c r="AD762" s="9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0</v>
      </c>
      <c r="AL762" s="7">
        <v>0</v>
      </c>
      <c r="AM762" s="7">
        <v>0</v>
      </c>
      <c r="AN762" s="7">
        <v>0</v>
      </c>
      <c r="AO762" s="7">
        <v>0</v>
      </c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</row>
    <row r="763" spans="1:67" s="21" customFormat="1">
      <c r="A763" s="7" t="s">
        <v>4696</v>
      </c>
      <c r="B763" s="7" t="s">
        <v>4099</v>
      </c>
      <c r="C763" s="7" t="s">
        <v>4100</v>
      </c>
      <c r="D763" s="7" t="s">
        <v>1537</v>
      </c>
      <c r="E763" s="7" t="s">
        <v>1537</v>
      </c>
      <c r="F763" s="7" t="s">
        <v>1537</v>
      </c>
      <c r="G763" s="7" t="s">
        <v>1537</v>
      </c>
      <c r="H763" s="7" t="s">
        <v>1537</v>
      </c>
      <c r="I763" s="7" t="s">
        <v>1537</v>
      </c>
      <c r="J763" s="7">
        <f t="shared" si="11"/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12">
        <v>0</v>
      </c>
      <c r="AA763" s="20">
        <v>0</v>
      </c>
      <c r="AB763" s="20">
        <v>0</v>
      </c>
      <c r="AC763" s="48">
        <v>0</v>
      </c>
      <c r="AD763" s="9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0</v>
      </c>
      <c r="AJ763" s="7">
        <v>0</v>
      </c>
      <c r="AK763" s="7">
        <v>0</v>
      </c>
      <c r="AL763" s="7">
        <v>0</v>
      </c>
      <c r="AM763" s="7">
        <v>0</v>
      </c>
      <c r="AN763" s="7">
        <v>0</v>
      </c>
      <c r="AO763" s="7">
        <v>0</v>
      </c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</row>
    <row r="764" spans="1:67" s="21" customFormat="1">
      <c r="A764" s="7" t="s">
        <v>4697</v>
      </c>
      <c r="B764" s="7" t="s">
        <v>4099</v>
      </c>
      <c r="C764" s="7" t="s">
        <v>4100</v>
      </c>
      <c r="D764" s="7" t="s">
        <v>1537</v>
      </c>
      <c r="E764" s="7" t="s">
        <v>1537</v>
      </c>
      <c r="F764" s="7" t="s">
        <v>1537</v>
      </c>
      <c r="G764" s="7" t="s">
        <v>1537</v>
      </c>
      <c r="H764" s="7" t="s">
        <v>1537</v>
      </c>
      <c r="I764" s="7" t="s">
        <v>1537</v>
      </c>
      <c r="J764" s="7">
        <f t="shared" si="11"/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  <c r="Z764" s="12">
        <v>0</v>
      </c>
      <c r="AA764" s="20">
        <v>0</v>
      </c>
      <c r="AB764" s="20">
        <v>0</v>
      </c>
      <c r="AC764" s="48">
        <v>0</v>
      </c>
      <c r="AD764" s="9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0</v>
      </c>
      <c r="AL764" s="7">
        <v>0</v>
      </c>
      <c r="AM764" s="7">
        <v>0</v>
      </c>
      <c r="AN764" s="7">
        <v>0</v>
      </c>
      <c r="AO764" s="7">
        <v>0</v>
      </c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</row>
    <row r="765" spans="1:67" s="21" customFormat="1">
      <c r="A765" s="7" t="s">
        <v>4698</v>
      </c>
      <c r="B765" s="7" t="s">
        <v>3831</v>
      </c>
      <c r="C765" s="7" t="s">
        <v>1506</v>
      </c>
      <c r="D765" s="7" t="s">
        <v>1507</v>
      </c>
      <c r="E765" s="7" t="s">
        <v>1508</v>
      </c>
      <c r="F765" s="7" t="s">
        <v>1509</v>
      </c>
      <c r="G765" s="7" t="s">
        <v>1510</v>
      </c>
      <c r="H765" s="7" t="s">
        <v>1537</v>
      </c>
      <c r="I765" s="7" t="s">
        <v>1537</v>
      </c>
      <c r="J765" s="7">
        <f t="shared" si="11"/>
        <v>11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12">
        <v>0</v>
      </c>
      <c r="AA765" s="20">
        <v>0</v>
      </c>
      <c r="AB765" s="20">
        <v>0</v>
      </c>
      <c r="AC765" s="48">
        <v>11</v>
      </c>
      <c r="AD765" s="9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7">
        <v>0</v>
      </c>
      <c r="AK765" s="7">
        <v>0</v>
      </c>
      <c r="AL765" s="7">
        <v>0</v>
      </c>
      <c r="AM765" s="7">
        <v>0</v>
      </c>
      <c r="AN765" s="7">
        <v>0</v>
      </c>
      <c r="AO765" s="7">
        <v>0</v>
      </c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</row>
    <row r="766" spans="1:67" s="21" customFormat="1">
      <c r="A766" s="7" t="s">
        <v>4699</v>
      </c>
      <c r="B766" s="7" t="s">
        <v>3803</v>
      </c>
      <c r="C766" s="7" t="s">
        <v>1506</v>
      </c>
      <c r="D766" s="7" t="s">
        <v>1507</v>
      </c>
      <c r="E766" s="7" t="s">
        <v>1515</v>
      </c>
      <c r="F766" s="7" t="s">
        <v>1581</v>
      </c>
      <c r="G766" s="7" t="s">
        <v>1582</v>
      </c>
      <c r="H766" s="7" t="s">
        <v>1537</v>
      </c>
      <c r="I766" s="7" t="s">
        <v>1537</v>
      </c>
      <c r="J766" s="7">
        <f t="shared" si="11"/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12">
        <v>0</v>
      </c>
      <c r="AA766" s="20">
        <v>0</v>
      </c>
      <c r="AB766" s="20">
        <v>0</v>
      </c>
      <c r="AC766" s="48">
        <v>0</v>
      </c>
      <c r="AD766" s="9">
        <v>0</v>
      </c>
      <c r="AE766" s="7">
        <v>0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0</v>
      </c>
      <c r="AL766" s="7">
        <v>0</v>
      </c>
      <c r="AM766" s="7">
        <v>0</v>
      </c>
      <c r="AN766" s="7">
        <v>0</v>
      </c>
      <c r="AO766" s="7">
        <v>0</v>
      </c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</row>
    <row r="767" spans="1:67" s="21" customFormat="1">
      <c r="A767" s="7" t="s">
        <v>4700</v>
      </c>
      <c r="B767" s="7" t="s">
        <v>4020</v>
      </c>
      <c r="C767" s="7" t="s">
        <v>1506</v>
      </c>
      <c r="D767" s="7" t="s">
        <v>1507</v>
      </c>
      <c r="E767" s="7" t="s">
        <v>1508</v>
      </c>
      <c r="F767" s="7" t="s">
        <v>1509</v>
      </c>
      <c r="G767" s="7" t="s">
        <v>1510</v>
      </c>
      <c r="H767" s="7" t="s">
        <v>1573</v>
      </c>
      <c r="I767" s="7" t="s">
        <v>1537</v>
      </c>
      <c r="J767" s="7">
        <f t="shared" si="11"/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12">
        <v>0</v>
      </c>
      <c r="AA767" s="20">
        <v>0</v>
      </c>
      <c r="AB767" s="20">
        <v>0</v>
      </c>
      <c r="AC767" s="48">
        <v>0</v>
      </c>
      <c r="AD767" s="9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7">
        <v>0</v>
      </c>
      <c r="AL767" s="7">
        <v>0</v>
      </c>
      <c r="AM767" s="7">
        <v>0</v>
      </c>
      <c r="AN767" s="7">
        <v>0</v>
      </c>
      <c r="AO767" s="7">
        <v>0</v>
      </c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</row>
    <row r="768" spans="1:67" s="21" customFormat="1">
      <c r="A768" s="7" t="s">
        <v>4701</v>
      </c>
      <c r="B768" s="7" t="s">
        <v>4099</v>
      </c>
      <c r="C768" s="7" t="s">
        <v>4100</v>
      </c>
      <c r="D768" s="7" t="s">
        <v>1537</v>
      </c>
      <c r="E768" s="7" t="s">
        <v>1537</v>
      </c>
      <c r="F768" s="7" t="s">
        <v>1537</v>
      </c>
      <c r="G768" s="7" t="s">
        <v>1537</v>
      </c>
      <c r="H768" s="7" t="s">
        <v>1537</v>
      </c>
      <c r="I768" s="7" t="s">
        <v>1537</v>
      </c>
      <c r="J768" s="7">
        <f t="shared" si="11"/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12">
        <v>0</v>
      </c>
      <c r="AA768" s="20">
        <v>0</v>
      </c>
      <c r="AB768" s="20">
        <v>0</v>
      </c>
      <c r="AC768" s="48">
        <v>0</v>
      </c>
      <c r="AD768" s="9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0</v>
      </c>
      <c r="AL768" s="7">
        <v>0</v>
      </c>
      <c r="AM768" s="7">
        <v>0</v>
      </c>
      <c r="AN768" s="7">
        <v>0</v>
      </c>
      <c r="AO768" s="7">
        <v>0</v>
      </c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</row>
    <row r="769" spans="1:67" s="21" customFormat="1">
      <c r="A769" s="7" t="s">
        <v>4702</v>
      </c>
      <c r="B769" s="7" t="s">
        <v>3702</v>
      </c>
      <c r="C769" s="7" t="s">
        <v>1506</v>
      </c>
      <c r="D769" s="7" t="s">
        <v>1558</v>
      </c>
      <c r="E769" s="7" t="s">
        <v>1588</v>
      </c>
      <c r="F769" s="7" t="s">
        <v>1589</v>
      </c>
      <c r="G769" s="7" t="s">
        <v>1590</v>
      </c>
      <c r="H769" s="7" t="s">
        <v>1591</v>
      </c>
      <c r="I769" s="7" t="s">
        <v>1537</v>
      </c>
      <c r="J769" s="7">
        <f t="shared" si="11"/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12">
        <v>0</v>
      </c>
      <c r="AA769" s="20">
        <v>0</v>
      </c>
      <c r="AB769" s="20">
        <v>0</v>
      </c>
      <c r="AC769" s="48">
        <v>0</v>
      </c>
      <c r="AD769" s="9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0</v>
      </c>
      <c r="AJ769" s="7">
        <v>0</v>
      </c>
      <c r="AK769" s="7">
        <v>0</v>
      </c>
      <c r="AL769" s="7">
        <v>0</v>
      </c>
      <c r="AM769" s="7">
        <v>0</v>
      </c>
      <c r="AN769" s="7">
        <v>0</v>
      </c>
      <c r="AO769" s="7">
        <v>0</v>
      </c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</row>
    <row r="770" spans="1:67" s="21" customFormat="1">
      <c r="A770" s="7" t="s">
        <v>4703</v>
      </c>
      <c r="B770" s="7" t="s">
        <v>4504</v>
      </c>
      <c r="C770" s="7" t="s">
        <v>1506</v>
      </c>
      <c r="D770" s="7" t="s">
        <v>1532</v>
      </c>
      <c r="E770" s="7" t="s">
        <v>1533</v>
      </c>
      <c r="F770" s="7" t="s">
        <v>1534</v>
      </c>
      <c r="G770" s="7" t="s">
        <v>1837</v>
      </c>
      <c r="H770" s="7" t="s">
        <v>1838</v>
      </c>
      <c r="I770" s="7" t="s">
        <v>1537</v>
      </c>
      <c r="J770" s="7">
        <f t="shared" si="11"/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  <c r="Z770" s="12">
        <v>0</v>
      </c>
      <c r="AA770" s="20">
        <v>0</v>
      </c>
      <c r="AB770" s="20">
        <v>0</v>
      </c>
      <c r="AC770" s="48">
        <v>0</v>
      </c>
      <c r="AD770" s="9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0</v>
      </c>
      <c r="AL770" s="7">
        <v>0</v>
      </c>
      <c r="AM770" s="7">
        <v>0</v>
      </c>
      <c r="AN770" s="7">
        <v>0</v>
      </c>
      <c r="AO770" s="7">
        <v>0</v>
      </c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</row>
    <row r="771" spans="1:67" s="21" customFormat="1">
      <c r="A771" s="7" t="s">
        <v>4704</v>
      </c>
      <c r="B771" s="7" t="s">
        <v>4099</v>
      </c>
      <c r="C771" s="7" t="s">
        <v>4100</v>
      </c>
      <c r="D771" s="7" t="s">
        <v>1537</v>
      </c>
      <c r="E771" s="7" t="s">
        <v>1537</v>
      </c>
      <c r="F771" s="7" t="s">
        <v>1537</v>
      </c>
      <c r="G771" s="7" t="s">
        <v>1537</v>
      </c>
      <c r="H771" s="7" t="s">
        <v>1537</v>
      </c>
      <c r="I771" s="7" t="s">
        <v>1537</v>
      </c>
      <c r="J771" s="7">
        <f t="shared" si="11"/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12">
        <v>0</v>
      </c>
      <c r="AA771" s="20">
        <v>0</v>
      </c>
      <c r="AB771" s="20">
        <v>0</v>
      </c>
      <c r="AC771" s="48">
        <v>0</v>
      </c>
      <c r="AD771" s="9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0</v>
      </c>
      <c r="AL771" s="7">
        <v>0</v>
      </c>
      <c r="AM771" s="7">
        <v>0</v>
      </c>
      <c r="AN771" s="7">
        <v>0</v>
      </c>
      <c r="AO771" s="7">
        <v>0</v>
      </c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</row>
    <row r="772" spans="1:67" s="21" customFormat="1">
      <c r="A772" s="7" t="s">
        <v>4705</v>
      </c>
      <c r="B772" s="7" t="s">
        <v>4099</v>
      </c>
      <c r="C772" s="7" t="s">
        <v>4100</v>
      </c>
      <c r="D772" s="7" t="s">
        <v>1537</v>
      </c>
      <c r="E772" s="7" t="s">
        <v>1537</v>
      </c>
      <c r="F772" s="7" t="s">
        <v>1537</v>
      </c>
      <c r="G772" s="7" t="s">
        <v>1537</v>
      </c>
      <c r="H772" s="7" t="s">
        <v>1537</v>
      </c>
      <c r="I772" s="7" t="s">
        <v>1537</v>
      </c>
      <c r="J772" s="7">
        <f t="shared" ref="J772:J835" si="12">SUM(K772:AO772)</f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  <c r="Z772" s="12">
        <v>0</v>
      </c>
      <c r="AA772" s="20">
        <v>0</v>
      </c>
      <c r="AB772" s="20">
        <v>0</v>
      </c>
      <c r="AC772" s="48">
        <v>0</v>
      </c>
      <c r="AD772" s="9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0</v>
      </c>
      <c r="AL772" s="7">
        <v>0</v>
      </c>
      <c r="AM772" s="7">
        <v>0</v>
      </c>
      <c r="AN772" s="7">
        <v>0</v>
      </c>
      <c r="AO772" s="7">
        <v>0</v>
      </c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</row>
    <row r="773" spans="1:67" s="21" customFormat="1">
      <c r="A773" s="7" t="s">
        <v>4706</v>
      </c>
      <c r="B773" s="7" t="s">
        <v>4056</v>
      </c>
      <c r="C773" s="7" t="s">
        <v>1506</v>
      </c>
      <c r="D773" s="7" t="s">
        <v>1749</v>
      </c>
      <c r="E773" s="7" t="s">
        <v>1749</v>
      </c>
      <c r="F773" s="7" t="s">
        <v>1801</v>
      </c>
      <c r="G773" s="7" t="s">
        <v>4048</v>
      </c>
      <c r="H773" s="7" t="s">
        <v>4057</v>
      </c>
      <c r="I773" s="7" t="s">
        <v>1537</v>
      </c>
      <c r="J773" s="7">
        <f t="shared" si="12"/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2">
        <v>0</v>
      </c>
      <c r="AA773" s="20">
        <v>0</v>
      </c>
      <c r="AB773" s="20">
        <v>0</v>
      </c>
      <c r="AC773" s="48">
        <v>0</v>
      </c>
      <c r="AD773" s="9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7">
        <v>0</v>
      </c>
      <c r="AL773" s="7">
        <v>0</v>
      </c>
      <c r="AM773" s="7">
        <v>0</v>
      </c>
      <c r="AN773" s="7">
        <v>0</v>
      </c>
      <c r="AO773" s="7">
        <v>0</v>
      </c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</row>
    <row r="774" spans="1:67" s="21" customFormat="1">
      <c r="A774" s="7" t="s">
        <v>4707</v>
      </c>
      <c r="B774" s="7" t="s">
        <v>4397</v>
      </c>
      <c r="C774" s="7" t="s">
        <v>1506</v>
      </c>
      <c r="D774" s="7" t="s">
        <v>1558</v>
      </c>
      <c r="E774" s="7" t="s">
        <v>1588</v>
      </c>
      <c r="F774" s="7" t="s">
        <v>1589</v>
      </c>
      <c r="G774" s="7" t="s">
        <v>1779</v>
      </c>
      <c r="H774" s="7" t="s">
        <v>1537</v>
      </c>
      <c r="I774" s="7" t="s">
        <v>1537</v>
      </c>
      <c r="J774" s="7">
        <f t="shared" si="12"/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  <c r="Z774" s="12">
        <v>0</v>
      </c>
      <c r="AA774" s="20">
        <v>0</v>
      </c>
      <c r="AB774" s="20">
        <v>0</v>
      </c>
      <c r="AC774" s="48">
        <v>0</v>
      </c>
      <c r="AD774" s="9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7">
        <v>0</v>
      </c>
      <c r="AL774" s="7">
        <v>0</v>
      </c>
      <c r="AM774" s="7">
        <v>0</v>
      </c>
      <c r="AN774" s="7">
        <v>0</v>
      </c>
      <c r="AO774" s="7">
        <v>0</v>
      </c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</row>
    <row r="775" spans="1:67" s="21" customFormat="1">
      <c r="A775" s="7" t="s">
        <v>4708</v>
      </c>
      <c r="B775" s="7" t="s">
        <v>4099</v>
      </c>
      <c r="C775" s="7" t="s">
        <v>4100</v>
      </c>
      <c r="D775" s="7" t="s">
        <v>1537</v>
      </c>
      <c r="E775" s="7" t="s">
        <v>1537</v>
      </c>
      <c r="F775" s="7" t="s">
        <v>1537</v>
      </c>
      <c r="G775" s="7" t="s">
        <v>1537</v>
      </c>
      <c r="H775" s="7" t="s">
        <v>1537</v>
      </c>
      <c r="I775" s="7" t="s">
        <v>1537</v>
      </c>
      <c r="J775" s="7">
        <f t="shared" si="12"/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12">
        <v>0</v>
      </c>
      <c r="AA775" s="20">
        <v>0</v>
      </c>
      <c r="AB775" s="20">
        <v>0</v>
      </c>
      <c r="AC775" s="48">
        <v>0</v>
      </c>
      <c r="AD775" s="9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0</v>
      </c>
      <c r="AJ775" s="7">
        <v>0</v>
      </c>
      <c r="AK775" s="7">
        <v>0</v>
      </c>
      <c r="AL775" s="7">
        <v>0</v>
      </c>
      <c r="AM775" s="7">
        <v>0</v>
      </c>
      <c r="AN775" s="7">
        <v>0</v>
      </c>
      <c r="AO775" s="7">
        <v>0</v>
      </c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</row>
    <row r="776" spans="1:67" s="21" customFormat="1">
      <c r="A776" s="7" t="s">
        <v>4709</v>
      </c>
      <c r="B776" s="7" t="s">
        <v>4710</v>
      </c>
      <c r="C776" s="7" t="s">
        <v>1506</v>
      </c>
      <c r="D776" s="7" t="s">
        <v>1507</v>
      </c>
      <c r="E776" s="7" t="s">
        <v>1521</v>
      </c>
      <c r="F776" s="7" t="s">
        <v>1546</v>
      </c>
      <c r="G776" s="7" t="s">
        <v>1547</v>
      </c>
      <c r="H776" s="7" t="s">
        <v>1670</v>
      </c>
      <c r="I776" s="7" t="s">
        <v>4711</v>
      </c>
      <c r="J776" s="7">
        <f t="shared" si="12"/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12">
        <v>0</v>
      </c>
      <c r="AA776" s="20">
        <v>0</v>
      </c>
      <c r="AB776" s="20">
        <v>0</v>
      </c>
      <c r="AC776" s="48">
        <v>0</v>
      </c>
      <c r="AD776" s="9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0</v>
      </c>
      <c r="AL776" s="7">
        <v>0</v>
      </c>
      <c r="AM776" s="7">
        <v>0</v>
      </c>
      <c r="AN776" s="7">
        <v>0</v>
      </c>
      <c r="AO776" s="7">
        <v>0</v>
      </c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</row>
    <row r="777" spans="1:67" s="21" customFormat="1">
      <c r="A777" s="7" t="s">
        <v>4712</v>
      </c>
      <c r="B777" s="7" t="s">
        <v>4102</v>
      </c>
      <c r="C777" s="7" t="s">
        <v>1506</v>
      </c>
      <c r="D777" s="7" t="s">
        <v>1507</v>
      </c>
      <c r="E777" s="7" t="s">
        <v>1537</v>
      </c>
      <c r="F777" s="7" t="s">
        <v>1537</v>
      </c>
      <c r="G777" s="7" t="s">
        <v>1537</v>
      </c>
      <c r="H777" s="7" t="s">
        <v>1537</v>
      </c>
      <c r="I777" s="7" t="s">
        <v>1537</v>
      </c>
      <c r="J777" s="7">
        <f t="shared" si="12"/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12">
        <v>0</v>
      </c>
      <c r="AA777" s="20">
        <v>0</v>
      </c>
      <c r="AB777" s="20">
        <v>0</v>
      </c>
      <c r="AC777" s="48">
        <v>0</v>
      </c>
      <c r="AD777" s="9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0</v>
      </c>
      <c r="AL777" s="7">
        <v>0</v>
      </c>
      <c r="AM777" s="7">
        <v>0</v>
      </c>
      <c r="AN777" s="7">
        <v>0</v>
      </c>
      <c r="AO777" s="7">
        <v>0</v>
      </c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</row>
    <row r="778" spans="1:67" s="21" customFormat="1">
      <c r="A778" s="7" t="s">
        <v>4713</v>
      </c>
      <c r="B778" s="7" t="s">
        <v>4099</v>
      </c>
      <c r="C778" s="7" t="s">
        <v>4100</v>
      </c>
      <c r="D778" s="7" t="s">
        <v>1537</v>
      </c>
      <c r="E778" s="7" t="s">
        <v>1537</v>
      </c>
      <c r="F778" s="7" t="s">
        <v>1537</v>
      </c>
      <c r="G778" s="7" t="s">
        <v>1537</v>
      </c>
      <c r="H778" s="7" t="s">
        <v>1537</v>
      </c>
      <c r="I778" s="7" t="s">
        <v>1537</v>
      </c>
      <c r="J778" s="7">
        <f t="shared" si="12"/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  <c r="Z778" s="12">
        <v>0</v>
      </c>
      <c r="AA778" s="20">
        <v>0</v>
      </c>
      <c r="AB778" s="20">
        <v>0</v>
      </c>
      <c r="AC778" s="48">
        <v>0</v>
      </c>
      <c r="AD778" s="9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0</v>
      </c>
      <c r="AL778" s="7">
        <v>0</v>
      </c>
      <c r="AM778" s="7">
        <v>0</v>
      </c>
      <c r="AN778" s="7">
        <v>0</v>
      </c>
      <c r="AO778" s="7">
        <v>0</v>
      </c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</row>
    <row r="779" spans="1:67" s="21" customFormat="1">
      <c r="A779" s="7" t="s">
        <v>4714</v>
      </c>
      <c r="B779" s="7" t="s">
        <v>4091</v>
      </c>
      <c r="C779" s="7" t="s">
        <v>1506</v>
      </c>
      <c r="D779" s="7" t="s">
        <v>1507</v>
      </c>
      <c r="E779" s="7" t="s">
        <v>1521</v>
      </c>
      <c r="F779" s="7" t="s">
        <v>1522</v>
      </c>
      <c r="G779" s="7" t="s">
        <v>1672</v>
      </c>
      <c r="H779" s="7" t="s">
        <v>1537</v>
      </c>
      <c r="I779" s="7" t="s">
        <v>1537</v>
      </c>
      <c r="J779" s="7">
        <f t="shared" si="12"/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12">
        <v>0</v>
      </c>
      <c r="AA779" s="20">
        <v>0</v>
      </c>
      <c r="AB779" s="20">
        <v>0</v>
      </c>
      <c r="AC779" s="48">
        <v>0</v>
      </c>
      <c r="AD779" s="9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0</v>
      </c>
      <c r="AL779" s="7">
        <v>0</v>
      </c>
      <c r="AM779" s="7">
        <v>0</v>
      </c>
      <c r="AN779" s="7">
        <v>0</v>
      </c>
      <c r="AO779" s="7">
        <v>0</v>
      </c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</row>
    <row r="780" spans="1:67" s="21" customFormat="1">
      <c r="A780" s="7" t="s">
        <v>4715</v>
      </c>
      <c r="B780" s="7" t="s">
        <v>4020</v>
      </c>
      <c r="C780" s="7" t="s">
        <v>1506</v>
      </c>
      <c r="D780" s="7" t="s">
        <v>1507</v>
      </c>
      <c r="E780" s="7" t="s">
        <v>1508</v>
      </c>
      <c r="F780" s="7" t="s">
        <v>1509</v>
      </c>
      <c r="G780" s="7" t="s">
        <v>1510</v>
      </c>
      <c r="H780" s="7" t="s">
        <v>1573</v>
      </c>
      <c r="I780" s="7" t="s">
        <v>1537</v>
      </c>
      <c r="J780" s="7">
        <f t="shared" si="12"/>
        <v>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12">
        <v>0</v>
      </c>
      <c r="AA780" s="20">
        <v>0</v>
      </c>
      <c r="AB780" s="20">
        <v>0</v>
      </c>
      <c r="AC780" s="48">
        <v>0</v>
      </c>
      <c r="AD780" s="9">
        <v>0</v>
      </c>
      <c r="AE780" s="7">
        <v>0</v>
      </c>
      <c r="AF780" s="7">
        <v>0</v>
      </c>
      <c r="AG780" s="7">
        <v>0</v>
      </c>
      <c r="AH780" s="7">
        <v>0</v>
      </c>
      <c r="AI780" s="7">
        <v>0</v>
      </c>
      <c r="AJ780" s="7">
        <v>0</v>
      </c>
      <c r="AK780" s="7">
        <v>0</v>
      </c>
      <c r="AL780" s="7">
        <v>0</v>
      </c>
      <c r="AM780" s="7">
        <v>0</v>
      </c>
      <c r="AN780" s="7">
        <v>0</v>
      </c>
      <c r="AO780" s="7">
        <v>0</v>
      </c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</row>
    <row r="781" spans="1:67" s="21" customFormat="1">
      <c r="A781" s="7" t="s">
        <v>4716</v>
      </c>
      <c r="B781" s="7" t="s">
        <v>4621</v>
      </c>
      <c r="C781" s="7" t="s">
        <v>1506</v>
      </c>
      <c r="D781" s="7" t="s">
        <v>1507</v>
      </c>
      <c r="E781" s="7" t="s">
        <v>1521</v>
      </c>
      <c r="F781" s="7" t="s">
        <v>1522</v>
      </c>
      <c r="G781" s="7" t="s">
        <v>1672</v>
      </c>
      <c r="H781" s="7" t="s">
        <v>1783</v>
      </c>
      <c r="I781" s="7" t="s">
        <v>1537</v>
      </c>
      <c r="J781" s="7">
        <f t="shared" si="12"/>
        <v>0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12">
        <v>0</v>
      </c>
      <c r="AA781" s="20">
        <v>0</v>
      </c>
      <c r="AB781" s="20">
        <v>0</v>
      </c>
      <c r="AC781" s="48">
        <v>0</v>
      </c>
      <c r="AD781" s="9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0</v>
      </c>
      <c r="AL781" s="7">
        <v>0</v>
      </c>
      <c r="AM781" s="7">
        <v>0</v>
      </c>
      <c r="AN781" s="7">
        <v>0</v>
      </c>
      <c r="AO781" s="7">
        <v>0</v>
      </c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</row>
    <row r="782" spans="1:67" s="21" customFormat="1">
      <c r="A782" s="7" t="s">
        <v>4717</v>
      </c>
      <c r="B782" s="7" t="s">
        <v>4718</v>
      </c>
      <c r="C782" s="7" t="s">
        <v>1506</v>
      </c>
      <c r="D782" s="7" t="s">
        <v>1507</v>
      </c>
      <c r="E782" s="7" t="s">
        <v>1515</v>
      </c>
      <c r="F782" s="7" t="s">
        <v>1581</v>
      </c>
      <c r="G782" s="7" t="s">
        <v>1582</v>
      </c>
      <c r="H782" s="7" t="s">
        <v>4719</v>
      </c>
      <c r="I782" s="7" t="s">
        <v>4720</v>
      </c>
      <c r="J782" s="7">
        <f t="shared" si="12"/>
        <v>0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  <c r="R782" s="8">
        <v>0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Y782" s="8">
        <v>0</v>
      </c>
      <c r="Z782" s="12">
        <v>0</v>
      </c>
      <c r="AA782" s="20">
        <v>0</v>
      </c>
      <c r="AB782" s="20">
        <v>0</v>
      </c>
      <c r="AC782" s="48">
        <v>0</v>
      </c>
      <c r="AD782" s="9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0</v>
      </c>
      <c r="AL782" s="7">
        <v>0</v>
      </c>
      <c r="AM782" s="7">
        <v>0</v>
      </c>
      <c r="AN782" s="7">
        <v>0</v>
      </c>
      <c r="AO782" s="7">
        <v>0</v>
      </c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</row>
    <row r="783" spans="1:67" s="21" customFormat="1">
      <c r="A783" s="7" t="s">
        <v>4721</v>
      </c>
      <c r="B783" s="7" t="s">
        <v>3831</v>
      </c>
      <c r="C783" s="7" t="s">
        <v>1506</v>
      </c>
      <c r="D783" s="7" t="s">
        <v>1507</v>
      </c>
      <c r="E783" s="7" t="s">
        <v>1508</v>
      </c>
      <c r="F783" s="7" t="s">
        <v>1509</v>
      </c>
      <c r="G783" s="7" t="s">
        <v>1510</v>
      </c>
      <c r="H783" s="7" t="s">
        <v>1537</v>
      </c>
      <c r="I783" s="7" t="s">
        <v>1537</v>
      </c>
      <c r="J783" s="7">
        <f t="shared" si="12"/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12">
        <v>0</v>
      </c>
      <c r="AA783" s="20">
        <v>0</v>
      </c>
      <c r="AB783" s="20">
        <v>0</v>
      </c>
      <c r="AC783" s="48">
        <v>0</v>
      </c>
      <c r="AD783" s="9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0</v>
      </c>
      <c r="AJ783" s="7">
        <v>0</v>
      </c>
      <c r="AK783" s="7">
        <v>0</v>
      </c>
      <c r="AL783" s="7">
        <v>0</v>
      </c>
      <c r="AM783" s="7">
        <v>0</v>
      </c>
      <c r="AN783" s="7">
        <v>0</v>
      </c>
      <c r="AO783" s="7">
        <v>0</v>
      </c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</row>
    <row r="784" spans="1:67" s="21" customFormat="1">
      <c r="A784" s="7" t="s">
        <v>4722</v>
      </c>
      <c r="B784" s="7" t="s">
        <v>4723</v>
      </c>
      <c r="C784" s="7" t="s">
        <v>1506</v>
      </c>
      <c r="D784" s="7" t="s">
        <v>1507</v>
      </c>
      <c r="E784" s="7" t="s">
        <v>1521</v>
      </c>
      <c r="F784" s="7" t="s">
        <v>4724</v>
      </c>
      <c r="G784" s="7" t="s">
        <v>1537</v>
      </c>
      <c r="H784" s="7" t="s">
        <v>1537</v>
      </c>
      <c r="I784" s="7" t="s">
        <v>1537</v>
      </c>
      <c r="J784" s="7">
        <f t="shared" si="12"/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Y784" s="8">
        <v>0</v>
      </c>
      <c r="Z784" s="12">
        <v>0</v>
      </c>
      <c r="AA784" s="20">
        <v>0</v>
      </c>
      <c r="AB784" s="20">
        <v>0</v>
      </c>
      <c r="AC784" s="48">
        <v>0</v>
      </c>
      <c r="AD784" s="9">
        <v>0</v>
      </c>
      <c r="AE784" s="7">
        <v>0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0</v>
      </c>
      <c r="AL784" s="7">
        <v>0</v>
      </c>
      <c r="AM784" s="7">
        <v>0</v>
      </c>
      <c r="AN784" s="7">
        <v>0</v>
      </c>
      <c r="AO784" s="7">
        <v>0</v>
      </c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</row>
    <row r="785" spans="1:67" s="21" customFormat="1">
      <c r="A785" s="7" t="s">
        <v>4725</v>
      </c>
      <c r="B785" s="7" t="s">
        <v>4627</v>
      </c>
      <c r="C785" s="7" t="s">
        <v>1506</v>
      </c>
      <c r="D785" s="7" t="s">
        <v>1507</v>
      </c>
      <c r="E785" s="7" t="s">
        <v>1515</v>
      </c>
      <c r="F785" s="7" t="s">
        <v>1581</v>
      </c>
      <c r="G785" s="7" t="s">
        <v>1582</v>
      </c>
      <c r="H785" s="7" t="s">
        <v>4628</v>
      </c>
      <c r="I785" s="7" t="s">
        <v>1537</v>
      </c>
      <c r="J785" s="7">
        <f t="shared" si="12"/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12">
        <v>0</v>
      </c>
      <c r="AA785" s="20">
        <v>0</v>
      </c>
      <c r="AB785" s="20">
        <v>0</v>
      </c>
      <c r="AC785" s="48">
        <v>0</v>
      </c>
      <c r="AD785" s="9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0</v>
      </c>
      <c r="AL785" s="7">
        <v>0</v>
      </c>
      <c r="AM785" s="7">
        <v>0</v>
      </c>
      <c r="AN785" s="7">
        <v>0</v>
      </c>
      <c r="AO785" s="7">
        <v>0</v>
      </c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</row>
    <row r="786" spans="1:67" s="21" customFormat="1">
      <c r="A786" s="7" t="s">
        <v>4726</v>
      </c>
      <c r="B786" s="7" t="s">
        <v>3674</v>
      </c>
      <c r="C786" s="7" t="s">
        <v>1506</v>
      </c>
      <c r="D786" s="7" t="s">
        <v>1507</v>
      </c>
      <c r="E786" s="7" t="s">
        <v>1515</v>
      </c>
      <c r="F786" s="7" t="s">
        <v>1539</v>
      </c>
      <c r="G786" s="7" t="s">
        <v>1540</v>
      </c>
      <c r="H786" s="7" t="s">
        <v>1541</v>
      </c>
      <c r="I786" s="7" t="s">
        <v>1537</v>
      </c>
      <c r="J786" s="7">
        <f t="shared" si="12"/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12">
        <v>0</v>
      </c>
      <c r="AA786" s="20">
        <v>0</v>
      </c>
      <c r="AB786" s="20">
        <v>0</v>
      </c>
      <c r="AC786" s="48">
        <v>0</v>
      </c>
      <c r="AD786" s="9">
        <v>0</v>
      </c>
      <c r="AE786" s="7">
        <v>0</v>
      </c>
      <c r="AF786" s="7">
        <v>0</v>
      </c>
      <c r="AG786" s="7">
        <v>0</v>
      </c>
      <c r="AH786" s="7">
        <v>0</v>
      </c>
      <c r="AI786" s="7">
        <v>0</v>
      </c>
      <c r="AJ786" s="7">
        <v>0</v>
      </c>
      <c r="AK786" s="7">
        <v>0</v>
      </c>
      <c r="AL786" s="7">
        <v>0</v>
      </c>
      <c r="AM786" s="7">
        <v>0</v>
      </c>
      <c r="AN786" s="7">
        <v>0</v>
      </c>
      <c r="AO786" s="7">
        <v>0</v>
      </c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</row>
    <row r="787" spans="1:67" s="21" customFormat="1">
      <c r="A787" s="7" t="s">
        <v>4727</v>
      </c>
      <c r="B787" s="7" t="s">
        <v>4020</v>
      </c>
      <c r="C787" s="7" t="s">
        <v>1506</v>
      </c>
      <c r="D787" s="7" t="s">
        <v>1507</v>
      </c>
      <c r="E787" s="7" t="s">
        <v>1508</v>
      </c>
      <c r="F787" s="7" t="s">
        <v>1509</v>
      </c>
      <c r="G787" s="7" t="s">
        <v>1510</v>
      </c>
      <c r="H787" s="7" t="s">
        <v>1573</v>
      </c>
      <c r="I787" s="7" t="s">
        <v>1537</v>
      </c>
      <c r="J787" s="7">
        <f t="shared" si="12"/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12">
        <v>0</v>
      </c>
      <c r="AA787" s="20">
        <v>0</v>
      </c>
      <c r="AB787" s="20">
        <v>0</v>
      </c>
      <c r="AC787" s="48">
        <v>0</v>
      </c>
      <c r="AD787" s="9">
        <v>0</v>
      </c>
      <c r="AE787" s="7">
        <v>0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0</v>
      </c>
      <c r="AL787" s="7">
        <v>0</v>
      </c>
      <c r="AM787" s="7">
        <v>0</v>
      </c>
      <c r="AN787" s="7">
        <v>0</v>
      </c>
      <c r="AO787" s="7">
        <v>0</v>
      </c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</row>
    <row r="788" spans="1:67" s="21" customFormat="1">
      <c r="A788" s="7" t="s">
        <v>4728</v>
      </c>
      <c r="B788" s="7" t="s">
        <v>4729</v>
      </c>
      <c r="C788" s="7" t="s">
        <v>1506</v>
      </c>
      <c r="D788" s="7" t="s">
        <v>1749</v>
      </c>
      <c r="E788" s="7" t="s">
        <v>1749</v>
      </c>
      <c r="F788" s="7" t="s">
        <v>3713</v>
      </c>
      <c r="G788" s="7" t="s">
        <v>4730</v>
      </c>
      <c r="H788" s="7" t="s">
        <v>4731</v>
      </c>
      <c r="I788" s="7" t="s">
        <v>1537</v>
      </c>
      <c r="J788" s="7">
        <f t="shared" si="12"/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12">
        <v>0</v>
      </c>
      <c r="AA788" s="20">
        <v>0</v>
      </c>
      <c r="AB788" s="20">
        <v>0</v>
      </c>
      <c r="AC788" s="48">
        <v>0</v>
      </c>
      <c r="AD788" s="9">
        <v>0</v>
      </c>
      <c r="AE788" s="7">
        <v>0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0</v>
      </c>
      <c r="AL788" s="7">
        <v>0</v>
      </c>
      <c r="AM788" s="7">
        <v>0</v>
      </c>
      <c r="AN788" s="7">
        <v>0</v>
      </c>
      <c r="AO788" s="7">
        <v>0</v>
      </c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</row>
    <row r="789" spans="1:67" s="21" customFormat="1">
      <c r="A789" s="7" t="s">
        <v>4732</v>
      </c>
      <c r="B789" s="7" t="s">
        <v>4123</v>
      </c>
      <c r="C789" s="7" t="s">
        <v>1537</v>
      </c>
      <c r="D789" s="7" t="s">
        <v>1537</v>
      </c>
      <c r="E789" s="7" t="s">
        <v>1537</v>
      </c>
      <c r="F789" s="7" t="s">
        <v>1537</v>
      </c>
      <c r="G789" s="7" t="s">
        <v>1537</v>
      </c>
      <c r="H789" s="7" t="s">
        <v>1537</v>
      </c>
      <c r="I789" s="7" t="s">
        <v>1537</v>
      </c>
      <c r="J789" s="7">
        <f t="shared" si="12"/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12">
        <v>0</v>
      </c>
      <c r="AA789" s="20">
        <v>0</v>
      </c>
      <c r="AB789" s="20">
        <v>0</v>
      </c>
      <c r="AC789" s="48">
        <v>0</v>
      </c>
      <c r="AD789" s="9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0</v>
      </c>
      <c r="AJ789" s="7">
        <v>0</v>
      </c>
      <c r="AK789" s="7">
        <v>0</v>
      </c>
      <c r="AL789" s="7">
        <v>0</v>
      </c>
      <c r="AM789" s="7">
        <v>0</v>
      </c>
      <c r="AN789" s="7">
        <v>0</v>
      </c>
      <c r="AO789" s="7">
        <v>0</v>
      </c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</row>
    <row r="790" spans="1:67" s="21" customFormat="1">
      <c r="A790" s="7" t="s">
        <v>4733</v>
      </c>
      <c r="B790" s="7" t="s">
        <v>4305</v>
      </c>
      <c r="C790" s="7" t="s">
        <v>1506</v>
      </c>
      <c r="D790" s="7" t="s">
        <v>1558</v>
      </c>
      <c r="E790" s="7" t="s">
        <v>4079</v>
      </c>
      <c r="F790" s="7" t="s">
        <v>4080</v>
      </c>
      <c r="G790" s="7" t="s">
        <v>4081</v>
      </c>
      <c r="H790" s="7" t="s">
        <v>4306</v>
      </c>
      <c r="I790" s="7" t="s">
        <v>1537</v>
      </c>
      <c r="J790" s="7">
        <f t="shared" si="12"/>
        <v>0</v>
      </c>
      <c r="K790" s="8">
        <v>0</v>
      </c>
      <c r="L790" s="8">
        <v>0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Y790" s="8">
        <v>0</v>
      </c>
      <c r="Z790" s="12">
        <v>0</v>
      </c>
      <c r="AA790" s="20">
        <v>0</v>
      </c>
      <c r="AB790" s="20">
        <v>0</v>
      </c>
      <c r="AC790" s="48">
        <v>0</v>
      </c>
      <c r="AD790" s="9">
        <v>0</v>
      </c>
      <c r="AE790" s="7">
        <v>0</v>
      </c>
      <c r="AF790" s="7">
        <v>0</v>
      </c>
      <c r="AG790" s="7">
        <v>0</v>
      </c>
      <c r="AH790" s="7">
        <v>0</v>
      </c>
      <c r="AI790" s="7">
        <v>0</v>
      </c>
      <c r="AJ790" s="7">
        <v>0</v>
      </c>
      <c r="AK790" s="7">
        <v>0</v>
      </c>
      <c r="AL790" s="7">
        <v>0</v>
      </c>
      <c r="AM790" s="7">
        <v>0</v>
      </c>
      <c r="AN790" s="7">
        <v>0</v>
      </c>
      <c r="AO790" s="7">
        <v>0</v>
      </c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</row>
    <row r="791" spans="1:67" s="21" customFormat="1">
      <c r="A791" s="7" t="s">
        <v>4734</v>
      </c>
      <c r="B791" s="7" t="s">
        <v>4052</v>
      </c>
      <c r="C791" s="7" t="s">
        <v>1506</v>
      </c>
      <c r="D791" s="7" t="s">
        <v>1507</v>
      </c>
      <c r="E791" s="7" t="s">
        <v>1515</v>
      </c>
      <c r="F791" s="7" t="s">
        <v>3672</v>
      </c>
      <c r="G791" s="7" t="s">
        <v>1789</v>
      </c>
      <c r="H791" s="7" t="s">
        <v>1551</v>
      </c>
      <c r="I791" s="7" t="s">
        <v>1537</v>
      </c>
      <c r="J791" s="7">
        <f t="shared" si="12"/>
        <v>0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12">
        <v>0</v>
      </c>
      <c r="AA791" s="20">
        <v>0</v>
      </c>
      <c r="AB791" s="20">
        <v>0</v>
      </c>
      <c r="AC791" s="48">
        <v>0</v>
      </c>
      <c r="AD791" s="9">
        <v>0</v>
      </c>
      <c r="AE791" s="7">
        <v>0</v>
      </c>
      <c r="AF791" s="7">
        <v>0</v>
      </c>
      <c r="AG791" s="7">
        <v>0</v>
      </c>
      <c r="AH791" s="7">
        <v>0</v>
      </c>
      <c r="AI791" s="7">
        <v>0</v>
      </c>
      <c r="AJ791" s="7">
        <v>0</v>
      </c>
      <c r="AK791" s="7">
        <v>0</v>
      </c>
      <c r="AL791" s="7">
        <v>0</v>
      </c>
      <c r="AM791" s="7">
        <v>0</v>
      </c>
      <c r="AN791" s="7">
        <v>0</v>
      </c>
      <c r="AO791" s="7">
        <v>0</v>
      </c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</row>
    <row r="792" spans="1:67" s="21" customFormat="1">
      <c r="A792" s="7" t="s">
        <v>4735</v>
      </c>
      <c r="B792" s="7" t="s">
        <v>4736</v>
      </c>
      <c r="C792" s="7" t="s">
        <v>1506</v>
      </c>
      <c r="D792" s="7" t="s">
        <v>1532</v>
      </c>
      <c r="E792" s="7" t="s">
        <v>1533</v>
      </c>
      <c r="F792" s="7" t="s">
        <v>1534</v>
      </c>
      <c r="G792" s="7" t="s">
        <v>1537</v>
      </c>
      <c r="H792" s="7" t="s">
        <v>1537</v>
      </c>
      <c r="I792" s="7" t="s">
        <v>1537</v>
      </c>
      <c r="J792" s="7">
        <f t="shared" si="12"/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  <c r="R792" s="8">
        <v>0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Y792" s="8">
        <v>0</v>
      </c>
      <c r="Z792" s="12">
        <v>0</v>
      </c>
      <c r="AA792" s="20">
        <v>0</v>
      </c>
      <c r="AB792" s="20">
        <v>0</v>
      </c>
      <c r="AC792" s="48">
        <v>0</v>
      </c>
      <c r="AD792" s="9">
        <v>0</v>
      </c>
      <c r="AE792" s="7">
        <v>0</v>
      </c>
      <c r="AF792" s="7">
        <v>0</v>
      </c>
      <c r="AG792" s="7">
        <v>0</v>
      </c>
      <c r="AH792" s="7">
        <v>0</v>
      </c>
      <c r="AI792" s="7">
        <v>0</v>
      </c>
      <c r="AJ792" s="7">
        <v>0</v>
      </c>
      <c r="AK792" s="7">
        <v>0</v>
      </c>
      <c r="AL792" s="7">
        <v>0</v>
      </c>
      <c r="AM792" s="7">
        <v>0</v>
      </c>
      <c r="AN792" s="7">
        <v>0</v>
      </c>
      <c r="AO792" s="7">
        <v>0</v>
      </c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</row>
    <row r="793" spans="1:67" s="21" customFormat="1">
      <c r="A793" s="7" t="s">
        <v>4737</v>
      </c>
      <c r="B793" s="7" t="s">
        <v>3986</v>
      </c>
      <c r="C793" s="7" t="s">
        <v>1506</v>
      </c>
      <c r="D793" s="7" t="s">
        <v>1558</v>
      </c>
      <c r="E793" s="7" t="s">
        <v>1588</v>
      </c>
      <c r="F793" s="7" t="s">
        <v>1589</v>
      </c>
      <c r="G793" s="7" t="s">
        <v>1590</v>
      </c>
      <c r="H793" s="7" t="s">
        <v>3987</v>
      </c>
      <c r="I793" s="7" t="s">
        <v>1537</v>
      </c>
      <c r="J793" s="7">
        <f t="shared" si="12"/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12">
        <v>0</v>
      </c>
      <c r="AA793" s="20">
        <v>0</v>
      </c>
      <c r="AB793" s="20">
        <v>0</v>
      </c>
      <c r="AC793" s="48">
        <v>0</v>
      </c>
      <c r="AD793" s="9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0</v>
      </c>
      <c r="AL793" s="7">
        <v>0</v>
      </c>
      <c r="AM793" s="7">
        <v>0</v>
      </c>
      <c r="AN793" s="7">
        <v>0</v>
      </c>
      <c r="AO793" s="7">
        <v>0</v>
      </c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</row>
    <row r="794" spans="1:67" s="21" customFormat="1">
      <c r="A794" s="7" t="s">
        <v>4738</v>
      </c>
      <c r="B794" s="7" t="s">
        <v>4739</v>
      </c>
      <c r="C794" s="7" t="s">
        <v>1506</v>
      </c>
      <c r="D794" s="7" t="s">
        <v>1532</v>
      </c>
      <c r="E794" s="7" t="s">
        <v>1533</v>
      </c>
      <c r="F794" s="7" t="s">
        <v>1534</v>
      </c>
      <c r="G794" s="7" t="s">
        <v>1535</v>
      </c>
      <c r="H794" s="7" t="s">
        <v>1536</v>
      </c>
      <c r="I794" s="7" t="s">
        <v>4740</v>
      </c>
      <c r="J794" s="7">
        <f t="shared" si="12"/>
        <v>0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Y794" s="8">
        <v>0</v>
      </c>
      <c r="Z794" s="12">
        <v>0</v>
      </c>
      <c r="AA794" s="20">
        <v>0</v>
      </c>
      <c r="AB794" s="20">
        <v>0</v>
      </c>
      <c r="AC794" s="48">
        <v>0</v>
      </c>
      <c r="AD794" s="9">
        <v>0</v>
      </c>
      <c r="AE794" s="7">
        <v>0</v>
      </c>
      <c r="AF794" s="7">
        <v>0</v>
      </c>
      <c r="AG794" s="7">
        <v>0</v>
      </c>
      <c r="AH794" s="7">
        <v>0</v>
      </c>
      <c r="AI794" s="7">
        <v>0</v>
      </c>
      <c r="AJ794" s="7">
        <v>0</v>
      </c>
      <c r="AK794" s="7">
        <v>0</v>
      </c>
      <c r="AL794" s="7">
        <v>0</v>
      </c>
      <c r="AM794" s="7">
        <v>0</v>
      </c>
      <c r="AN794" s="7">
        <v>0</v>
      </c>
      <c r="AO794" s="7">
        <v>0</v>
      </c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</row>
    <row r="795" spans="1:67" s="21" customFormat="1">
      <c r="A795" s="7" t="s">
        <v>4741</v>
      </c>
      <c r="B795" s="7" t="s">
        <v>4044</v>
      </c>
      <c r="C795" s="7" t="s">
        <v>1506</v>
      </c>
      <c r="D795" s="7" t="s">
        <v>1507</v>
      </c>
      <c r="E795" s="7" t="s">
        <v>1508</v>
      </c>
      <c r="F795" s="7" t="s">
        <v>1509</v>
      </c>
      <c r="G795" s="7" t="s">
        <v>1537</v>
      </c>
      <c r="H795" s="7" t="s">
        <v>1537</v>
      </c>
      <c r="I795" s="7" t="s">
        <v>1537</v>
      </c>
      <c r="J795" s="7">
        <f t="shared" si="12"/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0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12">
        <v>0</v>
      </c>
      <c r="AA795" s="20">
        <v>0</v>
      </c>
      <c r="AB795" s="20">
        <v>0</v>
      </c>
      <c r="AC795" s="48">
        <v>0</v>
      </c>
      <c r="AD795" s="9">
        <v>0</v>
      </c>
      <c r="AE795" s="7">
        <v>0</v>
      </c>
      <c r="AF795" s="7">
        <v>0</v>
      </c>
      <c r="AG795" s="7">
        <v>0</v>
      </c>
      <c r="AH795" s="7">
        <v>0</v>
      </c>
      <c r="AI795" s="7">
        <v>0</v>
      </c>
      <c r="AJ795" s="7">
        <v>0</v>
      </c>
      <c r="AK795" s="7">
        <v>0</v>
      </c>
      <c r="AL795" s="7">
        <v>0</v>
      </c>
      <c r="AM795" s="7">
        <v>0</v>
      </c>
      <c r="AN795" s="7">
        <v>0</v>
      </c>
      <c r="AO795" s="7">
        <v>0</v>
      </c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</row>
    <row r="796" spans="1:67" s="21" customFormat="1">
      <c r="A796" s="7" t="s">
        <v>4742</v>
      </c>
      <c r="B796" s="7" t="s">
        <v>4743</v>
      </c>
      <c r="C796" s="7" t="s">
        <v>1506</v>
      </c>
      <c r="D796" s="7" t="s">
        <v>1507</v>
      </c>
      <c r="E796" s="7" t="s">
        <v>1515</v>
      </c>
      <c r="F796" s="7" t="s">
        <v>4744</v>
      </c>
      <c r="G796" s="7" t="s">
        <v>4745</v>
      </c>
      <c r="H796" s="7" t="s">
        <v>4746</v>
      </c>
      <c r="I796" s="7" t="s">
        <v>1537</v>
      </c>
      <c r="J796" s="7">
        <f t="shared" si="12"/>
        <v>0</v>
      </c>
      <c r="K796" s="8">
        <v>0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Y796" s="8">
        <v>0</v>
      </c>
      <c r="Z796" s="12">
        <v>0</v>
      </c>
      <c r="AA796" s="20">
        <v>0</v>
      </c>
      <c r="AB796" s="20">
        <v>0</v>
      </c>
      <c r="AC796" s="48">
        <v>0</v>
      </c>
      <c r="AD796" s="9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0</v>
      </c>
      <c r="AL796" s="7">
        <v>0</v>
      </c>
      <c r="AM796" s="7">
        <v>0</v>
      </c>
      <c r="AN796" s="7">
        <v>0</v>
      </c>
      <c r="AO796" s="7">
        <v>0</v>
      </c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</row>
    <row r="797" spans="1:67" s="21" customFormat="1">
      <c r="A797" s="7" t="s">
        <v>4747</v>
      </c>
      <c r="B797" s="7" t="s">
        <v>3901</v>
      </c>
      <c r="C797" s="7" t="s">
        <v>1506</v>
      </c>
      <c r="D797" s="7" t="s">
        <v>1749</v>
      </c>
      <c r="E797" s="7" t="s">
        <v>1749</v>
      </c>
      <c r="F797" s="7" t="s">
        <v>1750</v>
      </c>
      <c r="G797" s="7" t="s">
        <v>1751</v>
      </c>
      <c r="H797" s="7" t="s">
        <v>1537</v>
      </c>
      <c r="I797" s="7" t="s">
        <v>1537</v>
      </c>
      <c r="J797" s="7">
        <f t="shared" si="12"/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12">
        <v>0</v>
      </c>
      <c r="AA797" s="20">
        <v>0</v>
      </c>
      <c r="AB797" s="20">
        <v>0</v>
      </c>
      <c r="AC797" s="48">
        <v>0</v>
      </c>
      <c r="AD797" s="9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0</v>
      </c>
      <c r="AL797" s="7">
        <v>0</v>
      </c>
      <c r="AM797" s="7">
        <v>0</v>
      </c>
      <c r="AN797" s="7">
        <v>0</v>
      </c>
      <c r="AO797" s="7">
        <v>0</v>
      </c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</row>
    <row r="798" spans="1:67" s="21" customFormat="1">
      <c r="A798" s="7" t="s">
        <v>4748</v>
      </c>
      <c r="B798" s="7" t="s">
        <v>4099</v>
      </c>
      <c r="C798" s="7" t="s">
        <v>4100</v>
      </c>
      <c r="D798" s="7" t="s">
        <v>1537</v>
      </c>
      <c r="E798" s="7" t="s">
        <v>1537</v>
      </c>
      <c r="F798" s="7" t="s">
        <v>1537</v>
      </c>
      <c r="G798" s="7" t="s">
        <v>1537</v>
      </c>
      <c r="H798" s="7" t="s">
        <v>1537</v>
      </c>
      <c r="I798" s="7" t="s">
        <v>1537</v>
      </c>
      <c r="J798" s="7">
        <f t="shared" si="12"/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Y798" s="8">
        <v>0</v>
      </c>
      <c r="Z798" s="12">
        <v>0</v>
      </c>
      <c r="AA798" s="20">
        <v>0</v>
      </c>
      <c r="AB798" s="20">
        <v>0</v>
      </c>
      <c r="AC798" s="48">
        <v>0</v>
      </c>
      <c r="AD798" s="9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0</v>
      </c>
      <c r="AL798" s="7">
        <v>0</v>
      </c>
      <c r="AM798" s="7">
        <v>0</v>
      </c>
      <c r="AN798" s="7">
        <v>0</v>
      </c>
      <c r="AO798" s="7">
        <v>0</v>
      </c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</row>
    <row r="799" spans="1:67" s="21" customFormat="1">
      <c r="A799" s="7" t="s">
        <v>2106</v>
      </c>
      <c r="B799" s="7" t="s">
        <v>4749</v>
      </c>
      <c r="C799" s="7" t="s">
        <v>1506</v>
      </c>
      <c r="D799" s="7" t="s">
        <v>1749</v>
      </c>
      <c r="E799" s="7" t="s">
        <v>1749</v>
      </c>
      <c r="F799" s="7" t="s">
        <v>1750</v>
      </c>
      <c r="G799" s="7" t="s">
        <v>4750</v>
      </c>
      <c r="H799" s="7" t="s">
        <v>4751</v>
      </c>
      <c r="I799" s="7" t="s">
        <v>1537</v>
      </c>
      <c r="J799" s="7">
        <f t="shared" si="12"/>
        <v>17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12">
        <v>0</v>
      </c>
      <c r="AA799" s="20">
        <v>0</v>
      </c>
      <c r="AB799" s="20">
        <v>0</v>
      </c>
      <c r="AC799" s="48">
        <v>0</v>
      </c>
      <c r="AD799" s="9">
        <v>0</v>
      </c>
      <c r="AE799" s="7">
        <v>0</v>
      </c>
      <c r="AF799" s="7">
        <v>0</v>
      </c>
      <c r="AG799" s="7">
        <v>7</v>
      </c>
      <c r="AH799" s="7">
        <v>0</v>
      </c>
      <c r="AI799" s="7">
        <v>10</v>
      </c>
      <c r="AJ799" s="7">
        <v>0</v>
      </c>
      <c r="AK799" s="7">
        <v>0</v>
      </c>
      <c r="AL799" s="7">
        <v>0</v>
      </c>
      <c r="AM799" s="7">
        <v>0</v>
      </c>
      <c r="AN799" s="7">
        <v>0</v>
      </c>
      <c r="AO799" s="7">
        <v>0</v>
      </c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</row>
    <row r="800" spans="1:67" s="21" customFormat="1">
      <c r="A800" s="7" t="s">
        <v>4752</v>
      </c>
      <c r="B800" s="7" t="s">
        <v>3799</v>
      </c>
      <c r="C800" s="7" t="s">
        <v>1506</v>
      </c>
      <c r="D800" s="7" t="s">
        <v>1558</v>
      </c>
      <c r="E800" s="7" t="s">
        <v>1588</v>
      </c>
      <c r="F800" s="7" t="s">
        <v>1589</v>
      </c>
      <c r="G800" s="7" t="s">
        <v>1590</v>
      </c>
      <c r="H800" s="7" t="s">
        <v>3800</v>
      </c>
      <c r="I800" s="7" t="s">
        <v>1537</v>
      </c>
      <c r="J800" s="7">
        <f t="shared" si="12"/>
        <v>0</v>
      </c>
      <c r="K800" s="8">
        <v>0</v>
      </c>
      <c r="L800" s="8"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Y800" s="8">
        <v>0</v>
      </c>
      <c r="Z800" s="12">
        <v>0</v>
      </c>
      <c r="AA800" s="20">
        <v>0</v>
      </c>
      <c r="AB800" s="20">
        <v>0</v>
      </c>
      <c r="AC800" s="48">
        <v>0</v>
      </c>
      <c r="AD800" s="9">
        <v>0</v>
      </c>
      <c r="AE800" s="7">
        <v>0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0</v>
      </c>
      <c r="AL800" s="7">
        <v>0</v>
      </c>
      <c r="AM800" s="7">
        <v>0</v>
      </c>
      <c r="AN800" s="7">
        <v>0</v>
      </c>
      <c r="AO800" s="7">
        <v>0</v>
      </c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</row>
    <row r="801" spans="1:67" s="21" customFormat="1">
      <c r="A801" s="7" t="s">
        <v>4753</v>
      </c>
      <c r="B801" s="7" t="s">
        <v>3712</v>
      </c>
      <c r="C801" s="7" t="s">
        <v>1506</v>
      </c>
      <c r="D801" s="7" t="s">
        <v>1749</v>
      </c>
      <c r="E801" s="7" t="s">
        <v>1749</v>
      </c>
      <c r="F801" s="7" t="s">
        <v>3713</v>
      </c>
      <c r="G801" s="7" t="s">
        <v>3714</v>
      </c>
      <c r="H801" s="7" t="s">
        <v>3715</v>
      </c>
      <c r="I801" s="7" t="s">
        <v>1537</v>
      </c>
      <c r="J801" s="7">
        <f t="shared" si="12"/>
        <v>0</v>
      </c>
      <c r="K801" s="8">
        <v>0</v>
      </c>
      <c r="L801" s="8">
        <v>0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12">
        <v>0</v>
      </c>
      <c r="AA801" s="20">
        <v>0</v>
      </c>
      <c r="AB801" s="20">
        <v>0</v>
      </c>
      <c r="AC801" s="48">
        <v>0</v>
      </c>
      <c r="AD801" s="9">
        <v>0</v>
      </c>
      <c r="AE801" s="7">
        <v>0</v>
      </c>
      <c r="AF801" s="7">
        <v>0</v>
      </c>
      <c r="AG801" s="7">
        <v>0</v>
      </c>
      <c r="AH801" s="7">
        <v>0</v>
      </c>
      <c r="AI801" s="7">
        <v>0</v>
      </c>
      <c r="AJ801" s="7">
        <v>0</v>
      </c>
      <c r="AK801" s="7">
        <v>0</v>
      </c>
      <c r="AL801" s="7">
        <v>0</v>
      </c>
      <c r="AM801" s="7">
        <v>0</v>
      </c>
      <c r="AN801" s="7">
        <v>0</v>
      </c>
      <c r="AO801" s="7">
        <v>0</v>
      </c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</row>
    <row r="802" spans="1:67" s="21" customFormat="1">
      <c r="A802" s="7" t="s">
        <v>4754</v>
      </c>
      <c r="B802" s="7" t="s">
        <v>4755</v>
      </c>
      <c r="C802" s="7" t="s">
        <v>1506</v>
      </c>
      <c r="D802" s="7" t="s">
        <v>1532</v>
      </c>
      <c r="E802" s="7" t="s">
        <v>4756</v>
      </c>
      <c r="F802" s="7" t="s">
        <v>4757</v>
      </c>
      <c r="G802" s="7" t="s">
        <v>4758</v>
      </c>
      <c r="H802" s="7" t="s">
        <v>4759</v>
      </c>
      <c r="I802" s="7" t="s">
        <v>4760</v>
      </c>
      <c r="J802" s="7">
        <f t="shared" si="12"/>
        <v>16</v>
      </c>
      <c r="K802" s="8">
        <v>0</v>
      </c>
      <c r="L802" s="8">
        <v>0</v>
      </c>
      <c r="M802" s="8">
        <v>0</v>
      </c>
      <c r="N802" s="8">
        <v>0</v>
      </c>
      <c r="O802" s="8">
        <v>0</v>
      </c>
      <c r="P802" s="8">
        <v>0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Y802" s="8">
        <v>0</v>
      </c>
      <c r="Z802" s="12">
        <v>0</v>
      </c>
      <c r="AA802" s="20">
        <v>0</v>
      </c>
      <c r="AB802" s="20">
        <v>0</v>
      </c>
      <c r="AC802" s="48">
        <v>0</v>
      </c>
      <c r="AD802" s="9">
        <v>0</v>
      </c>
      <c r="AE802" s="7">
        <v>0</v>
      </c>
      <c r="AF802" s="7">
        <v>0</v>
      </c>
      <c r="AG802" s="7">
        <v>0</v>
      </c>
      <c r="AH802" s="7">
        <v>0</v>
      </c>
      <c r="AI802" s="7">
        <v>8</v>
      </c>
      <c r="AJ802" s="7">
        <v>0</v>
      </c>
      <c r="AK802" s="7">
        <v>0</v>
      </c>
      <c r="AL802" s="7">
        <v>0</v>
      </c>
      <c r="AM802" s="7">
        <v>0</v>
      </c>
      <c r="AN802" s="7">
        <v>0</v>
      </c>
      <c r="AO802" s="7">
        <v>8</v>
      </c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</row>
    <row r="803" spans="1:67" s="21" customFormat="1">
      <c r="A803" s="7" t="s">
        <v>4761</v>
      </c>
      <c r="B803" s="7" t="s">
        <v>4762</v>
      </c>
      <c r="C803" s="7" t="s">
        <v>1506</v>
      </c>
      <c r="D803" s="7" t="s">
        <v>4763</v>
      </c>
      <c r="E803" s="7" t="s">
        <v>4764</v>
      </c>
      <c r="F803" s="7" t="s">
        <v>4765</v>
      </c>
      <c r="G803" s="7" t="s">
        <v>4766</v>
      </c>
      <c r="H803" s="7" t="s">
        <v>4767</v>
      </c>
      <c r="I803" s="7" t="s">
        <v>1537</v>
      </c>
      <c r="J803" s="7">
        <f t="shared" si="12"/>
        <v>3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12">
        <v>0</v>
      </c>
      <c r="AA803" s="20">
        <v>0</v>
      </c>
      <c r="AB803" s="20">
        <v>0</v>
      </c>
      <c r="AC803" s="48">
        <v>0</v>
      </c>
      <c r="AD803" s="9">
        <v>0</v>
      </c>
      <c r="AE803" s="7">
        <v>0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0</v>
      </c>
      <c r="AL803" s="7">
        <v>0</v>
      </c>
      <c r="AM803" s="7">
        <v>3</v>
      </c>
      <c r="AN803" s="7">
        <v>0</v>
      </c>
      <c r="AO803" s="7">
        <v>0</v>
      </c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</row>
    <row r="804" spans="1:67" s="21" customFormat="1">
      <c r="A804" s="7" t="s">
        <v>4768</v>
      </c>
      <c r="B804" s="7" t="s">
        <v>3801</v>
      </c>
      <c r="C804" s="7" t="s">
        <v>1506</v>
      </c>
      <c r="D804" s="7" t="s">
        <v>1507</v>
      </c>
      <c r="E804" s="7" t="s">
        <v>1521</v>
      </c>
      <c r="F804" s="7" t="s">
        <v>1522</v>
      </c>
      <c r="G804" s="7" t="s">
        <v>1668</v>
      </c>
      <c r="H804" s="7" t="s">
        <v>3802</v>
      </c>
      <c r="I804" s="7" t="s">
        <v>1537</v>
      </c>
      <c r="J804" s="7">
        <f t="shared" si="12"/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Y804" s="8">
        <v>0</v>
      </c>
      <c r="Z804" s="12">
        <v>0</v>
      </c>
      <c r="AA804" s="20">
        <v>0</v>
      </c>
      <c r="AB804" s="20">
        <v>0</v>
      </c>
      <c r="AC804" s="48">
        <v>0</v>
      </c>
      <c r="AD804" s="9">
        <v>0</v>
      </c>
      <c r="AE804" s="7">
        <v>0</v>
      </c>
      <c r="AF804" s="7">
        <v>0</v>
      </c>
      <c r="AG804" s="7">
        <v>0</v>
      </c>
      <c r="AH804" s="7">
        <v>0</v>
      </c>
      <c r="AI804" s="7">
        <v>0</v>
      </c>
      <c r="AJ804" s="7">
        <v>0</v>
      </c>
      <c r="AK804" s="7">
        <v>0</v>
      </c>
      <c r="AL804" s="7">
        <v>0</v>
      </c>
      <c r="AM804" s="7">
        <v>0</v>
      </c>
      <c r="AN804" s="7">
        <v>0</v>
      </c>
      <c r="AO804" s="7">
        <v>0</v>
      </c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</row>
    <row r="805" spans="1:67" s="21" customFormat="1">
      <c r="A805" s="7" t="s">
        <v>4769</v>
      </c>
      <c r="B805" s="7" t="s">
        <v>3803</v>
      </c>
      <c r="C805" s="7" t="s">
        <v>1506</v>
      </c>
      <c r="D805" s="7" t="s">
        <v>1507</v>
      </c>
      <c r="E805" s="7" t="s">
        <v>1515</v>
      </c>
      <c r="F805" s="7" t="s">
        <v>1581</v>
      </c>
      <c r="G805" s="7" t="s">
        <v>1582</v>
      </c>
      <c r="H805" s="7" t="s">
        <v>1537</v>
      </c>
      <c r="I805" s="7" t="s">
        <v>1537</v>
      </c>
      <c r="J805" s="7">
        <f t="shared" si="12"/>
        <v>0</v>
      </c>
      <c r="K805" s="8">
        <v>0</v>
      </c>
      <c r="L805" s="8">
        <v>0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12">
        <v>0</v>
      </c>
      <c r="AA805" s="20">
        <v>0</v>
      </c>
      <c r="AB805" s="20">
        <v>0</v>
      </c>
      <c r="AC805" s="48">
        <v>0</v>
      </c>
      <c r="AD805" s="9">
        <v>0</v>
      </c>
      <c r="AE805" s="7">
        <v>0</v>
      </c>
      <c r="AF805" s="7">
        <v>0</v>
      </c>
      <c r="AG805" s="7">
        <v>0</v>
      </c>
      <c r="AH805" s="7">
        <v>0</v>
      </c>
      <c r="AI805" s="7">
        <v>0</v>
      </c>
      <c r="AJ805" s="7">
        <v>0</v>
      </c>
      <c r="AK805" s="7">
        <v>0</v>
      </c>
      <c r="AL805" s="7">
        <v>0</v>
      </c>
      <c r="AM805" s="7">
        <v>0</v>
      </c>
      <c r="AN805" s="7">
        <v>0</v>
      </c>
      <c r="AO805" s="7">
        <v>0</v>
      </c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</row>
    <row r="806" spans="1:67" s="21" customFormat="1">
      <c r="A806" s="7" t="s">
        <v>4770</v>
      </c>
      <c r="B806" s="7" t="s">
        <v>4174</v>
      </c>
      <c r="C806" s="7" t="s">
        <v>1506</v>
      </c>
      <c r="D806" s="7" t="s">
        <v>1507</v>
      </c>
      <c r="E806" s="7" t="s">
        <v>1521</v>
      </c>
      <c r="F806" s="7" t="s">
        <v>1522</v>
      </c>
      <c r="G806" s="7" t="s">
        <v>1635</v>
      </c>
      <c r="H806" s="7" t="s">
        <v>1537</v>
      </c>
      <c r="I806" s="7" t="s">
        <v>1537</v>
      </c>
      <c r="J806" s="7">
        <f t="shared" si="12"/>
        <v>0</v>
      </c>
      <c r="K806" s="8">
        <v>0</v>
      </c>
      <c r="L806" s="8">
        <v>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12">
        <v>0</v>
      </c>
      <c r="AA806" s="20">
        <v>0</v>
      </c>
      <c r="AB806" s="20">
        <v>0</v>
      </c>
      <c r="AC806" s="48">
        <v>0</v>
      </c>
      <c r="AD806" s="9">
        <v>0</v>
      </c>
      <c r="AE806" s="7">
        <v>0</v>
      </c>
      <c r="AF806" s="7">
        <v>0</v>
      </c>
      <c r="AG806" s="7">
        <v>0</v>
      </c>
      <c r="AH806" s="7">
        <v>0</v>
      </c>
      <c r="AI806" s="7">
        <v>0</v>
      </c>
      <c r="AJ806" s="7">
        <v>0</v>
      </c>
      <c r="AK806" s="7">
        <v>0</v>
      </c>
      <c r="AL806" s="7">
        <v>0</v>
      </c>
      <c r="AM806" s="7">
        <v>0</v>
      </c>
      <c r="AN806" s="7">
        <v>0</v>
      </c>
      <c r="AO806" s="7">
        <v>0</v>
      </c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</row>
    <row r="807" spans="1:67" s="21" customFormat="1">
      <c r="A807" s="7" t="s">
        <v>4771</v>
      </c>
      <c r="B807" s="7" t="s">
        <v>4078</v>
      </c>
      <c r="C807" s="7" t="s">
        <v>1506</v>
      </c>
      <c r="D807" s="7" t="s">
        <v>1558</v>
      </c>
      <c r="E807" s="7" t="s">
        <v>4079</v>
      </c>
      <c r="F807" s="7" t="s">
        <v>4080</v>
      </c>
      <c r="G807" s="7" t="s">
        <v>4081</v>
      </c>
      <c r="H807" s="7" t="s">
        <v>4082</v>
      </c>
      <c r="I807" s="7" t="s">
        <v>1537</v>
      </c>
      <c r="J807" s="7">
        <f t="shared" si="12"/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12">
        <v>0</v>
      </c>
      <c r="AA807" s="20">
        <v>0</v>
      </c>
      <c r="AB807" s="20">
        <v>0</v>
      </c>
      <c r="AC807" s="48">
        <v>0</v>
      </c>
      <c r="AD807" s="9">
        <v>0</v>
      </c>
      <c r="AE807" s="7">
        <v>0</v>
      </c>
      <c r="AF807" s="7">
        <v>0</v>
      </c>
      <c r="AG807" s="7">
        <v>0</v>
      </c>
      <c r="AH807" s="7">
        <v>0</v>
      </c>
      <c r="AI807" s="7">
        <v>0</v>
      </c>
      <c r="AJ807" s="7">
        <v>0</v>
      </c>
      <c r="AK807" s="7">
        <v>0</v>
      </c>
      <c r="AL807" s="7">
        <v>0</v>
      </c>
      <c r="AM807" s="7">
        <v>0</v>
      </c>
      <c r="AN807" s="7">
        <v>0</v>
      </c>
      <c r="AO807" s="7">
        <v>0</v>
      </c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</row>
    <row r="808" spans="1:67" s="21" customFormat="1">
      <c r="A808" s="7" t="s">
        <v>4772</v>
      </c>
      <c r="B808" s="7" t="s">
        <v>3699</v>
      </c>
      <c r="C808" s="7" t="s">
        <v>1506</v>
      </c>
      <c r="D808" s="7" t="s">
        <v>1558</v>
      </c>
      <c r="E808" s="7" t="s">
        <v>1559</v>
      </c>
      <c r="F808" s="7" t="s">
        <v>1560</v>
      </c>
      <c r="G808" s="7" t="s">
        <v>1561</v>
      </c>
      <c r="H808" s="7" t="s">
        <v>1562</v>
      </c>
      <c r="I808" s="7" t="s">
        <v>1537</v>
      </c>
      <c r="J808" s="7">
        <f t="shared" si="12"/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Y808" s="8">
        <v>0</v>
      </c>
      <c r="Z808" s="12">
        <v>0</v>
      </c>
      <c r="AA808" s="20">
        <v>0</v>
      </c>
      <c r="AB808" s="20">
        <v>0</v>
      </c>
      <c r="AC808" s="48">
        <v>0</v>
      </c>
      <c r="AD808" s="9">
        <v>0</v>
      </c>
      <c r="AE808" s="7">
        <v>0</v>
      </c>
      <c r="AF808" s="7">
        <v>0</v>
      </c>
      <c r="AG808" s="7">
        <v>0</v>
      </c>
      <c r="AH808" s="7">
        <v>0</v>
      </c>
      <c r="AI808" s="7">
        <v>0</v>
      </c>
      <c r="AJ808" s="7">
        <v>0</v>
      </c>
      <c r="AK808" s="7">
        <v>0</v>
      </c>
      <c r="AL808" s="7">
        <v>0</v>
      </c>
      <c r="AM808" s="7">
        <v>0</v>
      </c>
      <c r="AN808" s="7">
        <v>0</v>
      </c>
      <c r="AO808" s="7">
        <v>0</v>
      </c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</row>
    <row r="809" spans="1:67" s="21" customFormat="1">
      <c r="A809" s="7" t="s">
        <v>4773</v>
      </c>
      <c r="B809" s="7" t="s">
        <v>3799</v>
      </c>
      <c r="C809" s="7" t="s">
        <v>1506</v>
      </c>
      <c r="D809" s="7" t="s">
        <v>1558</v>
      </c>
      <c r="E809" s="7" t="s">
        <v>1588</v>
      </c>
      <c r="F809" s="7" t="s">
        <v>1589</v>
      </c>
      <c r="G809" s="7" t="s">
        <v>1590</v>
      </c>
      <c r="H809" s="7" t="s">
        <v>3800</v>
      </c>
      <c r="I809" s="7" t="s">
        <v>1537</v>
      </c>
      <c r="J809" s="7">
        <f t="shared" si="12"/>
        <v>0</v>
      </c>
      <c r="K809" s="8">
        <v>0</v>
      </c>
      <c r="L809" s="8">
        <v>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12">
        <v>0</v>
      </c>
      <c r="AA809" s="20">
        <v>0</v>
      </c>
      <c r="AB809" s="20">
        <v>0</v>
      </c>
      <c r="AC809" s="48">
        <v>0</v>
      </c>
      <c r="AD809" s="9">
        <v>0</v>
      </c>
      <c r="AE809" s="7">
        <v>0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0</v>
      </c>
      <c r="AL809" s="7">
        <v>0</v>
      </c>
      <c r="AM809" s="7">
        <v>0</v>
      </c>
      <c r="AN809" s="7">
        <v>0</v>
      </c>
      <c r="AO809" s="7">
        <v>0</v>
      </c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</row>
    <row r="810" spans="1:67" s="21" customFormat="1">
      <c r="A810" s="7" t="s">
        <v>4774</v>
      </c>
      <c r="B810" s="7" t="s">
        <v>3694</v>
      </c>
      <c r="C810" s="7" t="s">
        <v>1506</v>
      </c>
      <c r="D810" s="7" t="s">
        <v>1507</v>
      </c>
      <c r="E810" s="7" t="s">
        <v>1515</v>
      </c>
      <c r="F810" s="7" t="s">
        <v>1581</v>
      </c>
      <c r="G810" s="7" t="s">
        <v>1582</v>
      </c>
      <c r="H810" s="7" t="s">
        <v>1583</v>
      </c>
      <c r="I810" s="7" t="s">
        <v>1537</v>
      </c>
      <c r="J810" s="7">
        <f t="shared" si="12"/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12">
        <v>0</v>
      </c>
      <c r="AA810" s="20">
        <v>0</v>
      </c>
      <c r="AB810" s="20">
        <v>0</v>
      </c>
      <c r="AC810" s="48">
        <v>0</v>
      </c>
      <c r="AD810" s="9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0</v>
      </c>
      <c r="AL810" s="7">
        <v>0</v>
      </c>
      <c r="AM810" s="7">
        <v>0</v>
      </c>
      <c r="AN810" s="7">
        <v>0</v>
      </c>
      <c r="AO810" s="7">
        <v>0</v>
      </c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</row>
    <row r="811" spans="1:67" s="21" customFormat="1">
      <c r="A811" s="7" t="s">
        <v>4775</v>
      </c>
      <c r="B811" s="7" t="s">
        <v>4099</v>
      </c>
      <c r="C811" s="7" t="s">
        <v>4100</v>
      </c>
      <c r="D811" s="7" t="s">
        <v>1537</v>
      </c>
      <c r="E811" s="7" t="s">
        <v>1537</v>
      </c>
      <c r="F811" s="7" t="s">
        <v>1537</v>
      </c>
      <c r="G811" s="7" t="s">
        <v>1537</v>
      </c>
      <c r="H811" s="7" t="s">
        <v>1537</v>
      </c>
      <c r="I811" s="7" t="s">
        <v>1537</v>
      </c>
      <c r="J811" s="7">
        <f t="shared" si="12"/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2">
        <v>0</v>
      </c>
      <c r="AA811" s="20">
        <v>0</v>
      </c>
      <c r="AB811" s="20">
        <v>0</v>
      </c>
      <c r="AC811" s="48">
        <v>0</v>
      </c>
      <c r="AD811" s="9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0</v>
      </c>
      <c r="AL811" s="7">
        <v>0</v>
      </c>
      <c r="AM811" s="7">
        <v>0</v>
      </c>
      <c r="AN811" s="7">
        <v>0</v>
      </c>
      <c r="AO811" s="7">
        <v>0</v>
      </c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</row>
    <row r="812" spans="1:67" s="21" customFormat="1">
      <c r="A812" s="7" t="s">
        <v>4776</v>
      </c>
      <c r="B812" s="7" t="s">
        <v>4099</v>
      </c>
      <c r="C812" s="7" t="s">
        <v>4100</v>
      </c>
      <c r="D812" s="7" t="s">
        <v>1537</v>
      </c>
      <c r="E812" s="7" t="s">
        <v>1537</v>
      </c>
      <c r="F812" s="7" t="s">
        <v>1537</v>
      </c>
      <c r="G812" s="7" t="s">
        <v>1537</v>
      </c>
      <c r="H812" s="7" t="s">
        <v>1537</v>
      </c>
      <c r="I812" s="7" t="s">
        <v>1537</v>
      </c>
      <c r="J812" s="7">
        <f t="shared" si="12"/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12">
        <v>0</v>
      </c>
      <c r="AA812" s="20">
        <v>0</v>
      </c>
      <c r="AB812" s="20">
        <v>0</v>
      </c>
      <c r="AC812" s="48">
        <v>0</v>
      </c>
      <c r="AD812" s="9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0</v>
      </c>
      <c r="AL812" s="7">
        <v>0</v>
      </c>
      <c r="AM812" s="7">
        <v>0</v>
      </c>
      <c r="AN812" s="7">
        <v>0</v>
      </c>
      <c r="AO812" s="7">
        <v>0</v>
      </c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</row>
    <row r="813" spans="1:67" s="21" customFormat="1">
      <c r="A813" s="7" t="s">
        <v>4777</v>
      </c>
      <c r="B813" s="7" t="s">
        <v>3858</v>
      </c>
      <c r="C813" s="7" t="s">
        <v>1506</v>
      </c>
      <c r="D813" s="7" t="s">
        <v>1558</v>
      </c>
      <c r="E813" s="7" t="s">
        <v>1588</v>
      </c>
      <c r="F813" s="7" t="s">
        <v>1589</v>
      </c>
      <c r="G813" s="7" t="s">
        <v>1779</v>
      </c>
      <c r="H813" s="7" t="s">
        <v>3859</v>
      </c>
      <c r="I813" s="7" t="s">
        <v>1537</v>
      </c>
      <c r="J813" s="7">
        <f t="shared" si="12"/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2">
        <v>0</v>
      </c>
      <c r="AA813" s="20">
        <v>0</v>
      </c>
      <c r="AB813" s="20">
        <v>0</v>
      </c>
      <c r="AC813" s="48">
        <v>0</v>
      </c>
      <c r="AD813" s="9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0</v>
      </c>
      <c r="AL813" s="7">
        <v>0</v>
      </c>
      <c r="AM813" s="7">
        <v>0</v>
      </c>
      <c r="AN813" s="7">
        <v>0</v>
      </c>
      <c r="AO813" s="7">
        <v>0</v>
      </c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</row>
    <row r="814" spans="1:67" s="21" customFormat="1">
      <c r="A814" s="7" t="s">
        <v>4778</v>
      </c>
      <c r="B814" s="7" t="s">
        <v>4549</v>
      </c>
      <c r="C814" s="7" t="s">
        <v>1506</v>
      </c>
      <c r="D814" s="7" t="s">
        <v>1507</v>
      </c>
      <c r="E814" s="7" t="s">
        <v>1508</v>
      </c>
      <c r="F814" s="7" t="s">
        <v>1509</v>
      </c>
      <c r="G814" s="7" t="s">
        <v>1594</v>
      </c>
      <c r="H814" s="7" t="s">
        <v>3993</v>
      </c>
      <c r="I814" s="7" t="s">
        <v>1537</v>
      </c>
      <c r="J814" s="7">
        <f t="shared" si="12"/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12">
        <v>0</v>
      </c>
      <c r="AA814" s="20">
        <v>0</v>
      </c>
      <c r="AB814" s="20">
        <v>0</v>
      </c>
      <c r="AC814" s="48">
        <v>0</v>
      </c>
      <c r="AD814" s="9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0</v>
      </c>
      <c r="AL814" s="7">
        <v>0</v>
      </c>
      <c r="AM814" s="7">
        <v>0</v>
      </c>
      <c r="AN814" s="7">
        <v>0</v>
      </c>
      <c r="AO814" s="7">
        <v>0</v>
      </c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</row>
    <row r="815" spans="1:67" s="21" customFormat="1">
      <c r="A815" s="7" t="s">
        <v>4779</v>
      </c>
      <c r="B815" s="7" t="s">
        <v>3751</v>
      </c>
      <c r="C815" s="7" t="s">
        <v>1506</v>
      </c>
      <c r="D815" s="7" t="s">
        <v>1507</v>
      </c>
      <c r="E815" s="7" t="s">
        <v>1508</v>
      </c>
      <c r="F815" s="7" t="s">
        <v>1509</v>
      </c>
      <c r="G815" s="7" t="s">
        <v>1594</v>
      </c>
      <c r="H815" s="7" t="s">
        <v>1537</v>
      </c>
      <c r="I815" s="7" t="s">
        <v>1537</v>
      </c>
      <c r="J815" s="7">
        <f t="shared" si="12"/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12">
        <v>0</v>
      </c>
      <c r="AA815" s="20">
        <v>0</v>
      </c>
      <c r="AB815" s="20">
        <v>0</v>
      </c>
      <c r="AC815" s="48">
        <v>0</v>
      </c>
      <c r="AD815" s="9">
        <v>0</v>
      </c>
      <c r="AE815" s="7">
        <v>0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0</v>
      </c>
      <c r="AL815" s="7">
        <v>0</v>
      </c>
      <c r="AM815" s="7">
        <v>0</v>
      </c>
      <c r="AN815" s="7">
        <v>0</v>
      </c>
      <c r="AO815" s="7">
        <v>0</v>
      </c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</row>
    <row r="816" spans="1:67" s="21" customFormat="1">
      <c r="A816" s="7" t="s">
        <v>4780</v>
      </c>
      <c r="B816" s="7" t="s">
        <v>4781</v>
      </c>
      <c r="C816" s="7" t="s">
        <v>1506</v>
      </c>
      <c r="D816" s="7" t="s">
        <v>1558</v>
      </c>
      <c r="E816" s="7" t="s">
        <v>1588</v>
      </c>
      <c r="F816" s="7" t="s">
        <v>1589</v>
      </c>
      <c r="G816" s="7" t="s">
        <v>1590</v>
      </c>
      <c r="H816" s="7" t="s">
        <v>1591</v>
      </c>
      <c r="I816" s="7" t="s">
        <v>4782</v>
      </c>
      <c r="J816" s="7">
        <f t="shared" si="12"/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12">
        <v>0</v>
      </c>
      <c r="AA816" s="20">
        <v>0</v>
      </c>
      <c r="AB816" s="20">
        <v>0</v>
      </c>
      <c r="AC816" s="48">
        <v>0</v>
      </c>
      <c r="AD816" s="9">
        <v>0</v>
      </c>
      <c r="AE816" s="7">
        <v>0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0</v>
      </c>
      <c r="AL816" s="7">
        <v>0</v>
      </c>
      <c r="AM816" s="7">
        <v>0</v>
      </c>
      <c r="AN816" s="7">
        <v>0</v>
      </c>
      <c r="AO816" s="7">
        <v>0</v>
      </c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</row>
    <row r="817" spans="1:67" s="21" customFormat="1">
      <c r="A817" s="7" t="s">
        <v>4783</v>
      </c>
      <c r="B817" s="7" t="s">
        <v>4784</v>
      </c>
      <c r="C817" s="7" t="s">
        <v>1506</v>
      </c>
      <c r="D817" s="7" t="s">
        <v>1507</v>
      </c>
      <c r="E817" s="7" t="s">
        <v>1515</v>
      </c>
      <c r="F817" s="7" t="s">
        <v>1581</v>
      </c>
      <c r="G817" s="7" t="s">
        <v>1582</v>
      </c>
      <c r="H817" s="7" t="s">
        <v>4719</v>
      </c>
      <c r="I817" s="7" t="s">
        <v>1537</v>
      </c>
      <c r="J817" s="7">
        <f t="shared" si="12"/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12">
        <v>0</v>
      </c>
      <c r="AA817" s="20">
        <v>0</v>
      </c>
      <c r="AB817" s="20">
        <v>0</v>
      </c>
      <c r="AC817" s="48">
        <v>0</v>
      </c>
      <c r="AD817" s="9">
        <v>0</v>
      </c>
      <c r="AE817" s="7">
        <v>0</v>
      </c>
      <c r="AF817" s="7">
        <v>0</v>
      </c>
      <c r="AG817" s="7">
        <v>0</v>
      </c>
      <c r="AH817" s="7">
        <v>0</v>
      </c>
      <c r="AI817" s="7">
        <v>0</v>
      </c>
      <c r="AJ817" s="7">
        <v>0</v>
      </c>
      <c r="AK817" s="7">
        <v>0</v>
      </c>
      <c r="AL817" s="7">
        <v>0</v>
      </c>
      <c r="AM817" s="7">
        <v>0</v>
      </c>
      <c r="AN817" s="7">
        <v>0</v>
      </c>
      <c r="AO817" s="7">
        <v>0</v>
      </c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</row>
    <row r="818" spans="1:67" s="21" customFormat="1">
      <c r="A818" s="7" t="s">
        <v>4785</v>
      </c>
      <c r="B818" s="7" t="s">
        <v>4099</v>
      </c>
      <c r="C818" s="7" t="s">
        <v>4100</v>
      </c>
      <c r="D818" s="7" t="s">
        <v>1537</v>
      </c>
      <c r="E818" s="7" t="s">
        <v>1537</v>
      </c>
      <c r="F818" s="7" t="s">
        <v>1537</v>
      </c>
      <c r="G818" s="7" t="s">
        <v>1537</v>
      </c>
      <c r="H818" s="7" t="s">
        <v>1537</v>
      </c>
      <c r="I818" s="7" t="s">
        <v>1537</v>
      </c>
      <c r="J818" s="7">
        <f t="shared" si="12"/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12">
        <v>0</v>
      </c>
      <c r="AA818" s="20">
        <v>0</v>
      </c>
      <c r="AB818" s="20">
        <v>0</v>
      </c>
      <c r="AC818" s="48">
        <v>0</v>
      </c>
      <c r="AD818" s="9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0</v>
      </c>
      <c r="AJ818" s="7">
        <v>0</v>
      </c>
      <c r="AK818" s="7">
        <v>0</v>
      </c>
      <c r="AL818" s="7">
        <v>0</v>
      </c>
      <c r="AM818" s="7">
        <v>0</v>
      </c>
      <c r="AN818" s="7">
        <v>0</v>
      </c>
      <c r="AO818" s="7">
        <v>0</v>
      </c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</row>
    <row r="819" spans="1:67" s="21" customFormat="1">
      <c r="A819" s="7" t="s">
        <v>4786</v>
      </c>
      <c r="B819" s="7" t="s">
        <v>4099</v>
      </c>
      <c r="C819" s="7" t="s">
        <v>4100</v>
      </c>
      <c r="D819" s="7" t="s">
        <v>1537</v>
      </c>
      <c r="E819" s="7" t="s">
        <v>1537</v>
      </c>
      <c r="F819" s="7" t="s">
        <v>1537</v>
      </c>
      <c r="G819" s="7" t="s">
        <v>1537</v>
      </c>
      <c r="H819" s="7" t="s">
        <v>1537</v>
      </c>
      <c r="I819" s="7" t="s">
        <v>1537</v>
      </c>
      <c r="J819" s="7">
        <f t="shared" si="12"/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12">
        <v>0</v>
      </c>
      <c r="AA819" s="20">
        <v>0</v>
      </c>
      <c r="AB819" s="20">
        <v>0</v>
      </c>
      <c r="AC819" s="48">
        <v>0</v>
      </c>
      <c r="AD819" s="9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0</v>
      </c>
      <c r="AL819" s="7">
        <v>0</v>
      </c>
      <c r="AM819" s="7">
        <v>0</v>
      </c>
      <c r="AN819" s="7">
        <v>0</v>
      </c>
      <c r="AO819" s="7">
        <v>0</v>
      </c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</row>
    <row r="820" spans="1:67" s="21" customFormat="1">
      <c r="A820" s="7" t="s">
        <v>4787</v>
      </c>
      <c r="B820" s="7" t="s">
        <v>4056</v>
      </c>
      <c r="C820" s="7" t="s">
        <v>1506</v>
      </c>
      <c r="D820" s="7" t="s">
        <v>1749</v>
      </c>
      <c r="E820" s="7" t="s">
        <v>1749</v>
      </c>
      <c r="F820" s="7" t="s">
        <v>1801</v>
      </c>
      <c r="G820" s="7" t="s">
        <v>4048</v>
      </c>
      <c r="H820" s="7" t="s">
        <v>4057</v>
      </c>
      <c r="I820" s="7" t="s">
        <v>1537</v>
      </c>
      <c r="J820" s="7">
        <f t="shared" si="12"/>
        <v>0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  <c r="P820" s="8">
        <v>0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12">
        <v>0</v>
      </c>
      <c r="AA820" s="20">
        <v>0</v>
      </c>
      <c r="AB820" s="20">
        <v>0</v>
      </c>
      <c r="AC820" s="48">
        <v>0</v>
      </c>
      <c r="AD820" s="9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0</v>
      </c>
      <c r="AJ820" s="7">
        <v>0</v>
      </c>
      <c r="AK820" s="7">
        <v>0</v>
      </c>
      <c r="AL820" s="7">
        <v>0</v>
      </c>
      <c r="AM820" s="7">
        <v>0</v>
      </c>
      <c r="AN820" s="7">
        <v>0</v>
      </c>
      <c r="AO820" s="7">
        <v>0</v>
      </c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</row>
    <row r="821" spans="1:67" s="21" customFormat="1">
      <c r="A821" s="7" t="s">
        <v>4788</v>
      </c>
      <c r="B821" s="7" t="s">
        <v>3674</v>
      </c>
      <c r="C821" s="7" t="s">
        <v>1506</v>
      </c>
      <c r="D821" s="7" t="s">
        <v>1507</v>
      </c>
      <c r="E821" s="7" t="s">
        <v>1515</v>
      </c>
      <c r="F821" s="7" t="s">
        <v>1539</v>
      </c>
      <c r="G821" s="7" t="s">
        <v>1540</v>
      </c>
      <c r="H821" s="7" t="s">
        <v>1541</v>
      </c>
      <c r="I821" s="7" t="s">
        <v>1537</v>
      </c>
      <c r="J821" s="7">
        <f t="shared" si="12"/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12">
        <v>0</v>
      </c>
      <c r="AA821" s="20">
        <v>0</v>
      </c>
      <c r="AB821" s="20">
        <v>0</v>
      </c>
      <c r="AC821" s="48">
        <v>0</v>
      </c>
      <c r="AD821" s="9">
        <v>0</v>
      </c>
      <c r="AE821" s="7">
        <v>0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0</v>
      </c>
      <c r="AL821" s="7">
        <v>0</v>
      </c>
      <c r="AM821" s="7">
        <v>0</v>
      </c>
      <c r="AN821" s="7">
        <v>0</v>
      </c>
      <c r="AO821" s="7">
        <v>0</v>
      </c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</row>
    <row r="822" spans="1:67" s="21" customFormat="1">
      <c r="A822" s="7" t="s">
        <v>4789</v>
      </c>
      <c r="B822" s="7" t="s">
        <v>4790</v>
      </c>
      <c r="C822" s="7" t="s">
        <v>1506</v>
      </c>
      <c r="D822" s="7" t="s">
        <v>1507</v>
      </c>
      <c r="E822" s="7" t="s">
        <v>1515</v>
      </c>
      <c r="F822" s="7" t="s">
        <v>3672</v>
      </c>
      <c r="G822" s="7" t="s">
        <v>1789</v>
      </c>
      <c r="H822" s="7" t="s">
        <v>1518</v>
      </c>
      <c r="I822" s="7" t="s">
        <v>4791</v>
      </c>
      <c r="J822" s="7">
        <f t="shared" si="12"/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  <c r="P822" s="8">
        <v>0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Y822" s="8">
        <v>0</v>
      </c>
      <c r="Z822" s="12">
        <v>0</v>
      </c>
      <c r="AA822" s="20">
        <v>0</v>
      </c>
      <c r="AB822" s="20">
        <v>0</v>
      </c>
      <c r="AC822" s="48">
        <v>0</v>
      </c>
      <c r="AD822" s="9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0</v>
      </c>
      <c r="AL822" s="7">
        <v>0</v>
      </c>
      <c r="AM822" s="7">
        <v>0</v>
      </c>
      <c r="AN822" s="7">
        <v>0</v>
      </c>
      <c r="AO822" s="7">
        <v>0</v>
      </c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</row>
    <row r="823" spans="1:67" s="21" customFormat="1">
      <c r="A823" s="7" t="s">
        <v>4792</v>
      </c>
      <c r="B823" s="7" t="s">
        <v>4099</v>
      </c>
      <c r="C823" s="7" t="s">
        <v>4100</v>
      </c>
      <c r="D823" s="7" t="s">
        <v>1537</v>
      </c>
      <c r="E823" s="7" t="s">
        <v>1537</v>
      </c>
      <c r="F823" s="7" t="s">
        <v>1537</v>
      </c>
      <c r="G823" s="7" t="s">
        <v>1537</v>
      </c>
      <c r="H823" s="7" t="s">
        <v>1537</v>
      </c>
      <c r="I823" s="7" t="s">
        <v>1537</v>
      </c>
      <c r="J823" s="7">
        <f t="shared" si="12"/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12">
        <v>0</v>
      </c>
      <c r="AA823" s="20">
        <v>0</v>
      </c>
      <c r="AB823" s="20">
        <v>0</v>
      </c>
      <c r="AC823" s="48">
        <v>0</v>
      </c>
      <c r="AD823" s="9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0</v>
      </c>
      <c r="AJ823" s="7">
        <v>0</v>
      </c>
      <c r="AK823" s="7">
        <v>0</v>
      </c>
      <c r="AL823" s="7">
        <v>0</v>
      </c>
      <c r="AM823" s="7">
        <v>0</v>
      </c>
      <c r="AN823" s="7">
        <v>0</v>
      </c>
      <c r="AO823" s="7">
        <v>0</v>
      </c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</row>
    <row r="824" spans="1:67" s="21" customFormat="1">
      <c r="A824" s="7" t="s">
        <v>4793</v>
      </c>
      <c r="B824" s="7" t="s">
        <v>4099</v>
      </c>
      <c r="C824" s="7" t="s">
        <v>4100</v>
      </c>
      <c r="D824" s="7" t="s">
        <v>1537</v>
      </c>
      <c r="E824" s="7" t="s">
        <v>1537</v>
      </c>
      <c r="F824" s="7" t="s">
        <v>1537</v>
      </c>
      <c r="G824" s="7" t="s">
        <v>1537</v>
      </c>
      <c r="H824" s="7" t="s">
        <v>1537</v>
      </c>
      <c r="I824" s="7" t="s">
        <v>1537</v>
      </c>
      <c r="J824" s="7">
        <f t="shared" si="12"/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Y824" s="8">
        <v>0</v>
      </c>
      <c r="Z824" s="12">
        <v>0</v>
      </c>
      <c r="AA824" s="20">
        <v>0</v>
      </c>
      <c r="AB824" s="20">
        <v>0</v>
      </c>
      <c r="AC824" s="48">
        <v>0</v>
      </c>
      <c r="AD824" s="9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0</v>
      </c>
      <c r="AL824" s="7">
        <v>0</v>
      </c>
      <c r="AM824" s="7">
        <v>0</v>
      </c>
      <c r="AN824" s="7">
        <v>0</v>
      </c>
      <c r="AO824" s="7">
        <v>0</v>
      </c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</row>
    <row r="825" spans="1:67" s="21" customFormat="1">
      <c r="A825" s="7" t="s">
        <v>4794</v>
      </c>
      <c r="B825" s="7" t="s">
        <v>3926</v>
      </c>
      <c r="C825" s="7" t="s">
        <v>1506</v>
      </c>
      <c r="D825" s="7" t="s">
        <v>1507</v>
      </c>
      <c r="E825" s="7" t="s">
        <v>1515</v>
      </c>
      <c r="F825" s="7" t="s">
        <v>1537</v>
      </c>
      <c r="G825" s="7" t="s">
        <v>1537</v>
      </c>
      <c r="H825" s="7" t="s">
        <v>1537</v>
      </c>
      <c r="I825" s="7" t="s">
        <v>1537</v>
      </c>
      <c r="J825" s="7">
        <f t="shared" si="12"/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2">
        <v>0</v>
      </c>
      <c r="AA825" s="20">
        <v>0</v>
      </c>
      <c r="AB825" s="20">
        <v>0</v>
      </c>
      <c r="AC825" s="48">
        <v>0</v>
      </c>
      <c r="AD825" s="9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0</v>
      </c>
      <c r="AJ825" s="7">
        <v>0</v>
      </c>
      <c r="AK825" s="7">
        <v>0</v>
      </c>
      <c r="AL825" s="7">
        <v>0</v>
      </c>
      <c r="AM825" s="7">
        <v>0</v>
      </c>
      <c r="AN825" s="7">
        <v>0</v>
      </c>
      <c r="AO825" s="7">
        <v>0</v>
      </c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</row>
    <row r="826" spans="1:67" s="21" customFormat="1">
      <c r="A826" s="7" t="s">
        <v>4795</v>
      </c>
      <c r="B826" s="7" t="s">
        <v>4099</v>
      </c>
      <c r="C826" s="7" t="s">
        <v>4100</v>
      </c>
      <c r="D826" s="7" t="s">
        <v>1537</v>
      </c>
      <c r="E826" s="7" t="s">
        <v>1537</v>
      </c>
      <c r="F826" s="7" t="s">
        <v>1537</v>
      </c>
      <c r="G826" s="7" t="s">
        <v>1537</v>
      </c>
      <c r="H826" s="7" t="s">
        <v>1537</v>
      </c>
      <c r="I826" s="7" t="s">
        <v>1537</v>
      </c>
      <c r="J826" s="7">
        <f t="shared" si="12"/>
        <v>0</v>
      </c>
      <c r="K826" s="8">
        <v>0</v>
      </c>
      <c r="L826" s="8">
        <v>0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Y826" s="8">
        <v>0</v>
      </c>
      <c r="Z826" s="12">
        <v>0</v>
      </c>
      <c r="AA826" s="20">
        <v>0</v>
      </c>
      <c r="AB826" s="20">
        <v>0</v>
      </c>
      <c r="AC826" s="48">
        <v>0</v>
      </c>
      <c r="AD826" s="9">
        <v>0</v>
      </c>
      <c r="AE826" s="7">
        <v>0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0</v>
      </c>
      <c r="AL826" s="7">
        <v>0</v>
      </c>
      <c r="AM826" s="7">
        <v>0</v>
      </c>
      <c r="AN826" s="7">
        <v>0</v>
      </c>
      <c r="AO826" s="7">
        <v>0</v>
      </c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</row>
    <row r="827" spans="1:67" s="21" customFormat="1">
      <c r="A827" s="7" t="s">
        <v>4796</v>
      </c>
      <c r="B827" s="7" t="s">
        <v>4027</v>
      </c>
      <c r="C827" s="7" t="s">
        <v>1506</v>
      </c>
      <c r="D827" s="7" t="s">
        <v>1507</v>
      </c>
      <c r="E827" s="7" t="s">
        <v>1521</v>
      </c>
      <c r="F827" s="7" t="s">
        <v>1522</v>
      </c>
      <c r="G827" s="7" t="s">
        <v>1672</v>
      </c>
      <c r="H827" s="7" t="s">
        <v>1673</v>
      </c>
      <c r="I827" s="7" t="s">
        <v>1537</v>
      </c>
      <c r="J827" s="7">
        <f t="shared" si="12"/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12">
        <v>0</v>
      </c>
      <c r="AA827" s="20">
        <v>0</v>
      </c>
      <c r="AB827" s="20">
        <v>0</v>
      </c>
      <c r="AC827" s="48">
        <v>0</v>
      </c>
      <c r="AD827" s="9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0</v>
      </c>
      <c r="AL827" s="7">
        <v>0</v>
      </c>
      <c r="AM827" s="7">
        <v>0</v>
      </c>
      <c r="AN827" s="7">
        <v>0</v>
      </c>
      <c r="AO827" s="7">
        <v>0</v>
      </c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</row>
    <row r="828" spans="1:67" s="21" customFormat="1">
      <c r="A828" s="7" t="s">
        <v>4797</v>
      </c>
      <c r="B828" s="7" t="s">
        <v>3688</v>
      </c>
      <c r="C828" s="7" t="s">
        <v>1506</v>
      </c>
      <c r="D828" s="7" t="s">
        <v>1507</v>
      </c>
      <c r="E828" s="7" t="s">
        <v>1508</v>
      </c>
      <c r="F828" s="7" t="s">
        <v>1509</v>
      </c>
      <c r="G828" s="7" t="s">
        <v>1594</v>
      </c>
      <c r="H828" s="7" t="s">
        <v>1595</v>
      </c>
      <c r="I828" s="7" t="s">
        <v>1537</v>
      </c>
      <c r="J828" s="7">
        <f t="shared" si="12"/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Y828" s="8">
        <v>0</v>
      </c>
      <c r="Z828" s="12">
        <v>0</v>
      </c>
      <c r="AA828" s="20">
        <v>0</v>
      </c>
      <c r="AB828" s="20">
        <v>0</v>
      </c>
      <c r="AC828" s="48">
        <v>0</v>
      </c>
      <c r="AD828" s="9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0</v>
      </c>
      <c r="AL828" s="7">
        <v>0</v>
      </c>
      <c r="AM828" s="7">
        <v>0</v>
      </c>
      <c r="AN828" s="7">
        <v>0</v>
      </c>
      <c r="AO828" s="7">
        <v>0</v>
      </c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</row>
    <row r="829" spans="1:67" s="21" customFormat="1">
      <c r="A829" s="7" t="s">
        <v>4798</v>
      </c>
      <c r="B829" s="7" t="s">
        <v>4799</v>
      </c>
      <c r="C829" s="7" t="s">
        <v>1506</v>
      </c>
      <c r="D829" s="7" t="s">
        <v>1532</v>
      </c>
      <c r="E829" s="7" t="s">
        <v>1533</v>
      </c>
      <c r="F829" s="7" t="s">
        <v>1534</v>
      </c>
      <c r="G829" s="7" t="s">
        <v>1535</v>
      </c>
      <c r="H829" s="7" t="s">
        <v>1536</v>
      </c>
      <c r="I829" s="7" t="s">
        <v>4800</v>
      </c>
      <c r="J829" s="7">
        <f t="shared" si="12"/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12">
        <v>0</v>
      </c>
      <c r="AA829" s="20">
        <v>0</v>
      </c>
      <c r="AB829" s="20">
        <v>0</v>
      </c>
      <c r="AC829" s="48">
        <v>0</v>
      </c>
      <c r="AD829" s="9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0</v>
      </c>
      <c r="AJ829" s="7">
        <v>0</v>
      </c>
      <c r="AK829" s="7">
        <v>0</v>
      </c>
      <c r="AL829" s="7">
        <v>0</v>
      </c>
      <c r="AM829" s="7">
        <v>0</v>
      </c>
      <c r="AN829" s="7">
        <v>0</v>
      </c>
      <c r="AO829" s="7">
        <v>0</v>
      </c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</row>
    <row r="830" spans="1:67" s="21" customFormat="1">
      <c r="A830" s="7" t="s">
        <v>4801</v>
      </c>
      <c r="B830" s="7" t="s">
        <v>3674</v>
      </c>
      <c r="C830" s="7" t="s">
        <v>1506</v>
      </c>
      <c r="D830" s="7" t="s">
        <v>1507</v>
      </c>
      <c r="E830" s="7" t="s">
        <v>1515</v>
      </c>
      <c r="F830" s="7" t="s">
        <v>1539</v>
      </c>
      <c r="G830" s="7" t="s">
        <v>1540</v>
      </c>
      <c r="H830" s="7" t="s">
        <v>1541</v>
      </c>
      <c r="I830" s="7" t="s">
        <v>1537</v>
      </c>
      <c r="J830" s="7">
        <f t="shared" si="12"/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12">
        <v>0</v>
      </c>
      <c r="AA830" s="20">
        <v>0</v>
      </c>
      <c r="AB830" s="20">
        <v>0</v>
      </c>
      <c r="AC830" s="48">
        <v>0</v>
      </c>
      <c r="AD830" s="9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0</v>
      </c>
      <c r="AL830" s="7">
        <v>0</v>
      </c>
      <c r="AM830" s="7">
        <v>0</v>
      </c>
      <c r="AN830" s="7">
        <v>0</v>
      </c>
      <c r="AO830" s="7">
        <v>0</v>
      </c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</row>
    <row r="831" spans="1:67" s="21" customFormat="1">
      <c r="A831" s="7" t="s">
        <v>4802</v>
      </c>
      <c r="B831" s="7" t="s">
        <v>3699</v>
      </c>
      <c r="C831" s="7" t="s">
        <v>1506</v>
      </c>
      <c r="D831" s="7" t="s">
        <v>1558</v>
      </c>
      <c r="E831" s="7" t="s">
        <v>1559</v>
      </c>
      <c r="F831" s="7" t="s">
        <v>1560</v>
      </c>
      <c r="G831" s="7" t="s">
        <v>1561</v>
      </c>
      <c r="H831" s="7" t="s">
        <v>1562</v>
      </c>
      <c r="I831" s="7" t="s">
        <v>1537</v>
      </c>
      <c r="J831" s="7">
        <f t="shared" si="12"/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12">
        <v>0</v>
      </c>
      <c r="AA831" s="20">
        <v>0</v>
      </c>
      <c r="AB831" s="20">
        <v>0</v>
      </c>
      <c r="AC831" s="48">
        <v>0</v>
      </c>
      <c r="AD831" s="9">
        <v>0</v>
      </c>
      <c r="AE831" s="7">
        <v>0</v>
      </c>
      <c r="AF831" s="7">
        <v>0</v>
      </c>
      <c r="AG831" s="7">
        <v>0</v>
      </c>
      <c r="AH831" s="7">
        <v>0</v>
      </c>
      <c r="AI831" s="7">
        <v>0</v>
      </c>
      <c r="AJ831" s="7">
        <v>0</v>
      </c>
      <c r="AK831" s="7">
        <v>0</v>
      </c>
      <c r="AL831" s="7">
        <v>0</v>
      </c>
      <c r="AM831" s="7">
        <v>0</v>
      </c>
      <c r="AN831" s="7">
        <v>0</v>
      </c>
      <c r="AO831" s="7">
        <v>0</v>
      </c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</row>
    <row r="832" spans="1:67" s="21" customFormat="1">
      <c r="A832" s="7" t="s">
        <v>4803</v>
      </c>
      <c r="B832" s="7" t="s">
        <v>4804</v>
      </c>
      <c r="C832" s="7" t="s">
        <v>1506</v>
      </c>
      <c r="D832" s="7" t="s">
        <v>1507</v>
      </c>
      <c r="E832" s="7" t="s">
        <v>1521</v>
      </c>
      <c r="F832" s="7" t="s">
        <v>1522</v>
      </c>
      <c r="G832" s="7" t="s">
        <v>3767</v>
      </c>
      <c r="H832" s="7" t="s">
        <v>3768</v>
      </c>
      <c r="I832" s="7" t="s">
        <v>4805</v>
      </c>
      <c r="J832" s="7">
        <f t="shared" si="12"/>
        <v>3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12">
        <v>0</v>
      </c>
      <c r="AA832" s="20">
        <v>0</v>
      </c>
      <c r="AB832" s="20">
        <v>0</v>
      </c>
      <c r="AC832" s="48">
        <v>0</v>
      </c>
      <c r="AD832" s="9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7">
        <v>0</v>
      </c>
      <c r="AL832" s="7">
        <v>3</v>
      </c>
      <c r="AM832" s="7">
        <v>0</v>
      </c>
      <c r="AN832" s="7">
        <v>0</v>
      </c>
      <c r="AO832" s="7">
        <v>0</v>
      </c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</row>
    <row r="833" spans="1:67" s="21" customFormat="1">
      <c r="A833" s="7" t="s">
        <v>4806</v>
      </c>
      <c r="B833" s="7" t="s">
        <v>4099</v>
      </c>
      <c r="C833" s="7" t="s">
        <v>4100</v>
      </c>
      <c r="D833" s="7" t="s">
        <v>1537</v>
      </c>
      <c r="E833" s="7" t="s">
        <v>1537</v>
      </c>
      <c r="F833" s="7" t="s">
        <v>1537</v>
      </c>
      <c r="G833" s="7" t="s">
        <v>1537</v>
      </c>
      <c r="H833" s="7" t="s">
        <v>1537</v>
      </c>
      <c r="I833" s="7" t="s">
        <v>1537</v>
      </c>
      <c r="J833" s="7">
        <f t="shared" si="12"/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12">
        <v>0</v>
      </c>
      <c r="AA833" s="20">
        <v>0</v>
      </c>
      <c r="AB833" s="20">
        <v>0</v>
      </c>
      <c r="AC833" s="48">
        <v>0</v>
      </c>
      <c r="AD833" s="9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0</v>
      </c>
      <c r="AL833" s="7">
        <v>0</v>
      </c>
      <c r="AM833" s="7">
        <v>0</v>
      </c>
      <c r="AN833" s="7">
        <v>0</v>
      </c>
      <c r="AO833" s="7">
        <v>0</v>
      </c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</row>
    <row r="834" spans="1:67" s="21" customFormat="1">
      <c r="A834" s="7" t="s">
        <v>2696</v>
      </c>
      <c r="B834" s="7" t="s">
        <v>4807</v>
      </c>
      <c r="C834" s="7" t="s">
        <v>1506</v>
      </c>
      <c r="D834" s="7" t="s">
        <v>1749</v>
      </c>
      <c r="E834" s="7" t="s">
        <v>1749</v>
      </c>
      <c r="F834" s="7" t="s">
        <v>3713</v>
      </c>
      <c r="G834" s="7" t="s">
        <v>4730</v>
      </c>
      <c r="H834" s="7" t="s">
        <v>4808</v>
      </c>
      <c r="I834" s="7" t="s">
        <v>1537</v>
      </c>
      <c r="J834" s="7">
        <f t="shared" si="12"/>
        <v>23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s="8">
        <v>0</v>
      </c>
      <c r="X834" s="8">
        <v>0</v>
      </c>
      <c r="Y834" s="8">
        <v>0</v>
      </c>
      <c r="Z834" s="12">
        <v>0</v>
      </c>
      <c r="AA834" s="20">
        <v>0</v>
      </c>
      <c r="AB834" s="20">
        <v>0</v>
      </c>
      <c r="AC834" s="48">
        <v>0</v>
      </c>
      <c r="AD834" s="9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23</v>
      </c>
      <c r="AL834" s="7">
        <v>0</v>
      </c>
      <c r="AM834" s="7">
        <v>0</v>
      </c>
      <c r="AN834" s="7">
        <v>0</v>
      </c>
      <c r="AO834" s="7">
        <v>0</v>
      </c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</row>
    <row r="835" spans="1:67" s="21" customFormat="1">
      <c r="A835" s="7" t="s">
        <v>4809</v>
      </c>
      <c r="B835" s="7" t="s">
        <v>4037</v>
      </c>
      <c r="C835" s="7" t="s">
        <v>1506</v>
      </c>
      <c r="D835" s="7" t="s">
        <v>1507</v>
      </c>
      <c r="E835" s="7" t="s">
        <v>1521</v>
      </c>
      <c r="F835" s="7" t="s">
        <v>4038</v>
      </c>
      <c r="G835" s="7" t="s">
        <v>1537</v>
      </c>
      <c r="H835" s="7" t="s">
        <v>1537</v>
      </c>
      <c r="I835" s="7" t="s">
        <v>1537</v>
      </c>
      <c r="J835" s="7">
        <f t="shared" si="12"/>
        <v>23</v>
      </c>
      <c r="K835" s="8">
        <v>0</v>
      </c>
      <c r="L835" s="8">
        <v>0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12">
        <v>0</v>
      </c>
      <c r="AA835" s="20">
        <v>0</v>
      </c>
      <c r="AB835" s="20">
        <v>0</v>
      </c>
      <c r="AC835" s="48">
        <v>0</v>
      </c>
      <c r="AD835" s="9">
        <v>0</v>
      </c>
      <c r="AE835" s="7">
        <v>0</v>
      </c>
      <c r="AF835" s="7">
        <v>0</v>
      </c>
      <c r="AG835" s="7">
        <v>0</v>
      </c>
      <c r="AH835" s="7">
        <v>0</v>
      </c>
      <c r="AI835" s="7">
        <v>0</v>
      </c>
      <c r="AJ835" s="7">
        <v>0</v>
      </c>
      <c r="AK835" s="7">
        <v>0</v>
      </c>
      <c r="AL835" s="7">
        <v>0</v>
      </c>
      <c r="AM835" s="7">
        <v>11</v>
      </c>
      <c r="AN835" s="7">
        <v>12</v>
      </c>
      <c r="AO835" s="7">
        <v>0</v>
      </c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</row>
    <row r="836" spans="1:67" s="21" customFormat="1">
      <c r="A836" s="7" t="s">
        <v>4810</v>
      </c>
      <c r="B836" s="7" t="s">
        <v>4811</v>
      </c>
      <c r="C836" s="7" t="s">
        <v>1506</v>
      </c>
      <c r="D836" s="7" t="s">
        <v>1532</v>
      </c>
      <c r="E836" s="7" t="s">
        <v>1533</v>
      </c>
      <c r="F836" s="7" t="s">
        <v>1534</v>
      </c>
      <c r="G836" s="7" t="s">
        <v>4162</v>
      </c>
      <c r="H836" s="7" t="s">
        <v>1537</v>
      </c>
      <c r="I836" s="7" t="s">
        <v>1537</v>
      </c>
      <c r="J836" s="7">
        <f t="shared" ref="J836:J899" si="13">SUM(K836:AO836)</f>
        <v>0</v>
      </c>
      <c r="K836" s="8">
        <v>0</v>
      </c>
      <c r="L836" s="8"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12">
        <v>0</v>
      </c>
      <c r="AA836" s="20">
        <v>0</v>
      </c>
      <c r="AB836" s="20">
        <v>0</v>
      </c>
      <c r="AC836" s="48">
        <v>0</v>
      </c>
      <c r="AD836" s="9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7">
        <v>0</v>
      </c>
      <c r="AL836" s="7">
        <v>0</v>
      </c>
      <c r="AM836" s="7">
        <v>0</v>
      </c>
      <c r="AN836" s="7">
        <v>0</v>
      </c>
      <c r="AO836" s="7">
        <v>0</v>
      </c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</row>
    <row r="837" spans="1:67" s="21" customFormat="1">
      <c r="A837" s="7" t="s">
        <v>4812</v>
      </c>
      <c r="B837" s="7" t="s">
        <v>4016</v>
      </c>
      <c r="C837" s="7" t="s">
        <v>1506</v>
      </c>
      <c r="D837" s="7" t="s">
        <v>1507</v>
      </c>
      <c r="E837" s="7" t="s">
        <v>1508</v>
      </c>
      <c r="F837" s="7" t="s">
        <v>1537</v>
      </c>
      <c r="G837" s="7" t="s">
        <v>1537</v>
      </c>
      <c r="H837" s="7" t="s">
        <v>1537</v>
      </c>
      <c r="I837" s="7" t="s">
        <v>1537</v>
      </c>
      <c r="J837" s="7">
        <f t="shared" si="13"/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12">
        <v>0</v>
      </c>
      <c r="AA837" s="20">
        <v>0</v>
      </c>
      <c r="AB837" s="20">
        <v>0</v>
      </c>
      <c r="AC837" s="48">
        <v>0</v>
      </c>
      <c r="AD837" s="9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0</v>
      </c>
      <c r="AL837" s="7">
        <v>0</v>
      </c>
      <c r="AM837" s="7">
        <v>0</v>
      </c>
      <c r="AN837" s="7">
        <v>0</v>
      </c>
      <c r="AO837" s="7">
        <v>0</v>
      </c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</row>
    <row r="838" spans="1:67" s="21" customFormat="1">
      <c r="A838" s="7" t="s">
        <v>4813</v>
      </c>
      <c r="B838" s="7" t="s">
        <v>4473</v>
      </c>
      <c r="C838" s="7" t="s">
        <v>1506</v>
      </c>
      <c r="D838" s="7" t="s">
        <v>1507</v>
      </c>
      <c r="E838" s="7" t="s">
        <v>1521</v>
      </c>
      <c r="F838" s="7" t="s">
        <v>1527</v>
      </c>
      <c r="G838" s="7" t="s">
        <v>4474</v>
      </c>
      <c r="H838" s="7" t="s">
        <v>4475</v>
      </c>
      <c r="I838" s="7" t="s">
        <v>1537</v>
      </c>
      <c r="J838" s="7">
        <f t="shared" si="13"/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Y838" s="8">
        <v>0</v>
      </c>
      <c r="Z838" s="12">
        <v>0</v>
      </c>
      <c r="AA838" s="20">
        <v>0</v>
      </c>
      <c r="AB838" s="20">
        <v>0</v>
      </c>
      <c r="AC838" s="48">
        <v>0</v>
      </c>
      <c r="AD838" s="9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0</v>
      </c>
      <c r="AL838" s="7">
        <v>0</v>
      </c>
      <c r="AM838" s="7">
        <v>0</v>
      </c>
      <c r="AN838" s="7">
        <v>0</v>
      </c>
      <c r="AO838" s="7">
        <v>0</v>
      </c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</row>
    <row r="839" spans="1:67" s="21" customFormat="1">
      <c r="A839" s="7" t="s">
        <v>4814</v>
      </c>
      <c r="B839" s="7" t="s">
        <v>4123</v>
      </c>
      <c r="C839" s="7" t="s">
        <v>1537</v>
      </c>
      <c r="D839" s="7" t="s">
        <v>1537</v>
      </c>
      <c r="E839" s="7" t="s">
        <v>1537</v>
      </c>
      <c r="F839" s="7" t="s">
        <v>1537</v>
      </c>
      <c r="G839" s="7" t="s">
        <v>1537</v>
      </c>
      <c r="H839" s="7" t="s">
        <v>1537</v>
      </c>
      <c r="I839" s="7" t="s">
        <v>1537</v>
      </c>
      <c r="J839" s="7">
        <f t="shared" si="13"/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12">
        <v>0</v>
      </c>
      <c r="AA839" s="20">
        <v>0</v>
      </c>
      <c r="AB839" s="20">
        <v>0</v>
      </c>
      <c r="AC839" s="48">
        <v>0</v>
      </c>
      <c r="AD839" s="9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0</v>
      </c>
      <c r="AL839" s="7">
        <v>0</v>
      </c>
      <c r="AM839" s="7">
        <v>0</v>
      </c>
      <c r="AN839" s="7">
        <v>0</v>
      </c>
      <c r="AO839" s="7">
        <v>0</v>
      </c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</row>
    <row r="840" spans="1:67" s="21" customFormat="1">
      <c r="A840" s="7" t="s">
        <v>4815</v>
      </c>
      <c r="B840" s="7" t="s">
        <v>3674</v>
      </c>
      <c r="C840" s="7" t="s">
        <v>1506</v>
      </c>
      <c r="D840" s="7" t="s">
        <v>1507</v>
      </c>
      <c r="E840" s="7" t="s">
        <v>1515</v>
      </c>
      <c r="F840" s="7" t="s">
        <v>1539</v>
      </c>
      <c r="G840" s="7" t="s">
        <v>1540</v>
      </c>
      <c r="H840" s="7" t="s">
        <v>1541</v>
      </c>
      <c r="I840" s="7" t="s">
        <v>1537</v>
      </c>
      <c r="J840" s="7">
        <f t="shared" si="13"/>
        <v>0</v>
      </c>
      <c r="K840" s="8">
        <v>0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12">
        <v>0</v>
      </c>
      <c r="AA840" s="20">
        <v>0</v>
      </c>
      <c r="AB840" s="20">
        <v>0</v>
      </c>
      <c r="AC840" s="48">
        <v>0</v>
      </c>
      <c r="AD840" s="9">
        <v>0</v>
      </c>
      <c r="AE840" s="7">
        <v>0</v>
      </c>
      <c r="AF840" s="7">
        <v>0</v>
      </c>
      <c r="AG840" s="7">
        <v>0</v>
      </c>
      <c r="AH840" s="7">
        <v>0</v>
      </c>
      <c r="AI840" s="7">
        <v>0</v>
      </c>
      <c r="AJ840" s="7">
        <v>0</v>
      </c>
      <c r="AK840" s="7">
        <v>0</v>
      </c>
      <c r="AL840" s="7">
        <v>0</v>
      </c>
      <c r="AM840" s="7">
        <v>0</v>
      </c>
      <c r="AN840" s="7">
        <v>0</v>
      </c>
      <c r="AO840" s="7">
        <v>0</v>
      </c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</row>
    <row r="841" spans="1:67" s="21" customFormat="1">
      <c r="A841" s="7" t="s">
        <v>4816</v>
      </c>
      <c r="B841" s="7" t="s">
        <v>3711</v>
      </c>
      <c r="C841" s="7" t="s">
        <v>1506</v>
      </c>
      <c r="D841" s="7" t="s">
        <v>1507</v>
      </c>
      <c r="E841" s="7" t="s">
        <v>1515</v>
      </c>
      <c r="F841" s="7" t="s">
        <v>3672</v>
      </c>
      <c r="G841" s="7" t="s">
        <v>1789</v>
      </c>
      <c r="H841" s="7" t="s">
        <v>1518</v>
      </c>
      <c r="I841" s="7" t="s">
        <v>1537</v>
      </c>
      <c r="J841" s="7">
        <f t="shared" si="13"/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12">
        <v>0</v>
      </c>
      <c r="AA841" s="20">
        <v>0</v>
      </c>
      <c r="AB841" s="20">
        <v>0</v>
      </c>
      <c r="AC841" s="48">
        <v>0</v>
      </c>
      <c r="AD841" s="9">
        <v>0</v>
      </c>
      <c r="AE841" s="7">
        <v>0</v>
      </c>
      <c r="AF841" s="7">
        <v>0</v>
      </c>
      <c r="AG841" s="7">
        <v>0</v>
      </c>
      <c r="AH841" s="7">
        <v>0</v>
      </c>
      <c r="AI841" s="7">
        <v>0</v>
      </c>
      <c r="AJ841" s="7">
        <v>0</v>
      </c>
      <c r="AK841" s="7">
        <v>0</v>
      </c>
      <c r="AL841" s="7">
        <v>0</v>
      </c>
      <c r="AM841" s="7">
        <v>0</v>
      </c>
      <c r="AN841" s="7">
        <v>0</v>
      </c>
      <c r="AO841" s="7">
        <v>0</v>
      </c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</row>
    <row r="842" spans="1:67" s="21" customFormat="1">
      <c r="A842" s="7" t="s">
        <v>4817</v>
      </c>
      <c r="B842" s="7" t="s">
        <v>4123</v>
      </c>
      <c r="C842" s="7" t="s">
        <v>1537</v>
      </c>
      <c r="D842" s="7" t="s">
        <v>1537</v>
      </c>
      <c r="E842" s="7" t="s">
        <v>1537</v>
      </c>
      <c r="F842" s="7" t="s">
        <v>1537</v>
      </c>
      <c r="G842" s="7" t="s">
        <v>1537</v>
      </c>
      <c r="H842" s="7" t="s">
        <v>1537</v>
      </c>
      <c r="I842" s="7" t="s">
        <v>1537</v>
      </c>
      <c r="J842" s="7">
        <f t="shared" si="13"/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12">
        <v>0</v>
      </c>
      <c r="AA842" s="20">
        <v>0</v>
      </c>
      <c r="AB842" s="20">
        <v>0</v>
      </c>
      <c r="AC842" s="48">
        <v>0</v>
      </c>
      <c r="AD842" s="9">
        <v>0</v>
      </c>
      <c r="AE842" s="7">
        <v>0</v>
      </c>
      <c r="AF842" s="7">
        <v>0</v>
      </c>
      <c r="AG842" s="7">
        <v>0</v>
      </c>
      <c r="AH842" s="7">
        <v>0</v>
      </c>
      <c r="AI842" s="7">
        <v>0</v>
      </c>
      <c r="AJ842" s="7">
        <v>0</v>
      </c>
      <c r="AK842" s="7">
        <v>0</v>
      </c>
      <c r="AL842" s="7">
        <v>0</v>
      </c>
      <c r="AM842" s="7">
        <v>0</v>
      </c>
      <c r="AN842" s="7">
        <v>0</v>
      </c>
      <c r="AO842" s="7">
        <v>0</v>
      </c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</row>
    <row r="843" spans="1:67" s="21" customFormat="1">
      <c r="A843" s="7" t="s">
        <v>4818</v>
      </c>
      <c r="B843" s="7" t="s">
        <v>4819</v>
      </c>
      <c r="C843" s="7" t="s">
        <v>1506</v>
      </c>
      <c r="D843" s="7" t="s">
        <v>1749</v>
      </c>
      <c r="E843" s="7" t="s">
        <v>1749</v>
      </c>
      <c r="F843" s="7" t="s">
        <v>3713</v>
      </c>
      <c r="G843" s="7" t="s">
        <v>4730</v>
      </c>
      <c r="H843" s="7" t="s">
        <v>4820</v>
      </c>
      <c r="I843" s="7" t="s">
        <v>1537</v>
      </c>
      <c r="J843" s="7">
        <f t="shared" si="13"/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12">
        <v>0</v>
      </c>
      <c r="AA843" s="20">
        <v>0</v>
      </c>
      <c r="AB843" s="20">
        <v>0</v>
      </c>
      <c r="AC843" s="48">
        <v>0</v>
      </c>
      <c r="AD843" s="9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0</v>
      </c>
      <c r="AJ843" s="7">
        <v>0</v>
      </c>
      <c r="AK843" s="7">
        <v>0</v>
      </c>
      <c r="AL843" s="7">
        <v>0</v>
      </c>
      <c r="AM843" s="7">
        <v>0</v>
      </c>
      <c r="AN843" s="7">
        <v>0</v>
      </c>
      <c r="AO843" s="7">
        <v>0</v>
      </c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</row>
    <row r="844" spans="1:67" s="21" customFormat="1">
      <c r="A844" s="7" t="s">
        <v>4821</v>
      </c>
      <c r="B844" s="7" t="s">
        <v>4005</v>
      </c>
      <c r="C844" s="7" t="s">
        <v>1506</v>
      </c>
      <c r="D844" s="7" t="s">
        <v>1507</v>
      </c>
      <c r="E844" s="7" t="s">
        <v>1521</v>
      </c>
      <c r="F844" s="7" t="s">
        <v>1522</v>
      </c>
      <c r="G844" s="7" t="s">
        <v>1635</v>
      </c>
      <c r="H844" s="7" t="s">
        <v>4006</v>
      </c>
      <c r="I844" s="7" t="s">
        <v>1537</v>
      </c>
      <c r="J844" s="7">
        <f t="shared" si="13"/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12">
        <v>0</v>
      </c>
      <c r="AA844" s="20">
        <v>0</v>
      </c>
      <c r="AB844" s="20">
        <v>0</v>
      </c>
      <c r="AC844" s="48">
        <v>0</v>
      </c>
      <c r="AD844" s="9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0</v>
      </c>
      <c r="AL844" s="7">
        <v>0</v>
      </c>
      <c r="AM844" s="7">
        <v>0</v>
      </c>
      <c r="AN844" s="7">
        <v>0</v>
      </c>
      <c r="AO844" s="7">
        <v>0</v>
      </c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</row>
    <row r="845" spans="1:67" s="21" customFormat="1">
      <c r="A845" s="7" t="s">
        <v>4822</v>
      </c>
      <c r="B845" s="7" t="s">
        <v>3799</v>
      </c>
      <c r="C845" s="7" t="s">
        <v>1506</v>
      </c>
      <c r="D845" s="7" t="s">
        <v>1558</v>
      </c>
      <c r="E845" s="7" t="s">
        <v>1588</v>
      </c>
      <c r="F845" s="7" t="s">
        <v>1589</v>
      </c>
      <c r="G845" s="7" t="s">
        <v>1590</v>
      </c>
      <c r="H845" s="7" t="s">
        <v>3800</v>
      </c>
      <c r="I845" s="7" t="s">
        <v>1537</v>
      </c>
      <c r="J845" s="7">
        <f t="shared" si="13"/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12">
        <v>0</v>
      </c>
      <c r="AA845" s="20">
        <v>0</v>
      </c>
      <c r="AB845" s="20">
        <v>0</v>
      </c>
      <c r="AC845" s="48">
        <v>0</v>
      </c>
      <c r="AD845" s="9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0</v>
      </c>
      <c r="AL845" s="7">
        <v>0</v>
      </c>
      <c r="AM845" s="7">
        <v>0</v>
      </c>
      <c r="AN845" s="7">
        <v>0</v>
      </c>
      <c r="AO845" s="7">
        <v>0</v>
      </c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</row>
    <row r="846" spans="1:67" s="21" customFormat="1">
      <c r="A846" s="7" t="s">
        <v>4823</v>
      </c>
      <c r="B846" s="7" t="s">
        <v>4824</v>
      </c>
      <c r="C846" s="7" t="s">
        <v>1506</v>
      </c>
      <c r="D846" s="7" t="s">
        <v>1507</v>
      </c>
      <c r="E846" s="7" t="s">
        <v>1508</v>
      </c>
      <c r="F846" s="7" t="s">
        <v>1509</v>
      </c>
      <c r="G846" s="7" t="s">
        <v>1645</v>
      </c>
      <c r="H846" s="7" t="s">
        <v>4825</v>
      </c>
      <c r="I846" s="7" t="s">
        <v>1537</v>
      </c>
      <c r="J846" s="7">
        <f t="shared" si="13"/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Y846" s="8">
        <v>0</v>
      </c>
      <c r="Z846" s="12">
        <v>0</v>
      </c>
      <c r="AA846" s="20">
        <v>0</v>
      </c>
      <c r="AB846" s="20">
        <v>0</v>
      </c>
      <c r="AC846" s="48">
        <v>0</v>
      </c>
      <c r="AD846" s="9">
        <v>0</v>
      </c>
      <c r="AE846" s="7">
        <v>0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0</v>
      </c>
      <c r="AL846" s="7">
        <v>0</v>
      </c>
      <c r="AM846" s="7">
        <v>0</v>
      </c>
      <c r="AN846" s="7">
        <v>0</v>
      </c>
      <c r="AO846" s="7">
        <v>0</v>
      </c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</row>
    <row r="847" spans="1:67" s="21" customFormat="1">
      <c r="A847" s="7" t="s">
        <v>4826</v>
      </c>
      <c r="B847" s="7" t="s">
        <v>4099</v>
      </c>
      <c r="C847" s="7" t="s">
        <v>4100</v>
      </c>
      <c r="D847" s="7" t="s">
        <v>1537</v>
      </c>
      <c r="E847" s="7" t="s">
        <v>1537</v>
      </c>
      <c r="F847" s="7" t="s">
        <v>1537</v>
      </c>
      <c r="G847" s="7" t="s">
        <v>1537</v>
      </c>
      <c r="H847" s="7" t="s">
        <v>1537</v>
      </c>
      <c r="I847" s="7" t="s">
        <v>1537</v>
      </c>
      <c r="J847" s="7">
        <f t="shared" si="13"/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12">
        <v>0</v>
      </c>
      <c r="AA847" s="20">
        <v>0</v>
      </c>
      <c r="AB847" s="20">
        <v>0</v>
      </c>
      <c r="AC847" s="48">
        <v>0</v>
      </c>
      <c r="AD847" s="9">
        <v>0</v>
      </c>
      <c r="AE847" s="7">
        <v>0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0</v>
      </c>
      <c r="AL847" s="7">
        <v>0</v>
      </c>
      <c r="AM847" s="7">
        <v>0</v>
      </c>
      <c r="AN847" s="7">
        <v>0</v>
      </c>
      <c r="AO847" s="7">
        <v>0</v>
      </c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</row>
    <row r="848" spans="1:67" s="21" customFormat="1">
      <c r="A848" s="7" t="s">
        <v>4827</v>
      </c>
      <c r="B848" s="7" t="s">
        <v>3999</v>
      </c>
      <c r="C848" s="7" t="s">
        <v>1506</v>
      </c>
      <c r="D848" s="7" t="s">
        <v>1749</v>
      </c>
      <c r="E848" s="7" t="s">
        <v>1749</v>
      </c>
      <c r="F848" s="7" t="s">
        <v>1750</v>
      </c>
      <c r="G848" s="7" t="s">
        <v>1751</v>
      </c>
      <c r="H848" s="7" t="s">
        <v>4000</v>
      </c>
      <c r="I848" s="7" t="s">
        <v>1537</v>
      </c>
      <c r="J848" s="7">
        <f t="shared" si="13"/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12">
        <v>0</v>
      </c>
      <c r="AA848" s="20">
        <v>0</v>
      </c>
      <c r="AB848" s="20">
        <v>0</v>
      </c>
      <c r="AC848" s="48">
        <v>0</v>
      </c>
      <c r="AD848" s="9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0</v>
      </c>
      <c r="AL848" s="7">
        <v>0</v>
      </c>
      <c r="AM848" s="7">
        <v>0</v>
      </c>
      <c r="AN848" s="7">
        <v>0</v>
      </c>
      <c r="AO848" s="7">
        <v>0</v>
      </c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</row>
    <row r="849" spans="1:67" s="21" customFormat="1">
      <c r="A849" s="7" t="s">
        <v>4828</v>
      </c>
      <c r="B849" s="7" t="s">
        <v>3801</v>
      </c>
      <c r="C849" s="7" t="s">
        <v>1506</v>
      </c>
      <c r="D849" s="7" t="s">
        <v>1507</v>
      </c>
      <c r="E849" s="7" t="s">
        <v>1521</v>
      </c>
      <c r="F849" s="7" t="s">
        <v>1522</v>
      </c>
      <c r="G849" s="7" t="s">
        <v>1668</v>
      </c>
      <c r="H849" s="7" t="s">
        <v>3802</v>
      </c>
      <c r="I849" s="7" t="s">
        <v>1537</v>
      </c>
      <c r="J849" s="7">
        <f t="shared" si="13"/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12">
        <v>0</v>
      </c>
      <c r="AA849" s="20">
        <v>0</v>
      </c>
      <c r="AB849" s="20">
        <v>0</v>
      </c>
      <c r="AC849" s="48">
        <v>0</v>
      </c>
      <c r="AD849" s="9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0</v>
      </c>
      <c r="AJ849" s="7">
        <v>0</v>
      </c>
      <c r="AK849" s="7">
        <v>0</v>
      </c>
      <c r="AL849" s="7">
        <v>0</v>
      </c>
      <c r="AM849" s="7">
        <v>0</v>
      </c>
      <c r="AN849" s="7">
        <v>0</v>
      </c>
      <c r="AO849" s="7">
        <v>0</v>
      </c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</row>
    <row r="850" spans="1:67" s="21" customFormat="1">
      <c r="A850" s="7" t="s">
        <v>4829</v>
      </c>
      <c r="B850" s="7" t="s">
        <v>4830</v>
      </c>
      <c r="C850" s="7" t="s">
        <v>1506</v>
      </c>
      <c r="D850" s="7" t="s">
        <v>1537</v>
      </c>
      <c r="E850" s="7" t="s">
        <v>1537</v>
      </c>
      <c r="F850" s="7" t="s">
        <v>1537</v>
      </c>
      <c r="G850" s="7" t="s">
        <v>1537</v>
      </c>
      <c r="H850" s="7" t="s">
        <v>1537</v>
      </c>
      <c r="I850" s="7" t="s">
        <v>1537</v>
      </c>
      <c r="J850" s="7">
        <f t="shared" si="13"/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12">
        <v>0</v>
      </c>
      <c r="AA850" s="20">
        <v>0</v>
      </c>
      <c r="AB850" s="20">
        <v>0</v>
      </c>
      <c r="AC850" s="48">
        <v>0</v>
      </c>
      <c r="AD850" s="9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0</v>
      </c>
      <c r="AL850" s="7">
        <v>0</v>
      </c>
      <c r="AM850" s="7">
        <v>0</v>
      </c>
      <c r="AN850" s="7">
        <v>0</v>
      </c>
      <c r="AO850" s="7">
        <v>0</v>
      </c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</row>
    <row r="851" spans="1:67" s="21" customFormat="1">
      <c r="A851" s="7" t="s">
        <v>4831</v>
      </c>
      <c r="B851" s="7" t="s">
        <v>4099</v>
      </c>
      <c r="C851" s="7" t="s">
        <v>4100</v>
      </c>
      <c r="D851" s="7" t="s">
        <v>1537</v>
      </c>
      <c r="E851" s="7" t="s">
        <v>1537</v>
      </c>
      <c r="F851" s="7" t="s">
        <v>1537</v>
      </c>
      <c r="G851" s="7" t="s">
        <v>1537</v>
      </c>
      <c r="H851" s="7" t="s">
        <v>1537</v>
      </c>
      <c r="I851" s="7" t="s">
        <v>1537</v>
      </c>
      <c r="J851" s="7">
        <f t="shared" si="13"/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12">
        <v>0</v>
      </c>
      <c r="AA851" s="20">
        <v>0</v>
      </c>
      <c r="AB851" s="20">
        <v>0</v>
      </c>
      <c r="AC851" s="48">
        <v>0</v>
      </c>
      <c r="AD851" s="9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0</v>
      </c>
      <c r="AL851" s="7">
        <v>0</v>
      </c>
      <c r="AM851" s="7">
        <v>0</v>
      </c>
      <c r="AN851" s="7">
        <v>0</v>
      </c>
      <c r="AO851" s="7">
        <v>0</v>
      </c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</row>
    <row r="852" spans="1:67" s="21" customFormat="1">
      <c r="A852" s="7" t="s">
        <v>4832</v>
      </c>
      <c r="B852" s="7" t="s">
        <v>4132</v>
      </c>
      <c r="C852" s="7" t="s">
        <v>1506</v>
      </c>
      <c r="D852" s="7" t="s">
        <v>1507</v>
      </c>
      <c r="E852" s="7" t="s">
        <v>1515</v>
      </c>
      <c r="F852" s="7" t="s">
        <v>1539</v>
      </c>
      <c r="G852" s="7" t="s">
        <v>1554</v>
      </c>
      <c r="H852" s="7" t="s">
        <v>1555</v>
      </c>
      <c r="I852" s="7" t="s">
        <v>1537</v>
      </c>
      <c r="J852" s="7">
        <f t="shared" si="13"/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12">
        <v>0</v>
      </c>
      <c r="AA852" s="20">
        <v>0</v>
      </c>
      <c r="AB852" s="20">
        <v>0</v>
      </c>
      <c r="AC852" s="48">
        <v>0</v>
      </c>
      <c r="AD852" s="9">
        <v>0</v>
      </c>
      <c r="AE852" s="7">
        <v>0</v>
      </c>
      <c r="AF852" s="7">
        <v>0</v>
      </c>
      <c r="AG852" s="7">
        <v>0</v>
      </c>
      <c r="AH852" s="7">
        <v>0</v>
      </c>
      <c r="AI852" s="7">
        <v>0</v>
      </c>
      <c r="AJ852" s="7">
        <v>0</v>
      </c>
      <c r="AK852" s="7">
        <v>0</v>
      </c>
      <c r="AL852" s="7">
        <v>0</v>
      </c>
      <c r="AM852" s="7">
        <v>0</v>
      </c>
      <c r="AN852" s="7">
        <v>0</v>
      </c>
      <c r="AO852" s="7">
        <v>0</v>
      </c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</row>
    <row r="853" spans="1:67" s="21" customFormat="1">
      <c r="A853" s="7" t="s">
        <v>4833</v>
      </c>
      <c r="B853" s="7" t="s">
        <v>4102</v>
      </c>
      <c r="C853" s="7" t="s">
        <v>1506</v>
      </c>
      <c r="D853" s="7" t="s">
        <v>1507</v>
      </c>
      <c r="E853" s="7" t="s">
        <v>1537</v>
      </c>
      <c r="F853" s="7" t="s">
        <v>1537</v>
      </c>
      <c r="G853" s="7" t="s">
        <v>1537</v>
      </c>
      <c r="H853" s="7" t="s">
        <v>1537</v>
      </c>
      <c r="I853" s="7" t="s">
        <v>1537</v>
      </c>
      <c r="J853" s="7">
        <f t="shared" si="13"/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12">
        <v>0</v>
      </c>
      <c r="AA853" s="20">
        <v>0</v>
      </c>
      <c r="AB853" s="20">
        <v>0</v>
      </c>
      <c r="AC853" s="48">
        <v>0</v>
      </c>
      <c r="AD853" s="9">
        <v>0</v>
      </c>
      <c r="AE853" s="7">
        <v>0</v>
      </c>
      <c r="AF853" s="7">
        <v>0</v>
      </c>
      <c r="AG853" s="7">
        <v>0</v>
      </c>
      <c r="AH853" s="7">
        <v>0</v>
      </c>
      <c r="AI853" s="7">
        <v>0</v>
      </c>
      <c r="AJ853" s="7">
        <v>0</v>
      </c>
      <c r="AK853" s="7">
        <v>0</v>
      </c>
      <c r="AL853" s="7">
        <v>0</v>
      </c>
      <c r="AM853" s="7">
        <v>0</v>
      </c>
      <c r="AN853" s="7">
        <v>0</v>
      </c>
      <c r="AO853" s="7">
        <v>0</v>
      </c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</row>
    <row r="854" spans="1:67" s="21" customFormat="1">
      <c r="A854" s="7" t="s">
        <v>4834</v>
      </c>
      <c r="B854" s="7" t="s">
        <v>4099</v>
      </c>
      <c r="C854" s="7" t="s">
        <v>4100</v>
      </c>
      <c r="D854" s="7" t="s">
        <v>1537</v>
      </c>
      <c r="E854" s="7" t="s">
        <v>1537</v>
      </c>
      <c r="F854" s="7" t="s">
        <v>1537</v>
      </c>
      <c r="G854" s="7" t="s">
        <v>1537</v>
      </c>
      <c r="H854" s="7" t="s">
        <v>1537</v>
      </c>
      <c r="I854" s="7" t="s">
        <v>1537</v>
      </c>
      <c r="J854" s="7">
        <f t="shared" si="13"/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12">
        <v>0</v>
      </c>
      <c r="AA854" s="20">
        <v>0</v>
      </c>
      <c r="AB854" s="20">
        <v>0</v>
      </c>
      <c r="AC854" s="48">
        <v>0</v>
      </c>
      <c r="AD854" s="9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7">
        <v>0</v>
      </c>
      <c r="AL854" s="7">
        <v>0</v>
      </c>
      <c r="AM854" s="7">
        <v>0</v>
      </c>
      <c r="AN854" s="7">
        <v>0</v>
      </c>
      <c r="AO854" s="7">
        <v>0</v>
      </c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</row>
    <row r="855" spans="1:67" s="21" customFormat="1">
      <c r="A855" s="7" t="s">
        <v>4835</v>
      </c>
      <c r="B855" s="7" t="s">
        <v>3751</v>
      </c>
      <c r="C855" s="7" t="s">
        <v>1506</v>
      </c>
      <c r="D855" s="7" t="s">
        <v>1507</v>
      </c>
      <c r="E855" s="7" t="s">
        <v>1508</v>
      </c>
      <c r="F855" s="7" t="s">
        <v>1509</v>
      </c>
      <c r="G855" s="7" t="s">
        <v>1594</v>
      </c>
      <c r="H855" s="7" t="s">
        <v>1537</v>
      </c>
      <c r="I855" s="7" t="s">
        <v>1537</v>
      </c>
      <c r="J855" s="7">
        <f t="shared" si="13"/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12">
        <v>0</v>
      </c>
      <c r="AA855" s="20">
        <v>0</v>
      </c>
      <c r="AB855" s="20">
        <v>0</v>
      </c>
      <c r="AC855" s="48">
        <v>0</v>
      </c>
      <c r="AD855" s="9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0</v>
      </c>
      <c r="AJ855" s="7">
        <v>0</v>
      </c>
      <c r="AK855" s="7">
        <v>0</v>
      </c>
      <c r="AL855" s="7">
        <v>0</v>
      </c>
      <c r="AM855" s="7">
        <v>0</v>
      </c>
      <c r="AN855" s="7">
        <v>0</v>
      </c>
      <c r="AO855" s="7">
        <v>0</v>
      </c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</row>
    <row r="856" spans="1:67" s="21" customFormat="1">
      <c r="A856" s="7" t="s">
        <v>4836</v>
      </c>
      <c r="B856" s="7" t="s">
        <v>4099</v>
      </c>
      <c r="C856" s="7" t="s">
        <v>4100</v>
      </c>
      <c r="D856" s="7" t="s">
        <v>1537</v>
      </c>
      <c r="E856" s="7" t="s">
        <v>1537</v>
      </c>
      <c r="F856" s="7" t="s">
        <v>1537</v>
      </c>
      <c r="G856" s="7" t="s">
        <v>1537</v>
      </c>
      <c r="H856" s="7" t="s">
        <v>1537</v>
      </c>
      <c r="I856" s="7" t="s">
        <v>1537</v>
      </c>
      <c r="J856" s="7">
        <f t="shared" si="13"/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12">
        <v>0</v>
      </c>
      <c r="AA856" s="20">
        <v>0</v>
      </c>
      <c r="AB856" s="20">
        <v>0</v>
      </c>
      <c r="AC856" s="48">
        <v>0</v>
      </c>
      <c r="AD856" s="9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0</v>
      </c>
      <c r="AL856" s="7">
        <v>0</v>
      </c>
      <c r="AM856" s="7">
        <v>0</v>
      </c>
      <c r="AN856" s="7">
        <v>0</v>
      </c>
      <c r="AO856" s="7">
        <v>0</v>
      </c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</row>
    <row r="857" spans="1:67" s="21" customFormat="1">
      <c r="A857" s="7" t="s">
        <v>4837</v>
      </c>
      <c r="B857" s="7" t="s">
        <v>3726</v>
      </c>
      <c r="C857" s="7" t="s">
        <v>1506</v>
      </c>
      <c r="D857" s="7" t="s">
        <v>1507</v>
      </c>
      <c r="E857" s="7" t="s">
        <v>1508</v>
      </c>
      <c r="F857" s="7" t="s">
        <v>1509</v>
      </c>
      <c r="G857" s="7" t="s">
        <v>1594</v>
      </c>
      <c r="H857" s="7" t="s">
        <v>1606</v>
      </c>
      <c r="I857" s="7" t="s">
        <v>1537</v>
      </c>
      <c r="J857" s="7">
        <f t="shared" si="13"/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12">
        <v>0</v>
      </c>
      <c r="AA857" s="20">
        <v>0</v>
      </c>
      <c r="AB857" s="20">
        <v>0</v>
      </c>
      <c r="AC857" s="48">
        <v>0</v>
      </c>
      <c r="AD857" s="9">
        <v>0</v>
      </c>
      <c r="AE857" s="7">
        <v>0</v>
      </c>
      <c r="AF857" s="7">
        <v>0</v>
      </c>
      <c r="AG857" s="7">
        <v>0</v>
      </c>
      <c r="AH857" s="7">
        <v>0</v>
      </c>
      <c r="AI857" s="7">
        <v>0</v>
      </c>
      <c r="AJ857" s="7">
        <v>0</v>
      </c>
      <c r="AK857" s="7">
        <v>0</v>
      </c>
      <c r="AL857" s="7">
        <v>0</v>
      </c>
      <c r="AM857" s="7">
        <v>0</v>
      </c>
      <c r="AN857" s="7">
        <v>0</v>
      </c>
      <c r="AO857" s="7">
        <v>0</v>
      </c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</row>
    <row r="858" spans="1:67" s="21" customFormat="1">
      <c r="A858" s="7" t="s">
        <v>4838</v>
      </c>
      <c r="B858" s="7" t="s">
        <v>4839</v>
      </c>
      <c r="C858" s="7" t="s">
        <v>1506</v>
      </c>
      <c r="D858" s="7" t="s">
        <v>1507</v>
      </c>
      <c r="E858" s="7" t="s">
        <v>1521</v>
      </c>
      <c r="F858" s="7" t="s">
        <v>1522</v>
      </c>
      <c r="G858" s="7" t="s">
        <v>3767</v>
      </c>
      <c r="H858" s="7" t="s">
        <v>4840</v>
      </c>
      <c r="I858" s="7" t="s">
        <v>1537</v>
      </c>
      <c r="J858" s="7">
        <f t="shared" si="13"/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12">
        <v>0</v>
      </c>
      <c r="AA858" s="20">
        <v>0</v>
      </c>
      <c r="AB858" s="20">
        <v>0</v>
      </c>
      <c r="AC858" s="48">
        <v>0</v>
      </c>
      <c r="AD858" s="9">
        <v>0</v>
      </c>
      <c r="AE858" s="7">
        <v>0</v>
      </c>
      <c r="AF858" s="7">
        <v>0</v>
      </c>
      <c r="AG858" s="7">
        <v>0</v>
      </c>
      <c r="AH858" s="7">
        <v>0</v>
      </c>
      <c r="AI858" s="7">
        <v>0</v>
      </c>
      <c r="AJ858" s="7">
        <v>0</v>
      </c>
      <c r="AK858" s="7">
        <v>0</v>
      </c>
      <c r="AL858" s="7">
        <v>0</v>
      </c>
      <c r="AM858" s="7">
        <v>0</v>
      </c>
      <c r="AN858" s="7">
        <v>0</v>
      </c>
      <c r="AO858" s="7">
        <v>0</v>
      </c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</row>
    <row r="859" spans="1:67" s="21" customFormat="1">
      <c r="A859" s="7" t="s">
        <v>4841</v>
      </c>
      <c r="B859" s="7" t="s">
        <v>4264</v>
      </c>
      <c r="C859" s="7" t="s">
        <v>1506</v>
      </c>
      <c r="D859" s="7" t="s">
        <v>1507</v>
      </c>
      <c r="E859" s="7" t="s">
        <v>1521</v>
      </c>
      <c r="F859" s="7" t="s">
        <v>1546</v>
      </c>
      <c r="G859" s="7" t="s">
        <v>1547</v>
      </c>
      <c r="H859" s="7" t="s">
        <v>1537</v>
      </c>
      <c r="I859" s="7" t="s">
        <v>1537</v>
      </c>
      <c r="J859" s="7">
        <f t="shared" si="13"/>
        <v>15</v>
      </c>
      <c r="K859" s="8">
        <v>0</v>
      </c>
      <c r="L859" s="8">
        <v>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12">
        <v>0</v>
      </c>
      <c r="AA859" s="20">
        <v>0</v>
      </c>
      <c r="AB859" s="20">
        <v>0</v>
      </c>
      <c r="AC859" s="48">
        <v>0</v>
      </c>
      <c r="AD859" s="9">
        <v>0</v>
      </c>
      <c r="AE859" s="7">
        <v>0</v>
      </c>
      <c r="AF859" s="7">
        <v>3</v>
      </c>
      <c r="AG859" s="7">
        <v>2</v>
      </c>
      <c r="AH859" s="7">
        <v>0</v>
      </c>
      <c r="AI859" s="7">
        <v>4</v>
      </c>
      <c r="AJ859" s="7">
        <v>2</v>
      </c>
      <c r="AK859" s="7">
        <v>1</v>
      </c>
      <c r="AL859" s="7">
        <v>0</v>
      </c>
      <c r="AM859" s="7">
        <v>2</v>
      </c>
      <c r="AN859" s="7">
        <v>0</v>
      </c>
      <c r="AO859" s="7">
        <v>1</v>
      </c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</row>
    <row r="860" spans="1:67" s="21" customFormat="1">
      <c r="A860" s="7" t="s">
        <v>4842</v>
      </c>
      <c r="B860" s="7" t="s">
        <v>4687</v>
      </c>
      <c r="C860" s="7" t="s">
        <v>1506</v>
      </c>
      <c r="D860" s="7" t="s">
        <v>4688</v>
      </c>
      <c r="E860" s="7" t="s">
        <v>4689</v>
      </c>
      <c r="F860" s="7" t="s">
        <v>1537</v>
      </c>
      <c r="G860" s="7" t="s">
        <v>1537</v>
      </c>
      <c r="H860" s="7" t="s">
        <v>1537</v>
      </c>
      <c r="I860" s="7" t="s">
        <v>1537</v>
      </c>
      <c r="J860" s="7">
        <f t="shared" si="13"/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Y860" s="8">
        <v>0</v>
      </c>
      <c r="Z860" s="12">
        <v>0</v>
      </c>
      <c r="AA860" s="20">
        <v>0</v>
      </c>
      <c r="AB860" s="20">
        <v>0</v>
      </c>
      <c r="AC860" s="48">
        <v>0</v>
      </c>
      <c r="AD860" s="9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0</v>
      </c>
      <c r="AL860" s="7">
        <v>0</v>
      </c>
      <c r="AM860" s="7">
        <v>0</v>
      </c>
      <c r="AN860" s="7">
        <v>0</v>
      </c>
      <c r="AO860" s="7">
        <v>0</v>
      </c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</row>
    <row r="861" spans="1:67" s="21" customFormat="1">
      <c r="A861" s="7" t="s">
        <v>4843</v>
      </c>
      <c r="B861" s="7" t="s">
        <v>4397</v>
      </c>
      <c r="C861" s="7" t="s">
        <v>1506</v>
      </c>
      <c r="D861" s="7" t="s">
        <v>1558</v>
      </c>
      <c r="E861" s="7" t="s">
        <v>1588</v>
      </c>
      <c r="F861" s="7" t="s">
        <v>1589</v>
      </c>
      <c r="G861" s="7" t="s">
        <v>1779</v>
      </c>
      <c r="H861" s="7" t="s">
        <v>1537</v>
      </c>
      <c r="I861" s="7" t="s">
        <v>1537</v>
      </c>
      <c r="J861" s="7">
        <f t="shared" si="13"/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12">
        <v>0</v>
      </c>
      <c r="AA861" s="20">
        <v>0</v>
      </c>
      <c r="AB861" s="20">
        <v>0</v>
      </c>
      <c r="AC861" s="48">
        <v>0</v>
      </c>
      <c r="AD861" s="9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0</v>
      </c>
      <c r="AJ861" s="7">
        <v>0</v>
      </c>
      <c r="AK861" s="7">
        <v>0</v>
      </c>
      <c r="AL861" s="7">
        <v>0</v>
      </c>
      <c r="AM861" s="7">
        <v>0</v>
      </c>
      <c r="AN861" s="7">
        <v>0</v>
      </c>
      <c r="AO861" s="7">
        <v>0</v>
      </c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</row>
    <row r="862" spans="1:67" s="21" customFormat="1">
      <c r="A862" s="7" t="s">
        <v>4844</v>
      </c>
      <c r="B862" s="7" t="s">
        <v>4099</v>
      </c>
      <c r="C862" s="7" t="s">
        <v>4100</v>
      </c>
      <c r="D862" s="7" t="s">
        <v>1537</v>
      </c>
      <c r="E862" s="7" t="s">
        <v>1537</v>
      </c>
      <c r="F862" s="7" t="s">
        <v>1537</v>
      </c>
      <c r="G862" s="7" t="s">
        <v>1537</v>
      </c>
      <c r="H862" s="7" t="s">
        <v>1537</v>
      </c>
      <c r="I862" s="7" t="s">
        <v>1537</v>
      </c>
      <c r="J862" s="7">
        <f t="shared" si="13"/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Y862" s="8">
        <v>0</v>
      </c>
      <c r="Z862" s="12">
        <v>0</v>
      </c>
      <c r="AA862" s="20">
        <v>0</v>
      </c>
      <c r="AB862" s="20">
        <v>0</v>
      </c>
      <c r="AC862" s="48">
        <v>0</v>
      </c>
      <c r="AD862" s="9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0</v>
      </c>
      <c r="AL862" s="7">
        <v>0</v>
      </c>
      <c r="AM862" s="7">
        <v>0</v>
      </c>
      <c r="AN862" s="7">
        <v>0</v>
      </c>
      <c r="AO862" s="7">
        <v>0</v>
      </c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</row>
    <row r="863" spans="1:67" s="21" customFormat="1">
      <c r="A863" s="7" t="s">
        <v>4845</v>
      </c>
      <c r="B863" s="7" t="s">
        <v>4099</v>
      </c>
      <c r="C863" s="7" t="s">
        <v>4100</v>
      </c>
      <c r="D863" s="7" t="s">
        <v>1537</v>
      </c>
      <c r="E863" s="7" t="s">
        <v>1537</v>
      </c>
      <c r="F863" s="7" t="s">
        <v>1537</v>
      </c>
      <c r="G863" s="7" t="s">
        <v>1537</v>
      </c>
      <c r="H863" s="7" t="s">
        <v>1537</v>
      </c>
      <c r="I863" s="7" t="s">
        <v>1537</v>
      </c>
      <c r="J863" s="7">
        <f t="shared" si="13"/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12">
        <v>0</v>
      </c>
      <c r="AA863" s="20">
        <v>0</v>
      </c>
      <c r="AB863" s="20">
        <v>0</v>
      </c>
      <c r="AC863" s="48">
        <v>0</v>
      </c>
      <c r="AD863" s="9">
        <v>0</v>
      </c>
      <c r="AE863" s="7">
        <v>0</v>
      </c>
      <c r="AF863" s="7">
        <v>0</v>
      </c>
      <c r="AG863" s="7">
        <v>0</v>
      </c>
      <c r="AH863" s="7">
        <v>0</v>
      </c>
      <c r="AI863" s="7">
        <v>0</v>
      </c>
      <c r="AJ863" s="7">
        <v>0</v>
      </c>
      <c r="AK863" s="7">
        <v>0</v>
      </c>
      <c r="AL863" s="7">
        <v>0</v>
      </c>
      <c r="AM863" s="7">
        <v>0</v>
      </c>
      <c r="AN863" s="7">
        <v>0</v>
      </c>
      <c r="AO863" s="7">
        <v>0</v>
      </c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</row>
    <row r="864" spans="1:67" s="21" customFormat="1">
      <c r="A864" s="7" t="s">
        <v>4846</v>
      </c>
      <c r="B864" s="7" t="s">
        <v>4847</v>
      </c>
      <c r="C864" s="7" t="s">
        <v>1506</v>
      </c>
      <c r="D864" s="7" t="s">
        <v>1507</v>
      </c>
      <c r="E864" s="7" t="s">
        <v>1515</v>
      </c>
      <c r="F864" s="7" t="s">
        <v>4848</v>
      </c>
      <c r="G864" s="7" t="s">
        <v>1537</v>
      </c>
      <c r="H864" s="7" t="s">
        <v>1537</v>
      </c>
      <c r="I864" s="7" t="s">
        <v>1537</v>
      </c>
      <c r="J864" s="7">
        <f t="shared" si="13"/>
        <v>21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12">
        <v>0</v>
      </c>
      <c r="AA864" s="20">
        <v>0</v>
      </c>
      <c r="AB864" s="20">
        <v>0</v>
      </c>
      <c r="AC864" s="48">
        <v>0</v>
      </c>
      <c r="AD864" s="9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0</v>
      </c>
      <c r="AJ864" s="7">
        <v>0</v>
      </c>
      <c r="AK864" s="7">
        <v>0</v>
      </c>
      <c r="AL864" s="7">
        <v>0</v>
      </c>
      <c r="AM864" s="7">
        <v>6</v>
      </c>
      <c r="AN864" s="7">
        <v>15</v>
      </c>
      <c r="AO864" s="7">
        <v>0</v>
      </c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</row>
    <row r="865" spans="1:67" s="21" customFormat="1">
      <c r="A865" s="7" t="s">
        <v>4849</v>
      </c>
      <c r="B865" s="7" t="s">
        <v>4549</v>
      </c>
      <c r="C865" s="7" t="s">
        <v>1506</v>
      </c>
      <c r="D865" s="7" t="s">
        <v>1507</v>
      </c>
      <c r="E865" s="7" t="s">
        <v>1508</v>
      </c>
      <c r="F865" s="7" t="s">
        <v>1509</v>
      </c>
      <c r="G865" s="7" t="s">
        <v>1594</v>
      </c>
      <c r="H865" s="7" t="s">
        <v>3993</v>
      </c>
      <c r="I865" s="7" t="s">
        <v>1537</v>
      </c>
      <c r="J865" s="7">
        <f t="shared" si="13"/>
        <v>0</v>
      </c>
      <c r="K865" s="8">
        <v>0</v>
      </c>
      <c r="L865" s="8">
        <v>0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12">
        <v>0</v>
      </c>
      <c r="AA865" s="20">
        <v>0</v>
      </c>
      <c r="AB865" s="20">
        <v>0</v>
      </c>
      <c r="AC865" s="48">
        <v>0</v>
      </c>
      <c r="AD865" s="9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0</v>
      </c>
      <c r="AL865" s="7">
        <v>0</v>
      </c>
      <c r="AM865" s="7">
        <v>0</v>
      </c>
      <c r="AN865" s="7">
        <v>0</v>
      </c>
      <c r="AO865" s="7">
        <v>0</v>
      </c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</row>
    <row r="866" spans="1:67" s="21" customFormat="1">
      <c r="A866" s="7" t="s">
        <v>4850</v>
      </c>
      <c r="B866" s="7" t="s">
        <v>4784</v>
      </c>
      <c r="C866" s="7" t="s">
        <v>1506</v>
      </c>
      <c r="D866" s="7" t="s">
        <v>1507</v>
      </c>
      <c r="E866" s="7" t="s">
        <v>1515</v>
      </c>
      <c r="F866" s="7" t="s">
        <v>1581</v>
      </c>
      <c r="G866" s="7" t="s">
        <v>1582</v>
      </c>
      <c r="H866" s="7" t="s">
        <v>4719</v>
      </c>
      <c r="I866" s="7" t="s">
        <v>1537</v>
      </c>
      <c r="J866" s="7">
        <f t="shared" si="13"/>
        <v>0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Y866" s="8">
        <v>0</v>
      </c>
      <c r="Z866" s="12">
        <v>0</v>
      </c>
      <c r="AA866" s="20">
        <v>0</v>
      </c>
      <c r="AB866" s="20">
        <v>0</v>
      </c>
      <c r="AC866" s="48">
        <v>0</v>
      </c>
      <c r="AD866" s="9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0</v>
      </c>
      <c r="AL866" s="7">
        <v>0</v>
      </c>
      <c r="AM866" s="7">
        <v>0</v>
      </c>
      <c r="AN866" s="7">
        <v>0</v>
      </c>
      <c r="AO866" s="7">
        <v>0</v>
      </c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</row>
    <row r="867" spans="1:67" s="21" customFormat="1">
      <c r="A867" s="7" t="s">
        <v>4851</v>
      </c>
      <c r="B867" s="7" t="s">
        <v>3751</v>
      </c>
      <c r="C867" s="7" t="s">
        <v>1506</v>
      </c>
      <c r="D867" s="7" t="s">
        <v>1507</v>
      </c>
      <c r="E867" s="7" t="s">
        <v>1508</v>
      </c>
      <c r="F867" s="7" t="s">
        <v>1509</v>
      </c>
      <c r="G867" s="7" t="s">
        <v>1594</v>
      </c>
      <c r="H867" s="7" t="s">
        <v>1537</v>
      </c>
      <c r="I867" s="7" t="s">
        <v>1537</v>
      </c>
      <c r="J867" s="7">
        <f t="shared" si="13"/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12">
        <v>0</v>
      </c>
      <c r="AA867" s="20">
        <v>0</v>
      </c>
      <c r="AB867" s="20">
        <v>0</v>
      </c>
      <c r="AC867" s="48">
        <v>0</v>
      </c>
      <c r="AD867" s="9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0</v>
      </c>
      <c r="AL867" s="7">
        <v>0</v>
      </c>
      <c r="AM867" s="7">
        <v>0</v>
      </c>
      <c r="AN867" s="7">
        <v>0</v>
      </c>
      <c r="AO867" s="7">
        <v>0</v>
      </c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</row>
    <row r="868" spans="1:67" s="21" customFormat="1">
      <c r="A868" s="7" t="s">
        <v>4852</v>
      </c>
      <c r="B868" s="7" t="s">
        <v>4421</v>
      </c>
      <c r="C868" s="7" t="s">
        <v>1506</v>
      </c>
      <c r="D868" s="7" t="s">
        <v>1558</v>
      </c>
      <c r="E868" s="7" t="s">
        <v>4079</v>
      </c>
      <c r="F868" s="7" t="s">
        <v>4080</v>
      </c>
      <c r="G868" s="7" t="s">
        <v>4081</v>
      </c>
      <c r="H868" s="7" t="s">
        <v>1537</v>
      </c>
      <c r="I868" s="7" t="s">
        <v>1537</v>
      </c>
      <c r="J868" s="7">
        <f t="shared" si="13"/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Y868" s="8">
        <v>0</v>
      </c>
      <c r="Z868" s="12">
        <v>0</v>
      </c>
      <c r="AA868" s="20">
        <v>0</v>
      </c>
      <c r="AB868" s="20">
        <v>0</v>
      </c>
      <c r="AC868" s="48">
        <v>0</v>
      </c>
      <c r="AD868" s="9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0</v>
      </c>
      <c r="AL868" s="7">
        <v>0</v>
      </c>
      <c r="AM868" s="7">
        <v>0</v>
      </c>
      <c r="AN868" s="7">
        <v>0</v>
      </c>
      <c r="AO868" s="7">
        <v>0</v>
      </c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</row>
    <row r="869" spans="1:67" s="21" customFormat="1">
      <c r="A869" s="7" t="s">
        <v>4853</v>
      </c>
      <c r="B869" s="7" t="s">
        <v>4854</v>
      </c>
      <c r="C869" s="7" t="s">
        <v>1506</v>
      </c>
      <c r="D869" s="7" t="s">
        <v>1507</v>
      </c>
      <c r="E869" s="7" t="s">
        <v>1508</v>
      </c>
      <c r="F869" s="7" t="s">
        <v>1509</v>
      </c>
      <c r="G869" s="7" t="s">
        <v>1594</v>
      </c>
      <c r="H869" s="7" t="s">
        <v>4109</v>
      </c>
      <c r="I869" s="7" t="s">
        <v>1537</v>
      </c>
      <c r="J869" s="7">
        <f t="shared" si="13"/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12">
        <v>0</v>
      </c>
      <c r="AA869" s="20">
        <v>0</v>
      </c>
      <c r="AB869" s="20">
        <v>0</v>
      </c>
      <c r="AC869" s="48">
        <v>0</v>
      </c>
      <c r="AD869" s="9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0</v>
      </c>
      <c r="AL869" s="7">
        <v>0</v>
      </c>
      <c r="AM869" s="7">
        <v>0</v>
      </c>
      <c r="AN869" s="7">
        <v>0</v>
      </c>
      <c r="AO869" s="7">
        <v>0</v>
      </c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</row>
    <row r="870" spans="1:67" s="21" customFormat="1">
      <c r="A870" s="7" t="s">
        <v>4855</v>
      </c>
      <c r="B870" s="7" t="s">
        <v>4364</v>
      </c>
      <c r="C870" s="7" t="s">
        <v>1506</v>
      </c>
      <c r="D870" s="7" t="s">
        <v>1558</v>
      </c>
      <c r="E870" s="7" t="s">
        <v>1588</v>
      </c>
      <c r="F870" s="7" t="s">
        <v>1589</v>
      </c>
      <c r="G870" s="7" t="s">
        <v>1779</v>
      </c>
      <c r="H870" s="7" t="s">
        <v>4365</v>
      </c>
      <c r="I870" s="7" t="s">
        <v>1537</v>
      </c>
      <c r="J870" s="7">
        <f t="shared" si="13"/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2">
        <v>0</v>
      </c>
      <c r="AA870" s="20">
        <v>0</v>
      </c>
      <c r="AB870" s="20">
        <v>0</v>
      </c>
      <c r="AC870" s="48">
        <v>0</v>
      </c>
      <c r="AD870" s="9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0</v>
      </c>
      <c r="AL870" s="7">
        <v>0</v>
      </c>
      <c r="AM870" s="7">
        <v>0</v>
      </c>
      <c r="AN870" s="7">
        <v>0</v>
      </c>
      <c r="AO870" s="7">
        <v>0</v>
      </c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</row>
    <row r="871" spans="1:67" s="21" customFormat="1">
      <c r="A871" s="7" t="s">
        <v>4856</v>
      </c>
      <c r="B871" s="7" t="s">
        <v>4099</v>
      </c>
      <c r="C871" s="7" t="s">
        <v>4100</v>
      </c>
      <c r="D871" s="7" t="s">
        <v>1537</v>
      </c>
      <c r="E871" s="7" t="s">
        <v>1537</v>
      </c>
      <c r="F871" s="7" t="s">
        <v>1537</v>
      </c>
      <c r="G871" s="7" t="s">
        <v>1537</v>
      </c>
      <c r="H871" s="7" t="s">
        <v>1537</v>
      </c>
      <c r="I871" s="7" t="s">
        <v>1537</v>
      </c>
      <c r="J871" s="7">
        <f t="shared" si="13"/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12">
        <v>0</v>
      </c>
      <c r="AA871" s="20">
        <v>0</v>
      </c>
      <c r="AB871" s="20">
        <v>0</v>
      </c>
      <c r="AC871" s="48">
        <v>0</v>
      </c>
      <c r="AD871" s="9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7">
        <v>0</v>
      </c>
      <c r="AK871" s="7">
        <v>0</v>
      </c>
      <c r="AL871" s="7">
        <v>0</v>
      </c>
      <c r="AM871" s="7">
        <v>0</v>
      </c>
      <c r="AN871" s="7">
        <v>0</v>
      </c>
      <c r="AO871" s="7">
        <v>0</v>
      </c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</row>
    <row r="872" spans="1:67" s="21" customFormat="1">
      <c r="A872" s="7" t="s">
        <v>4857</v>
      </c>
      <c r="B872" s="7" t="s">
        <v>3701</v>
      </c>
      <c r="C872" s="7" t="s">
        <v>1506</v>
      </c>
      <c r="D872" s="7" t="s">
        <v>1507</v>
      </c>
      <c r="E872" s="7" t="s">
        <v>1521</v>
      </c>
      <c r="F872" s="7" t="s">
        <v>1527</v>
      </c>
      <c r="G872" s="7" t="s">
        <v>1528</v>
      </c>
      <c r="H872" s="7" t="s">
        <v>1529</v>
      </c>
      <c r="I872" s="7" t="s">
        <v>1537</v>
      </c>
      <c r="J872" s="7">
        <f t="shared" si="13"/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12">
        <v>0</v>
      </c>
      <c r="AA872" s="20">
        <v>0</v>
      </c>
      <c r="AB872" s="20">
        <v>0</v>
      </c>
      <c r="AC872" s="48">
        <v>0</v>
      </c>
      <c r="AD872" s="9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0</v>
      </c>
      <c r="AL872" s="7">
        <v>0</v>
      </c>
      <c r="AM872" s="7">
        <v>0</v>
      </c>
      <c r="AN872" s="7">
        <v>0</v>
      </c>
      <c r="AO872" s="7">
        <v>0</v>
      </c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</row>
    <row r="873" spans="1:67" s="21" customFormat="1">
      <c r="A873" s="7" t="s">
        <v>4858</v>
      </c>
      <c r="B873" s="7" t="s">
        <v>3695</v>
      </c>
      <c r="C873" s="7" t="s">
        <v>1506</v>
      </c>
      <c r="D873" s="7" t="s">
        <v>1507</v>
      </c>
      <c r="E873" s="7" t="s">
        <v>1515</v>
      </c>
      <c r="F873" s="7" t="s">
        <v>3672</v>
      </c>
      <c r="G873" s="7" t="s">
        <v>1789</v>
      </c>
      <c r="H873" s="7" t="s">
        <v>1537</v>
      </c>
      <c r="I873" s="7" t="s">
        <v>1537</v>
      </c>
      <c r="J873" s="7">
        <f t="shared" si="13"/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12">
        <v>0</v>
      </c>
      <c r="AA873" s="20">
        <v>0</v>
      </c>
      <c r="AB873" s="20">
        <v>0</v>
      </c>
      <c r="AC873" s="48">
        <v>0</v>
      </c>
      <c r="AD873" s="9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0</v>
      </c>
      <c r="AL873" s="7">
        <v>0</v>
      </c>
      <c r="AM873" s="7">
        <v>0</v>
      </c>
      <c r="AN873" s="7">
        <v>0</v>
      </c>
      <c r="AO873" s="7">
        <v>0</v>
      </c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</row>
    <row r="874" spans="1:67" s="21" customFormat="1">
      <c r="A874" s="7" t="s">
        <v>4859</v>
      </c>
      <c r="B874" s="7" t="s">
        <v>3670</v>
      </c>
      <c r="C874" s="7" t="s">
        <v>1506</v>
      </c>
      <c r="D874" s="7" t="s">
        <v>1507</v>
      </c>
      <c r="E874" s="7" t="s">
        <v>1521</v>
      </c>
      <c r="F874" s="7" t="s">
        <v>1522</v>
      </c>
      <c r="G874" s="7" t="s">
        <v>1523</v>
      </c>
      <c r="H874" s="7" t="s">
        <v>1537</v>
      </c>
      <c r="I874" s="7" t="s">
        <v>1537</v>
      </c>
      <c r="J874" s="7">
        <f t="shared" si="13"/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2">
        <v>0</v>
      </c>
      <c r="AA874" s="20">
        <v>0</v>
      </c>
      <c r="AB874" s="20">
        <v>0</v>
      </c>
      <c r="AC874" s="48">
        <v>0</v>
      </c>
      <c r="AD874" s="9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0</v>
      </c>
      <c r="AL874" s="7">
        <v>0</v>
      </c>
      <c r="AM874" s="7">
        <v>0</v>
      </c>
      <c r="AN874" s="7">
        <v>0</v>
      </c>
      <c r="AO874" s="7">
        <v>0</v>
      </c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</row>
    <row r="875" spans="1:67" s="21" customFormat="1">
      <c r="A875" s="7" t="s">
        <v>4860</v>
      </c>
      <c r="B875" s="7" t="s">
        <v>4606</v>
      </c>
      <c r="C875" s="7" t="s">
        <v>1506</v>
      </c>
      <c r="D875" s="7" t="s">
        <v>4607</v>
      </c>
      <c r="E875" s="7" t="s">
        <v>4608</v>
      </c>
      <c r="F875" s="7" t="s">
        <v>4609</v>
      </c>
      <c r="G875" s="7" t="s">
        <v>4610</v>
      </c>
      <c r="H875" s="7" t="s">
        <v>4611</v>
      </c>
      <c r="I875" s="7" t="s">
        <v>1537</v>
      </c>
      <c r="J875" s="7">
        <f t="shared" si="13"/>
        <v>9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12">
        <v>0</v>
      </c>
      <c r="AA875" s="20">
        <v>0</v>
      </c>
      <c r="AB875" s="20">
        <v>0</v>
      </c>
      <c r="AC875" s="48">
        <v>0</v>
      </c>
      <c r="AD875" s="9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7">
        <v>0</v>
      </c>
      <c r="AL875" s="7">
        <v>0</v>
      </c>
      <c r="AM875" s="7">
        <v>0</v>
      </c>
      <c r="AN875" s="7">
        <v>9</v>
      </c>
      <c r="AO875" s="7">
        <v>0</v>
      </c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</row>
    <row r="876" spans="1:67" s="21" customFormat="1">
      <c r="A876" s="7" t="s">
        <v>4861</v>
      </c>
      <c r="B876" s="7" t="s">
        <v>3669</v>
      </c>
      <c r="C876" s="7" t="s">
        <v>1506</v>
      </c>
      <c r="D876" s="7" t="s">
        <v>1507</v>
      </c>
      <c r="E876" s="7" t="s">
        <v>1521</v>
      </c>
      <c r="F876" s="7" t="s">
        <v>1546</v>
      </c>
      <c r="G876" s="7" t="s">
        <v>1537</v>
      </c>
      <c r="H876" s="7" t="s">
        <v>1537</v>
      </c>
      <c r="I876" s="7" t="s">
        <v>1537</v>
      </c>
      <c r="J876" s="7">
        <f t="shared" si="13"/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12">
        <v>0</v>
      </c>
      <c r="AA876" s="20">
        <v>0</v>
      </c>
      <c r="AB876" s="20">
        <v>0</v>
      </c>
      <c r="AC876" s="48">
        <v>0</v>
      </c>
      <c r="AD876" s="9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0</v>
      </c>
      <c r="AL876" s="7">
        <v>0</v>
      </c>
      <c r="AM876" s="7">
        <v>0</v>
      </c>
      <c r="AN876" s="7">
        <v>0</v>
      </c>
      <c r="AO876" s="7">
        <v>0</v>
      </c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</row>
    <row r="877" spans="1:67" s="21" customFormat="1">
      <c r="A877" s="7" t="s">
        <v>4862</v>
      </c>
      <c r="B877" s="7" t="s">
        <v>4863</v>
      </c>
      <c r="C877" s="7" t="s">
        <v>1506</v>
      </c>
      <c r="D877" s="7" t="s">
        <v>1507</v>
      </c>
      <c r="E877" s="7" t="s">
        <v>1508</v>
      </c>
      <c r="F877" s="7" t="s">
        <v>1509</v>
      </c>
      <c r="G877" s="7" t="s">
        <v>1594</v>
      </c>
      <c r="H877" s="7" t="s">
        <v>4109</v>
      </c>
      <c r="I877" s="7" t="s">
        <v>4864</v>
      </c>
      <c r="J877" s="7">
        <f t="shared" si="13"/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2">
        <v>0</v>
      </c>
      <c r="AA877" s="20">
        <v>0</v>
      </c>
      <c r="AB877" s="20">
        <v>0</v>
      </c>
      <c r="AC877" s="48">
        <v>0</v>
      </c>
      <c r="AD877" s="9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0</v>
      </c>
      <c r="AL877" s="7">
        <v>0</v>
      </c>
      <c r="AM877" s="7">
        <v>0</v>
      </c>
      <c r="AN877" s="7">
        <v>0</v>
      </c>
      <c r="AO877" s="7">
        <v>0</v>
      </c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</row>
    <row r="878" spans="1:67" s="21" customFormat="1">
      <c r="A878" s="7" t="s">
        <v>4865</v>
      </c>
      <c r="B878" s="7" t="s">
        <v>3702</v>
      </c>
      <c r="C878" s="7" t="s">
        <v>1506</v>
      </c>
      <c r="D878" s="7" t="s">
        <v>1558</v>
      </c>
      <c r="E878" s="7" t="s">
        <v>1588</v>
      </c>
      <c r="F878" s="7" t="s">
        <v>1589</v>
      </c>
      <c r="G878" s="7" t="s">
        <v>1590</v>
      </c>
      <c r="H878" s="7" t="s">
        <v>1591</v>
      </c>
      <c r="I878" s="7" t="s">
        <v>1537</v>
      </c>
      <c r="J878" s="7">
        <f t="shared" si="13"/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12">
        <v>0</v>
      </c>
      <c r="AA878" s="20">
        <v>0</v>
      </c>
      <c r="AB878" s="20">
        <v>0</v>
      </c>
      <c r="AC878" s="48">
        <v>0</v>
      </c>
      <c r="AD878" s="9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0</v>
      </c>
      <c r="AL878" s="7">
        <v>0</v>
      </c>
      <c r="AM878" s="7">
        <v>0</v>
      </c>
      <c r="AN878" s="7">
        <v>0</v>
      </c>
      <c r="AO878" s="7">
        <v>0</v>
      </c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</row>
    <row r="879" spans="1:67" s="21" customFormat="1">
      <c r="A879" s="7" t="s">
        <v>4866</v>
      </c>
      <c r="B879" s="7" t="s">
        <v>3831</v>
      </c>
      <c r="C879" s="7" t="s">
        <v>1506</v>
      </c>
      <c r="D879" s="7" t="s">
        <v>1507</v>
      </c>
      <c r="E879" s="7" t="s">
        <v>1508</v>
      </c>
      <c r="F879" s="7" t="s">
        <v>1509</v>
      </c>
      <c r="G879" s="7" t="s">
        <v>1510</v>
      </c>
      <c r="H879" s="7" t="s">
        <v>1537</v>
      </c>
      <c r="I879" s="7" t="s">
        <v>1537</v>
      </c>
      <c r="J879" s="7">
        <f t="shared" si="13"/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2">
        <v>0</v>
      </c>
      <c r="AA879" s="20">
        <v>0</v>
      </c>
      <c r="AB879" s="20">
        <v>0</v>
      </c>
      <c r="AC879" s="48">
        <v>0</v>
      </c>
      <c r="AD879" s="9">
        <v>0</v>
      </c>
      <c r="AE879" s="7">
        <v>0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0</v>
      </c>
      <c r="AL879" s="7">
        <v>0</v>
      </c>
      <c r="AM879" s="7">
        <v>0</v>
      </c>
      <c r="AN879" s="7">
        <v>0</v>
      </c>
      <c r="AO879" s="7">
        <v>0</v>
      </c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</row>
    <row r="880" spans="1:67" s="21" customFormat="1">
      <c r="A880" s="7" t="s">
        <v>4867</v>
      </c>
      <c r="B880" s="7" t="s">
        <v>4020</v>
      </c>
      <c r="C880" s="7" t="s">
        <v>1506</v>
      </c>
      <c r="D880" s="7" t="s">
        <v>1507</v>
      </c>
      <c r="E880" s="7" t="s">
        <v>1508</v>
      </c>
      <c r="F880" s="7" t="s">
        <v>1509</v>
      </c>
      <c r="G880" s="7" t="s">
        <v>1510</v>
      </c>
      <c r="H880" s="7" t="s">
        <v>1573</v>
      </c>
      <c r="I880" s="7" t="s">
        <v>1537</v>
      </c>
      <c r="J880" s="7">
        <f t="shared" si="13"/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12">
        <v>0</v>
      </c>
      <c r="AA880" s="20">
        <v>0</v>
      </c>
      <c r="AB880" s="20">
        <v>0</v>
      </c>
      <c r="AC880" s="48">
        <v>0</v>
      </c>
      <c r="AD880" s="9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0</v>
      </c>
      <c r="AL880" s="7">
        <v>0</v>
      </c>
      <c r="AM880" s="7">
        <v>0</v>
      </c>
      <c r="AN880" s="7">
        <v>0</v>
      </c>
      <c r="AO880" s="7">
        <v>0</v>
      </c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</row>
    <row r="881" spans="1:67" s="21" customFormat="1">
      <c r="A881" s="7" t="s">
        <v>2533</v>
      </c>
      <c r="B881" s="7" t="s">
        <v>4651</v>
      </c>
      <c r="C881" s="7" t="s">
        <v>1506</v>
      </c>
      <c r="D881" s="7" t="s">
        <v>1507</v>
      </c>
      <c r="E881" s="7" t="s">
        <v>1521</v>
      </c>
      <c r="F881" s="7" t="s">
        <v>4002</v>
      </c>
      <c r="G881" s="7" t="s">
        <v>4003</v>
      </c>
      <c r="H881" s="7" t="s">
        <v>4652</v>
      </c>
      <c r="I881" s="7" t="s">
        <v>1537</v>
      </c>
      <c r="J881" s="7">
        <f t="shared" si="13"/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12">
        <v>0</v>
      </c>
      <c r="AA881" s="20">
        <v>0</v>
      </c>
      <c r="AB881" s="20">
        <v>0</v>
      </c>
      <c r="AC881" s="48">
        <v>0</v>
      </c>
      <c r="AD881" s="9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0</v>
      </c>
      <c r="AL881" s="7">
        <v>0</v>
      </c>
      <c r="AM881" s="7">
        <v>0</v>
      </c>
      <c r="AN881" s="7">
        <v>0</v>
      </c>
      <c r="AO881" s="7">
        <v>0</v>
      </c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</row>
    <row r="882" spans="1:67" s="21" customFormat="1">
      <c r="A882" s="7" t="s">
        <v>4868</v>
      </c>
      <c r="B882" s="7" t="s">
        <v>4099</v>
      </c>
      <c r="C882" s="7" t="s">
        <v>4100</v>
      </c>
      <c r="D882" s="7" t="s">
        <v>1537</v>
      </c>
      <c r="E882" s="7" t="s">
        <v>1537</v>
      </c>
      <c r="F882" s="7" t="s">
        <v>1537</v>
      </c>
      <c r="G882" s="7" t="s">
        <v>1537</v>
      </c>
      <c r="H882" s="7" t="s">
        <v>1537</v>
      </c>
      <c r="I882" s="7" t="s">
        <v>1537</v>
      </c>
      <c r="J882" s="7">
        <f t="shared" si="13"/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Y882" s="8">
        <v>0</v>
      </c>
      <c r="Z882" s="12">
        <v>0</v>
      </c>
      <c r="AA882" s="20">
        <v>0</v>
      </c>
      <c r="AB882" s="20">
        <v>0</v>
      </c>
      <c r="AC882" s="48">
        <v>0</v>
      </c>
      <c r="AD882" s="9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0</v>
      </c>
      <c r="AL882" s="7">
        <v>0</v>
      </c>
      <c r="AM882" s="7">
        <v>0</v>
      </c>
      <c r="AN882" s="7">
        <v>0</v>
      </c>
      <c r="AO882" s="7">
        <v>0</v>
      </c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</row>
    <row r="883" spans="1:67" s="21" customFormat="1">
      <c r="A883" s="7" t="s">
        <v>4869</v>
      </c>
      <c r="B883" s="7" t="s">
        <v>4099</v>
      </c>
      <c r="C883" s="7" t="s">
        <v>4100</v>
      </c>
      <c r="D883" s="7" t="s">
        <v>1537</v>
      </c>
      <c r="E883" s="7" t="s">
        <v>1537</v>
      </c>
      <c r="F883" s="7" t="s">
        <v>1537</v>
      </c>
      <c r="G883" s="7" t="s">
        <v>1537</v>
      </c>
      <c r="H883" s="7" t="s">
        <v>1537</v>
      </c>
      <c r="I883" s="7" t="s">
        <v>1537</v>
      </c>
      <c r="J883" s="7">
        <f t="shared" si="13"/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2">
        <v>0</v>
      </c>
      <c r="AA883" s="20">
        <v>0</v>
      </c>
      <c r="AB883" s="20">
        <v>0</v>
      </c>
      <c r="AC883" s="48">
        <v>0</v>
      </c>
      <c r="AD883" s="9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0</v>
      </c>
      <c r="AL883" s="7">
        <v>0</v>
      </c>
      <c r="AM883" s="7">
        <v>0</v>
      </c>
      <c r="AN883" s="7">
        <v>0</v>
      </c>
      <c r="AO883" s="7">
        <v>0</v>
      </c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</row>
    <row r="884" spans="1:67" s="21" customFormat="1">
      <c r="A884" s="7" t="s">
        <v>4870</v>
      </c>
      <c r="B884" s="7" t="s">
        <v>4099</v>
      </c>
      <c r="C884" s="7" t="s">
        <v>4100</v>
      </c>
      <c r="D884" s="7" t="s">
        <v>1537</v>
      </c>
      <c r="E884" s="7" t="s">
        <v>1537</v>
      </c>
      <c r="F884" s="7" t="s">
        <v>1537</v>
      </c>
      <c r="G884" s="7" t="s">
        <v>1537</v>
      </c>
      <c r="H884" s="7" t="s">
        <v>1537</v>
      </c>
      <c r="I884" s="7" t="s">
        <v>1537</v>
      </c>
      <c r="J884" s="7">
        <f t="shared" si="13"/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Y884" s="8">
        <v>0</v>
      </c>
      <c r="Z884" s="12">
        <v>0</v>
      </c>
      <c r="AA884" s="20">
        <v>0</v>
      </c>
      <c r="AB884" s="20">
        <v>0</v>
      </c>
      <c r="AC884" s="48">
        <v>0</v>
      </c>
      <c r="AD884" s="9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0</v>
      </c>
      <c r="AL884" s="7">
        <v>0</v>
      </c>
      <c r="AM884" s="7">
        <v>0</v>
      </c>
      <c r="AN884" s="7">
        <v>0</v>
      </c>
      <c r="AO884" s="7">
        <v>0</v>
      </c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</row>
    <row r="885" spans="1:67" s="21" customFormat="1">
      <c r="A885" s="7" t="s">
        <v>4871</v>
      </c>
      <c r="B885" s="7" t="s">
        <v>4099</v>
      </c>
      <c r="C885" s="7" t="s">
        <v>4100</v>
      </c>
      <c r="D885" s="7" t="s">
        <v>1537</v>
      </c>
      <c r="E885" s="7" t="s">
        <v>1537</v>
      </c>
      <c r="F885" s="7" t="s">
        <v>1537</v>
      </c>
      <c r="G885" s="7" t="s">
        <v>1537</v>
      </c>
      <c r="H885" s="7" t="s">
        <v>1537</v>
      </c>
      <c r="I885" s="7" t="s">
        <v>1537</v>
      </c>
      <c r="J885" s="7">
        <f t="shared" si="13"/>
        <v>0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12">
        <v>0</v>
      </c>
      <c r="AA885" s="20">
        <v>0</v>
      </c>
      <c r="AB885" s="20">
        <v>0</v>
      </c>
      <c r="AC885" s="48">
        <v>0</v>
      </c>
      <c r="AD885" s="9">
        <v>0</v>
      </c>
      <c r="AE885" s="7">
        <v>0</v>
      </c>
      <c r="AF885" s="7">
        <v>0</v>
      </c>
      <c r="AG885" s="7">
        <v>0</v>
      </c>
      <c r="AH885" s="7">
        <v>0</v>
      </c>
      <c r="AI885" s="7">
        <v>0</v>
      </c>
      <c r="AJ885" s="7">
        <v>0</v>
      </c>
      <c r="AK885" s="7">
        <v>0</v>
      </c>
      <c r="AL885" s="7">
        <v>0</v>
      </c>
      <c r="AM885" s="7">
        <v>0</v>
      </c>
      <c r="AN885" s="7">
        <v>0</v>
      </c>
      <c r="AO885" s="7">
        <v>0</v>
      </c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</row>
    <row r="886" spans="1:67" s="21" customFormat="1">
      <c r="A886" s="7" t="s">
        <v>4872</v>
      </c>
      <c r="B886" s="7" t="s">
        <v>3674</v>
      </c>
      <c r="C886" s="7" t="s">
        <v>1506</v>
      </c>
      <c r="D886" s="7" t="s">
        <v>1507</v>
      </c>
      <c r="E886" s="7" t="s">
        <v>1515</v>
      </c>
      <c r="F886" s="7" t="s">
        <v>1539</v>
      </c>
      <c r="G886" s="7" t="s">
        <v>1540</v>
      </c>
      <c r="H886" s="7" t="s">
        <v>1541</v>
      </c>
      <c r="I886" s="7" t="s">
        <v>1537</v>
      </c>
      <c r="J886" s="7">
        <f t="shared" si="13"/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12">
        <v>0</v>
      </c>
      <c r="AA886" s="20">
        <v>0</v>
      </c>
      <c r="AB886" s="20">
        <v>0</v>
      </c>
      <c r="AC886" s="48">
        <v>0</v>
      </c>
      <c r="AD886" s="9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0</v>
      </c>
      <c r="AL886" s="7">
        <v>0</v>
      </c>
      <c r="AM886" s="7">
        <v>0</v>
      </c>
      <c r="AN886" s="7">
        <v>0</v>
      </c>
      <c r="AO886" s="7">
        <v>0</v>
      </c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</row>
    <row r="887" spans="1:67" s="21" customFormat="1">
      <c r="A887" s="7" t="s">
        <v>4873</v>
      </c>
      <c r="B887" s="7" t="s">
        <v>4099</v>
      </c>
      <c r="C887" s="7" t="s">
        <v>4100</v>
      </c>
      <c r="D887" s="7" t="s">
        <v>1537</v>
      </c>
      <c r="E887" s="7" t="s">
        <v>1537</v>
      </c>
      <c r="F887" s="7" t="s">
        <v>1537</v>
      </c>
      <c r="G887" s="7" t="s">
        <v>1537</v>
      </c>
      <c r="H887" s="7" t="s">
        <v>1537</v>
      </c>
      <c r="I887" s="7" t="s">
        <v>1537</v>
      </c>
      <c r="J887" s="7">
        <f t="shared" si="13"/>
        <v>19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2">
        <v>0</v>
      </c>
      <c r="AA887" s="20">
        <v>0</v>
      </c>
      <c r="AB887" s="20">
        <v>0</v>
      </c>
      <c r="AC887" s="48">
        <v>0</v>
      </c>
      <c r="AD887" s="9">
        <v>19</v>
      </c>
      <c r="AE887" s="7">
        <v>0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0</v>
      </c>
      <c r="AL887" s="7">
        <v>0</v>
      </c>
      <c r="AM887" s="7">
        <v>0</v>
      </c>
      <c r="AN887" s="7">
        <v>0</v>
      </c>
      <c r="AO887" s="7">
        <v>0</v>
      </c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</row>
    <row r="888" spans="1:67" s="21" customFormat="1">
      <c r="A888" s="7" t="s">
        <v>4874</v>
      </c>
      <c r="B888" s="7" t="s">
        <v>4693</v>
      </c>
      <c r="C888" s="7" t="s">
        <v>1506</v>
      </c>
      <c r="D888" s="7" t="s">
        <v>1507</v>
      </c>
      <c r="E888" s="7" t="s">
        <v>1515</v>
      </c>
      <c r="F888" s="7" t="s">
        <v>3672</v>
      </c>
      <c r="G888" s="7" t="s">
        <v>1789</v>
      </c>
      <c r="H888" s="7" t="s">
        <v>4694</v>
      </c>
      <c r="I888" s="7" t="s">
        <v>1537</v>
      </c>
      <c r="J888" s="7">
        <f t="shared" si="13"/>
        <v>19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19</v>
      </c>
      <c r="W888" s="8">
        <v>0</v>
      </c>
      <c r="X888" s="8">
        <v>0</v>
      </c>
      <c r="Y888" s="8">
        <v>0</v>
      </c>
      <c r="Z888" s="12">
        <v>0</v>
      </c>
      <c r="AA888" s="20">
        <v>0</v>
      </c>
      <c r="AB888" s="20">
        <v>0</v>
      </c>
      <c r="AC888" s="48">
        <v>0</v>
      </c>
      <c r="AD888" s="9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0</v>
      </c>
      <c r="AL888" s="7">
        <v>0</v>
      </c>
      <c r="AM888" s="7">
        <v>0</v>
      </c>
      <c r="AN888" s="7">
        <v>0</v>
      </c>
      <c r="AO888" s="7">
        <v>0</v>
      </c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</row>
    <row r="889" spans="1:67" s="21" customFormat="1">
      <c r="A889" s="7" t="s">
        <v>4875</v>
      </c>
      <c r="B889" s="7" t="s">
        <v>4102</v>
      </c>
      <c r="C889" s="7" t="s">
        <v>1506</v>
      </c>
      <c r="D889" s="7" t="s">
        <v>1507</v>
      </c>
      <c r="E889" s="7" t="s">
        <v>1537</v>
      </c>
      <c r="F889" s="7" t="s">
        <v>1537</v>
      </c>
      <c r="G889" s="7" t="s">
        <v>1537</v>
      </c>
      <c r="H889" s="7" t="s">
        <v>1537</v>
      </c>
      <c r="I889" s="7" t="s">
        <v>1537</v>
      </c>
      <c r="J889" s="7">
        <f t="shared" si="13"/>
        <v>19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12">
        <v>0</v>
      </c>
      <c r="AA889" s="20">
        <v>0</v>
      </c>
      <c r="AB889" s="20">
        <v>0</v>
      </c>
      <c r="AC889" s="48">
        <v>0</v>
      </c>
      <c r="AD889" s="9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0</v>
      </c>
      <c r="AL889" s="7">
        <v>0</v>
      </c>
      <c r="AM889" s="7">
        <v>0</v>
      </c>
      <c r="AN889" s="7">
        <v>19</v>
      </c>
      <c r="AO889" s="7">
        <v>0</v>
      </c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</row>
    <row r="890" spans="1:67" s="21" customFormat="1">
      <c r="A890" s="7" t="s">
        <v>4876</v>
      </c>
      <c r="B890" s="7" t="s">
        <v>3816</v>
      </c>
      <c r="C890" s="7" t="s">
        <v>1506</v>
      </c>
      <c r="D890" s="7" t="s">
        <v>1507</v>
      </c>
      <c r="E890" s="7" t="s">
        <v>1521</v>
      </c>
      <c r="F890" s="7" t="s">
        <v>1546</v>
      </c>
      <c r="G890" s="7" t="s">
        <v>1547</v>
      </c>
      <c r="H890" s="7" t="s">
        <v>1548</v>
      </c>
      <c r="I890" s="7" t="s">
        <v>1537</v>
      </c>
      <c r="J890" s="7">
        <f t="shared" si="13"/>
        <v>19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12">
        <v>0</v>
      </c>
      <c r="AA890" s="20">
        <v>0</v>
      </c>
      <c r="AB890" s="20">
        <v>0</v>
      </c>
      <c r="AC890" s="48">
        <v>0</v>
      </c>
      <c r="AD890" s="9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0</v>
      </c>
      <c r="AL890" s="7">
        <v>0</v>
      </c>
      <c r="AM890" s="7">
        <v>0</v>
      </c>
      <c r="AN890" s="7">
        <v>19</v>
      </c>
      <c r="AO890" s="7">
        <v>0</v>
      </c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</row>
    <row r="891" spans="1:67" s="21" customFormat="1">
      <c r="A891" s="7" t="s">
        <v>4877</v>
      </c>
      <c r="B891" s="7" t="s">
        <v>3831</v>
      </c>
      <c r="C891" s="7" t="s">
        <v>1506</v>
      </c>
      <c r="D891" s="7" t="s">
        <v>1507</v>
      </c>
      <c r="E891" s="7" t="s">
        <v>1508</v>
      </c>
      <c r="F891" s="7" t="s">
        <v>1509</v>
      </c>
      <c r="G891" s="7" t="s">
        <v>1510</v>
      </c>
      <c r="H891" s="7" t="s">
        <v>1537</v>
      </c>
      <c r="I891" s="7" t="s">
        <v>1537</v>
      </c>
      <c r="J891" s="7">
        <f t="shared" si="13"/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2">
        <v>0</v>
      </c>
      <c r="AA891" s="20">
        <v>0</v>
      </c>
      <c r="AB891" s="20">
        <v>0</v>
      </c>
      <c r="AC891" s="48">
        <v>0</v>
      </c>
      <c r="AD891" s="9">
        <v>0</v>
      </c>
      <c r="AE891" s="7">
        <v>0</v>
      </c>
      <c r="AF891" s="7">
        <v>0</v>
      </c>
      <c r="AG891" s="7">
        <v>0</v>
      </c>
      <c r="AH891" s="7">
        <v>0</v>
      </c>
      <c r="AI891" s="7">
        <v>0</v>
      </c>
      <c r="AJ891" s="7">
        <v>0</v>
      </c>
      <c r="AK891" s="7">
        <v>0</v>
      </c>
      <c r="AL891" s="7">
        <v>0</v>
      </c>
      <c r="AM891" s="7">
        <v>0</v>
      </c>
      <c r="AN891" s="7">
        <v>0</v>
      </c>
      <c r="AO891" s="7">
        <v>0</v>
      </c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</row>
    <row r="892" spans="1:67" s="21" customFormat="1">
      <c r="A892" s="7" t="s">
        <v>4878</v>
      </c>
      <c r="B892" s="7" t="s">
        <v>4736</v>
      </c>
      <c r="C892" s="7" t="s">
        <v>1506</v>
      </c>
      <c r="D892" s="7" t="s">
        <v>1532</v>
      </c>
      <c r="E892" s="7" t="s">
        <v>1533</v>
      </c>
      <c r="F892" s="7" t="s">
        <v>1534</v>
      </c>
      <c r="G892" s="7" t="s">
        <v>1537</v>
      </c>
      <c r="H892" s="7" t="s">
        <v>1537</v>
      </c>
      <c r="I892" s="7" t="s">
        <v>1537</v>
      </c>
      <c r="J892" s="7">
        <f t="shared" si="13"/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12">
        <v>0</v>
      </c>
      <c r="AA892" s="20">
        <v>0</v>
      </c>
      <c r="AB892" s="20">
        <v>0</v>
      </c>
      <c r="AC892" s="48">
        <v>0</v>
      </c>
      <c r="AD892" s="9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0</v>
      </c>
      <c r="AL892" s="7">
        <v>0</v>
      </c>
      <c r="AM892" s="7">
        <v>0</v>
      </c>
      <c r="AN892" s="7">
        <v>0</v>
      </c>
      <c r="AO892" s="7">
        <v>0</v>
      </c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</row>
    <row r="893" spans="1:67" s="21" customFormat="1">
      <c r="A893" s="7" t="s">
        <v>4879</v>
      </c>
      <c r="B893" s="7" t="s">
        <v>3694</v>
      </c>
      <c r="C893" s="7" t="s">
        <v>1506</v>
      </c>
      <c r="D893" s="7" t="s">
        <v>1507</v>
      </c>
      <c r="E893" s="7" t="s">
        <v>1515</v>
      </c>
      <c r="F893" s="7" t="s">
        <v>1581</v>
      </c>
      <c r="G893" s="7" t="s">
        <v>1582</v>
      </c>
      <c r="H893" s="7" t="s">
        <v>1583</v>
      </c>
      <c r="I893" s="7" t="s">
        <v>1537</v>
      </c>
      <c r="J893" s="7">
        <f t="shared" si="13"/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12">
        <v>0</v>
      </c>
      <c r="AA893" s="20">
        <v>0</v>
      </c>
      <c r="AB893" s="20">
        <v>0</v>
      </c>
      <c r="AC893" s="48">
        <v>0</v>
      </c>
      <c r="AD893" s="9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0</v>
      </c>
      <c r="AL893" s="7">
        <v>0</v>
      </c>
      <c r="AM893" s="7">
        <v>0</v>
      </c>
      <c r="AN893" s="7">
        <v>0</v>
      </c>
      <c r="AO893" s="7">
        <v>0</v>
      </c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</row>
    <row r="894" spans="1:67" s="21" customFormat="1">
      <c r="A894" s="7" t="s">
        <v>4880</v>
      </c>
      <c r="B894" s="7" t="s">
        <v>3712</v>
      </c>
      <c r="C894" s="7" t="s">
        <v>1506</v>
      </c>
      <c r="D894" s="7" t="s">
        <v>1749</v>
      </c>
      <c r="E894" s="7" t="s">
        <v>1749</v>
      </c>
      <c r="F894" s="7" t="s">
        <v>3713</v>
      </c>
      <c r="G894" s="7" t="s">
        <v>3714</v>
      </c>
      <c r="H894" s="7" t="s">
        <v>3715</v>
      </c>
      <c r="I894" s="7" t="s">
        <v>1537</v>
      </c>
      <c r="J894" s="7">
        <f t="shared" si="13"/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12">
        <v>0</v>
      </c>
      <c r="AA894" s="20">
        <v>0</v>
      </c>
      <c r="AB894" s="20">
        <v>0</v>
      </c>
      <c r="AC894" s="48">
        <v>0</v>
      </c>
      <c r="AD894" s="9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0</v>
      </c>
      <c r="AL894" s="7">
        <v>0</v>
      </c>
      <c r="AM894" s="7">
        <v>0</v>
      </c>
      <c r="AN894" s="7">
        <v>0</v>
      </c>
      <c r="AO894" s="7">
        <v>0</v>
      </c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</row>
    <row r="895" spans="1:67" s="21" customFormat="1">
      <c r="A895" s="7" t="s">
        <v>4881</v>
      </c>
      <c r="B895" s="7" t="s">
        <v>4123</v>
      </c>
      <c r="C895" s="7" t="s">
        <v>1537</v>
      </c>
      <c r="D895" s="7" t="s">
        <v>1537</v>
      </c>
      <c r="E895" s="7" t="s">
        <v>1537</v>
      </c>
      <c r="F895" s="7" t="s">
        <v>1537</v>
      </c>
      <c r="G895" s="7" t="s">
        <v>1537</v>
      </c>
      <c r="H895" s="7" t="s">
        <v>1537</v>
      </c>
      <c r="I895" s="7" t="s">
        <v>1537</v>
      </c>
      <c r="J895" s="7">
        <f t="shared" si="13"/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12">
        <v>0</v>
      </c>
      <c r="AA895" s="20">
        <v>0</v>
      </c>
      <c r="AB895" s="20">
        <v>0</v>
      </c>
      <c r="AC895" s="48">
        <v>0</v>
      </c>
      <c r="AD895" s="9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0</v>
      </c>
      <c r="AL895" s="7">
        <v>0</v>
      </c>
      <c r="AM895" s="7">
        <v>0</v>
      </c>
      <c r="AN895" s="7">
        <v>0</v>
      </c>
      <c r="AO895" s="7">
        <v>0</v>
      </c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</row>
    <row r="896" spans="1:67" s="21" customFormat="1">
      <c r="A896" s="7" t="s">
        <v>4882</v>
      </c>
      <c r="B896" s="7" t="s">
        <v>3711</v>
      </c>
      <c r="C896" s="7" t="s">
        <v>1506</v>
      </c>
      <c r="D896" s="7" t="s">
        <v>1507</v>
      </c>
      <c r="E896" s="7" t="s">
        <v>1515</v>
      </c>
      <c r="F896" s="7" t="s">
        <v>3672</v>
      </c>
      <c r="G896" s="7" t="s">
        <v>1789</v>
      </c>
      <c r="H896" s="7" t="s">
        <v>1518</v>
      </c>
      <c r="I896" s="7" t="s">
        <v>1537</v>
      </c>
      <c r="J896" s="7">
        <f t="shared" si="13"/>
        <v>0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12">
        <v>0</v>
      </c>
      <c r="AA896" s="20">
        <v>0</v>
      </c>
      <c r="AB896" s="20">
        <v>0</v>
      </c>
      <c r="AC896" s="48">
        <v>0</v>
      </c>
      <c r="AD896" s="9">
        <v>0</v>
      </c>
      <c r="AE896" s="7">
        <v>0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0</v>
      </c>
      <c r="AL896" s="7">
        <v>0</v>
      </c>
      <c r="AM896" s="7">
        <v>0</v>
      </c>
      <c r="AN896" s="7">
        <v>0</v>
      </c>
      <c r="AO896" s="7">
        <v>0</v>
      </c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</row>
    <row r="897" spans="1:67" s="21" customFormat="1">
      <c r="A897" s="7" t="s">
        <v>4883</v>
      </c>
      <c r="B897" s="7" t="s">
        <v>3782</v>
      </c>
      <c r="C897" s="7" t="s">
        <v>1506</v>
      </c>
      <c r="D897" s="7" t="s">
        <v>1507</v>
      </c>
      <c r="E897" s="7" t="s">
        <v>1521</v>
      </c>
      <c r="F897" s="7" t="s">
        <v>1522</v>
      </c>
      <c r="G897" s="7" t="s">
        <v>1537</v>
      </c>
      <c r="H897" s="7" t="s">
        <v>1537</v>
      </c>
      <c r="I897" s="7" t="s">
        <v>1537</v>
      </c>
      <c r="J897" s="7">
        <f t="shared" si="13"/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12">
        <v>0</v>
      </c>
      <c r="AA897" s="20">
        <v>0</v>
      </c>
      <c r="AB897" s="20">
        <v>0</v>
      </c>
      <c r="AC897" s="48">
        <v>0</v>
      </c>
      <c r="AD897" s="9">
        <v>0</v>
      </c>
      <c r="AE897" s="7">
        <v>0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0</v>
      </c>
      <c r="AL897" s="7">
        <v>0</v>
      </c>
      <c r="AM897" s="7">
        <v>0</v>
      </c>
      <c r="AN897" s="7">
        <v>0</v>
      </c>
      <c r="AO897" s="7">
        <v>0</v>
      </c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</row>
    <row r="898" spans="1:67" s="21" customFormat="1">
      <c r="A898" s="7" t="s">
        <v>4884</v>
      </c>
      <c r="B898" s="7" t="s">
        <v>4142</v>
      </c>
      <c r="C898" s="7" t="s">
        <v>1506</v>
      </c>
      <c r="D898" s="7" t="s">
        <v>1507</v>
      </c>
      <c r="E898" s="7" t="s">
        <v>1515</v>
      </c>
      <c r="F898" s="7" t="s">
        <v>1539</v>
      </c>
      <c r="G898" s="7" t="s">
        <v>1540</v>
      </c>
      <c r="H898" s="7" t="s">
        <v>1537</v>
      </c>
      <c r="I898" s="7" t="s">
        <v>1537</v>
      </c>
      <c r="J898" s="7">
        <f t="shared" si="13"/>
        <v>18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12">
        <v>0</v>
      </c>
      <c r="AA898" s="20">
        <v>0</v>
      </c>
      <c r="AB898" s="20">
        <v>0</v>
      </c>
      <c r="AC898" s="48">
        <v>0</v>
      </c>
      <c r="AD898" s="9">
        <v>0</v>
      </c>
      <c r="AE898" s="7">
        <v>0</v>
      </c>
      <c r="AF898" s="7">
        <v>0</v>
      </c>
      <c r="AG898" s="7">
        <v>0</v>
      </c>
      <c r="AH898" s="7">
        <v>0</v>
      </c>
      <c r="AI898" s="7">
        <v>11</v>
      </c>
      <c r="AJ898" s="7">
        <v>0</v>
      </c>
      <c r="AK898" s="7">
        <v>0</v>
      </c>
      <c r="AL898" s="7">
        <v>0</v>
      </c>
      <c r="AM898" s="7">
        <v>0</v>
      </c>
      <c r="AN898" s="7">
        <v>7</v>
      </c>
      <c r="AO898" s="7">
        <v>0</v>
      </c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</row>
    <row r="899" spans="1:67" s="21" customFormat="1">
      <c r="A899" s="7" t="s">
        <v>4885</v>
      </c>
      <c r="B899" s="7" t="s">
        <v>4886</v>
      </c>
      <c r="C899" s="7" t="s">
        <v>1506</v>
      </c>
      <c r="D899" s="7" t="s">
        <v>1507</v>
      </c>
      <c r="E899" s="7" t="s">
        <v>1521</v>
      </c>
      <c r="F899" s="7" t="s">
        <v>1546</v>
      </c>
      <c r="G899" s="7" t="s">
        <v>4887</v>
      </c>
      <c r="H899" s="7" t="s">
        <v>1537</v>
      </c>
      <c r="I899" s="7" t="s">
        <v>1537</v>
      </c>
      <c r="J899" s="7">
        <f t="shared" si="13"/>
        <v>18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12">
        <v>0</v>
      </c>
      <c r="AA899" s="20">
        <v>0</v>
      </c>
      <c r="AB899" s="20">
        <v>0</v>
      </c>
      <c r="AC899" s="48">
        <v>0</v>
      </c>
      <c r="AD899" s="9">
        <v>0</v>
      </c>
      <c r="AE899" s="7">
        <v>0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18</v>
      </c>
      <c r="AL899" s="7">
        <v>0</v>
      </c>
      <c r="AM899" s="7">
        <v>0</v>
      </c>
      <c r="AN899" s="7">
        <v>0</v>
      </c>
      <c r="AO899" s="7">
        <v>0</v>
      </c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</row>
    <row r="900" spans="1:67" s="21" customFormat="1">
      <c r="A900" s="7" t="s">
        <v>4888</v>
      </c>
      <c r="B900" s="7" t="s">
        <v>4889</v>
      </c>
      <c r="C900" s="7" t="s">
        <v>1506</v>
      </c>
      <c r="D900" s="7" t="s">
        <v>4890</v>
      </c>
      <c r="E900" s="7" t="s">
        <v>4891</v>
      </c>
      <c r="F900" s="7" t="s">
        <v>4892</v>
      </c>
      <c r="G900" s="7" t="s">
        <v>4893</v>
      </c>
      <c r="H900" s="7" t="s">
        <v>4894</v>
      </c>
      <c r="I900" s="7" t="s">
        <v>1537</v>
      </c>
      <c r="J900" s="7">
        <f t="shared" ref="J900:J963" si="14">SUM(K900:AO900)</f>
        <v>18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12">
        <v>0</v>
      </c>
      <c r="AA900" s="20">
        <v>0</v>
      </c>
      <c r="AB900" s="20">
        <v>0</v>
      </c>
      <c r="AC900" s="48">
        <v>0</v>
      </c>
      <c r="AD900" s="9">
        <v>0</v>
      </c>
      <c r="AE900" s="7">
        <v>0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0</v>
      </c>
      <c r="AL900" s="7">
        <v>0</v>
      </c>
      <c r="AM900" s="7">
        <v>0</v>
      </c>
      <c r="AN900" s="7">
        <v>9</v>
      </c>
      <c r="AO900" s="7">
        <v>9</v>
      </c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</row>
    <row r="901" spans="1:67" s="21" customFormat="1">
      <c r="A901" s="7" t="s">
        <v>4895</v>
      </c>
      <c r="B901" s="7" t="s">
        <v>3695</v>
      </c>
      <c r="C901" s="7" t="s">
        <v>1506</v>
      </c>
      <c r="D901" s="7" t="s">
        <v>1507</v>
      </c>
      <c r="E901" s="7" t="s">
        <v>1515</v>
      </c>
      <c r="F901" s="7" t="s">
        <v>3672</v>
      </c>
      <c r="G901" s="7" t="s">
        <v>1789</v>
      </c>
      <c r="H901" s="7" t="s">
        <v>1537</v>
      </c>
      <c r="I901" s="7" t="s">
        <v>1537</v>
      </c>
      <c r="J901" s="7">
        <f t="shared" si="14"/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12">
        <v>0</v>
      </c>
      <c r="AA901" s="20">
        <v>0</v>
      </c>
      <c r="AB901" s="20">
        <v>0</v>
      </c>
      <c r="AC901" s="48">
        <v>0</v>
      </c>
      <c r="AD901" s="9">
        <v>0</v>
      </c>
      <c r="AE901" s="7">
        <v>0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0</v>
      </c>
      <c r="AL901" s="7">
        <v>0</v>
      </c>
      <c r="AM901" s="7">
        <v>0</v>
      </c>
      <c r="AN901" s="7">
        <v>0</v>
      </c>
      <c r="AO901" s="7">
        <v>0</v>
      </c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</row>
    <row r="902" spans="1:67" s="21" customFormat="1">
      <c r="A902" s="7" t="s">
        <v>4896</v>
      </c>
      <c r="B902" s="7" t="s">
        <v>4897</v>
      </c>
      <c r="C902" s="7" t="s">
        <v>1506</v>
      </c>
      <c r="D902" s="7" t="s">
        <v>1507</v>
      </c>
      <c r="E902" s="7" t="s">
        <v>1521</v>
      </c>
      <c r="F902" s="7" t="s">
        <v>1546</v>
      </c>
      <c r="G902" s="7" t="s">
        <v>1547</v>
      </c>
      <c r="H902" s="7" t="s">
        <v>4898</v>
      </c>
      <c r="I902" s="7" t="s">
        <v>1537</v>
      </c>
      <c r="J902" s="7">
        <f t="shared" si="14"/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Y902" s="8">
        <v>0</v>
      </c>
      <c r="Z902" s="12">
        <v>0</v>
      </c>
      <c r="AA902" s="20">
        <v>0</v>
      </c>
      <c r="AB902" s="20">
        <v>0</v>
      </c>
      <c r="AC902" s="48">
        <v>0</v>
      </c>
      <c r="AD902" s="9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0</v>
      </c>
      <c r="AL902" s="7">
        <v>0</v>
      </c>
      <c r="AM902" s="7">
        <v>0</v>
      </c>
      <c r="AN902" s="7">
        <v>0</v>
      </c>
      <c r="AO902" s="7">
        <v>0</v>
      </c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</row>
    <row r="903" spans="1:67" s="21" customFormat="1">
      <c r="A903" s="7" t="s">
        <v>4899</v>
      </c>
      <c r="B903" s="7" t="s">
        <v>4099</v>
      </c>
      <c r="C903" s="7" t="s">
        <v>4100</v>
      </c>
      <c r="D903" s="7" t="s">
        <v>1537</v>
      </c>
      <c r="E903" s="7" t="s">
        <v>1537</v>
      </c>
      <c r="F903" s="7" t="s">
        <v>1537</v>
      </c>
      <c r="G903" s="7" t="s">
        <v>1537</v>
      </c>
      <c r="H903" s="7" t="s">
        <v>1537</v>
      </c>
      <c r="I903" s="7" t="s">
        <v>1537</v>
      </c>
      <c r="J903" s="7">
        <f t="shared" si="14"/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12">
        <v>0</v>
      </c>
      <c r="AA903" s="20">
        <v>0</v>
      </c>
      <c r="AB903" s="20">
        <v>0</v>
      </c>
      <c r="AC903" s="48">
        <v>0</v>
      </c>
      <c r="AD903" s="9">
        <v>0</v>
      </c>
      <c r="AE903" s="7">
        <v>0</v>
      </c>
      <c r="AF903" s="7">
        <v>0</v>
      </c>
      <c r="AG903" s="7">
        <v>0</v>
      </c>
      <c r="AH903" s="7">
        <v>0</v>
      </c>
      <c r="AI903" s="7">
        <v>0</v>
      </c>
      <c r="AJ903" s="7">
        <v>0</v>
      </c>
      <c r="AK903" s="7">
        <v>0</v>
      </c>
      <c r="AL903" s="7">
        <v>0</v>
      </c>
      <c r="AM903" s="7">
        <v>0</v>
      </c>
      <c r="AN903" s="7">
        <v>0</v>
      </c>
      <c r="AO903" s="7">
        <v>0</v>
      </c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</row>
    <row r="904" spans="1:67" s="21" customFormat="1">
      <c r="A904" s="7" t="s">
        <v>4900</v>
      </c>
      <c r="B904" s="7" t="s">
        <v>3670</v>
      </c>
      <c r="C904" s="7" t="s">
        <v>1506</v>
      </c>
      <c r="D904" s="7" t="s">
        <v>1507</v>
      </c>
      <c r="E904" s="7" t="s">
        <v>1521</v>
      </c>
      <c r="F904" s="7" t="s">
        <v>1522</v>
      </c>
      <c r="G904" s="7" t="s">
        <v>1523</v>
      </c>
      <c r="H904" s="7" t="s">
        <v>1537</v>
      </c>
      <c r="I904" s="7" t="s">
        <v>1537</v>
      </c>
      <c r="J904" s="7">
        <f t="shared" si="14"/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12">
        <v>0</v>
      </c>
      <c r="AA904" s="20">
        <v>0</v>
      </c>
      <c r="AB904" s="20">
        <v>0</v>
      </c>
      <c r="AC904" s="48">
        <v>0</v>
      </c>
      <c r="AD904" s="9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7">
        <v>0</v>
      </c>
      <c r="AL904" s="7">
        <v>0</v>
      </c>
      <c r="AM904" s="7">
        <v>0</v>
      </c>
      <c r="AN904" s="7">
        <v>0</v>
      </c>
      <c r="AO904" s="7">
        <v>0</v>
      </c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</row>
    <row r="905" spans="1:67" s="21" customFormat="1">
      <c r="A905" s="7" t="s">
        <v>4901</v>
      </c>
      <c r="B905" s="7" t="s">
        <v>3695</v>
      </c>
      <c r="C905" s="7" t="s">
        <v>1506</v>
      </c>
      <c r="D905" s="7" t="s">
        <v>1507</v>
      </c>
      <c r="E905" s="7" t="s">
        <v>1515</v>
      </c>
      <c r="F905" s="7" t="s">
        <v>3672</v>
      </c>
      <c r="G905" s="7" t="s">
        <v>1789</v>
      </c>
      <c r="H905" s="7" t="s">
        <v>1537</v>
      </c>
      <c r="I905" s="7" t="s">
        <v>1537</v>
      </c>
      <c r="J905" s="7">
        <f t="shared" si="14"/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12">
        <v>0</v>
      </c>
      <c r="AA905" s="20">
        <v>0</v>
      </c>
      <c r="AB905" s="20">
        <v>0</v>
      </c>
      <c r="AC905" s="48">
        <v>0</v>
      </c>
      <c r="AD905" s="9">
        <v>0</v>
      </c>
      <c r="AE905" s="7">
        <v>0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0</v>
      </c>
      <c r="AN905" s="7">
        <v>0</v>
      </c>
      <c r="AO905" s="7">
        <v>0</v>
      </c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</row>
    <row r="906" spans="1:67" s="21" customFormat="1">
      <c r="A906" s="7" t="s">
        <v>4902</v>
      </c>
      <c r="B906" s="7" t="s">
        <v>3674</v>
      </c>
      <c r="C906" s="7" t="s">
        <v>1506</v>
      </c>
      <c r="D906" s="7" t="s">
        <v>1507</v>
      </c>
      <c r="E906" s="7" t="s">
        <v>1515</v>
      </c>
      <c r="F906" s="7" t="s">
        <v>1539</v>
      </c>
      <c r="G906" s="7" t="s">
        <v>1540</v>
      </c>
      <c r="H906" s="7" t="s">
        <v>1541</v>
      </c>
      <c r="I906" s="7" t="s">
        <v>1537</v>
      </c>
      <c r="J906" s="7">
        <f t="shared" si="14"/>
        <v>0</v>
      </c>
      <c r="K906" s="8">
        <v>0</v>
      </c>
      <c r="L906" s="8">
        <v>0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Y906" s="8">
        <v>0</v>
      </c>
      <c r="Z906" s="12">
        <v>0</v>
      </c>
      <c r="AA906" s="20">
        <v>0</v>
      </c>
      <c r="AB906" s="20">
        <v>0</v>
      </c>
      <c r="AC906" s="48">
        <v>0</v>
      </c>
      <c r="AD906" s="9">
        <v>0</v>
      </c>
      <c r="AE906" s="7">
        <v>0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0</v>
      </c>
      <c r="AL906" s="7">
        <v>0</v>
      </c>
      <c r="AM906" s="7">
        <v>0</v>
      </c>
      <c r="AN906" s="7">
        <v>0</v>
      </c>
      <c r="AO906" s="7">
        <v>0</v>
      </c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</row>
    <row r="907" spans="1:67" s="21" customFormat="1">
      <c r="A907" s="7" t="s">
        <v>4903</v>
      </c>
      <c r="B907" s="7" t="s">
        <v>3692</v>
      </c>
      <c r="C907" s="7" t="s">
        <v>1506</v>
      </c>
      <c r="D907" s="7" t="s">
        <v>1507</v>
      </c>
      <c r="E907" s="7" t="s">
        <v>1515</v>
      </c>
      <c r="F907" s="7" t="s">
        <v>3672</v>
      </c>
      <c r="G907" s="7" t="s">
        <v>1789</v>
      </c>
      <c r="H907" s="7" t="s">
        <v>1518</v>
      </c>
      <c r="I907" s="7" t="s">
        <v>3693</v>
      </c>
      <c r="J907" s="7">
        <f t="shared" si="14"/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12">
        <v>0</v>
      </c>
      <c r="AA907" s="20">
        <v>0</v>
      </c>
      <c r="AB907" s="20">
        <v>0</v>
      </c>
      <c r="AC907" s="48">
        <v>0</v>
      </c>
      <c r="AD907" s="9">
        <v>0</v>
      </c>
      <c r="AE907" s="7">
        <v>0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0</v>
      </c>
      <c r="AL907" s="7">
        <v>0</v>
      </c>
      <c r="AM907" s="7">
        <v>0</v>
      </c>
      <c r="AN907" s="7">
        <v>0</v>
      </c>
      <c r="AO907" s="7">
        <v>0</v>
      </c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</row>
    <row r="908" spans="1:67" s="21" customFormat="1">
      <c r="A908" s="7" t="s">
        <v>4904</v>
      </c>
      <c r="B908" s="7" t="s">
        <v>4397</v>
      </c>
      <c r="C908" s="7" t="s">
        <v>1506</v>
      </c>
      <c r="D908" s="7" t="s">
        <v>1558</v>
      </c>
      <c r="E908" s="7" t="s">
        <v>1588</v>
      </c>
      <c r="F908" s="7" t="s">
        <v>1589</v>
      </c>
      <c r="G908" s="7" t="s">
        <v>1779</v>
      </c>
      <c r="H908" s="7" t="s">
        <v>1537</v>
      </c>
      <c r="I908" s="7" t="s">
        <v>1537</v>
      </c>
      <c r="J908" s="7">
        <f t="shared" si="14"/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  <c r="P908" s="8">
        <v>0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Y908" s="8">
        <v>0</v>
      </c>
      <c r="Z908" s="12">
        <v>0</v>
      </c>
      <c r="AA908" s="20">
        <v>0</v>
      </c>
      <c r="AB908" s="20">
        <v>0</v>
      </c>
      <c r="AC908" s="48">
        <v>0</v>
      </c>
      <c r="AD908" s="9">
        <v>0</v>
      </c>
      <c r="AE908" s="7">
        <v>0</v>
      </c>
      <c r="AF908" s="7">
        <v>0</v>
      </c>
      <c r="AG908" s="7">
        <v>0</v>
      </c>
      <c r="AH908" s="7">
        <v>0</v>
      </c>
      <c r="AI908" s="7">
        <v>0</v>
      </c>
      <c r="AJ908" s="7">
        <v>0</v>
      </c>
      <c r="AK908" s="7">
        <v>0</v>
      </c>
      <c r="AL908" s="7">
        <v>0</v>
      </c>
      <c r="AM908" s="7">
        <v>0</v>
      </c>
      <c r="AN908" s="7">
        <v>0</v>
      </c>
      <c r="AO908" s="7">
        <v>0</v>
      </c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</row>
    <row r="909" spans="1:67" s="21" customFormat="1">
      <c r="A909" s="7" t="s">
        <v>4905</v>
      </c>
      <c r="B909" s="7" t="s">
        <v>4906</v>
      </c>
      <c r="C909" s="7" t="s">
        <v>1506</v>
      </c>
      <c r="D909" s="7" t="s">
        <v>1507</v>
      </c>
      <c r="E909" s="7" t="s">
        <v>1521</v>
      </c>
      <c r="F909" s="7" t="s">
        <v>1546</v>
      </c>
      <c r="G909" s="7" t="s">
        <v>4887</v>
      </c>
      <c r="H909" s="7" t="s">
        <v>4907</v>
      </c>
      <c r="I909" s="7" t="s">
        <v>1537</v>
      </c>
      <c r="J909" s="7">
        <f t="shared" si="14"/>
        <v>0</v>
      </c>
      <c r="K909" s="8">
        <v>0</v>
      </c>
      <c r="L909" s="8">
        <v>0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12">
        <v>0</v>
      </c>
      <c r="AA909" s="20">
        <v>0</v>
      </c>
      <c r="AB909" s="20">
        <v>0</v>
      </c>
      <c r="AC909" s="48">
        <v>0</v>
      </c>
      <c r="AD909" s="9">
        <v>0</v>
      </c>
      <c r="AE909" s="7">
        <v>0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0</v>
      </c>
      <c r="AL909" s="7">
        <v>0</v>
      </c>
      <c r="AM909" s="7">
        <v>0</v>
      </c>
      <c r="AN909" s="7">
        <v>0</v>
      </c>
      <c r="AO909" s="7">
        <v>0</v>
      </c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</row>
    <row r="910" spans="1:67" s="21" customFormat="1">
      <c r="A910" s="7" t="s">
        <v>4908</v>
      </c>
      <c r="B910" s="7" t="s">
        <v>3695</v>
      </c>
      <c r="C910" s="7" t="s">
        <v>1506</v>
      </c>
      <c r="D910" s="7" t="s">
        <v>1507</v>
      </c>
      <c r="E910" s="7" t="s">
        <v>1515</v>
      </c>
      <c r="F910" s="7" t="s">
        <v>3672</v>
      </c>
      <c r="G910" s="7" t="s">
        <v>1789</v>
      </c>
      <c r="H910" s="7" t="s">
        <v>1537</v>
      </c>
      <c r="I910" s="7" t="s">
        <v>1537</v>
      </c>
      <c r="J910" s="7">
        <f t="shared" si="14"/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2">
        <v>0</v>
      </c>
      <c r="AA910" s="20">
        <v>0</v>
      </c>
      <c r="AB910" s="20">
        <v>0</v>
      </c>
      <c r="AC910" s="48">
        <v>0</v>
      </c>
      <c r="AD910" s="9">
        <v>0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0</v>
      </c>
      <c r="AL910" s="7">
        <v>0</v>
      </c>
      <c r="AM910" s="7">
        <v>0</v>
      </c>
      <c r="AN910" s="7">
        <v>0</v>
      </c>
      <c r="AO910" s="7">
        <v>0</v>
      </c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</row>
    <row r="911" spans="1:67" s="21" customFormat="1">
      <c r="A911" s="7" t="s">
        <v>4909</v>
      </c>
      <c r="B911" s="7" t="s">
        <v>3888</v>
      </c>
      <c r="C911" s="7" t="s">
        <v>1506</v>
      </c>
      <c r="D911" s="7" t="s">
        <v>1558</v>
      </c>
      <c r="E911" s="7" t="s">
        <v>1588</v>
      </c>
      <c r="F911" s="7" t="s">
        <v>1589</v>
      </c>
      <c r="G911" s="7" t="s">
        <v>1779</v>
      </c>
      <c r="H911" s="7" t="s">
        <v>3889</v>
      </c>
      <c r="I911" s="7" t="s">
        <v>1537</v>
      </c>
      <c r="J911" s="7">
        <f t="shared" si="14"/>
        <v>0</v>
      </c>
      <c r="K911" s="8">
        <v>0</v>
      </c>
      <c r="L911" s="8">
        <v>0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12">
        <v>0</v>
      </c>
      <c r="AA911" s="20">
        <v>0</v>
      </c>
      <c r="AB911" s="20">
        <v>0</v>
      </c>
      <c r="AC911" s="48">
        <v>0</v>
      </c>
      <c r="AD911" s="9">
        <v>0</v>
      </c>
      <c r="AE911" s="7">
        <v>0</v>
      </c>
      <c r="AF911" s="7">
        <v>0</v>
      </c>
      <c r="AG911" s="7">
        <v>0</v>
      </c>
      <c r="AH911" s="7">
        <v>0</v>
      </c>
      <c r="AI911" s="7">
        <v>0</v>
      </c>
      <c r="AJ911" s="7">
        <v>0</v>
      </c>
      <c r="AK911" s="7">
        <v>0</v>
      </c>
      <c r="AL911" s="7">
        <v>0</v>
      </c>
      <c r="AM911" s="7">
        <v>0</v>
      </c>
      <c r="AN911" s="7">
        <v>0</v>
      </c>
      <c r="AO911" s="7">
        <v>0</v>
      </c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</row>
    <row r="912" spans="1:67" s="21" customFormat="1">
      <c r="A912" s="7" t="s">
        <v>4910</v>
      </c>
      <c r="B912" s="7" t="s">
        <v>4099</v>
      </c>
      <c r="C912" s="7" t="s">
        <v>4100</v>
      </c>
      <c r="D912" s="7" t="s">
        <v>1537</v>
      </c>
      <c r="E912" s="7" t="s">
        <v>1537</v>
      </c>
      <c r="F912" s="7" t="s">
        <v>1537</v>
      </c>
      <c r="G912" s="7" t="s">
        <v>1537</v>
      </c>
      <c r="H912" s="7" t="s">
        <v>1537</v>
      </c>
      <c r="I912" s="7" t="s">
        <v>1537</v>
      </c>
      <c r="J912" s="7">
        <f t="shared" si="14"/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12">
        <v>0</v>
      </c>
      <c r="AA912" s="20">
        <v>0</v>
      </c>
      <c r="AB912" s="20">
        <v>0</v>
      </c>
      <c r="AC912" s="48">
        <v>0</v>
      </c>
      <c r="AD912" s="9">
        <v>0</v>
      </c>
      <c r="AE912" s="7">
        <v>0</v>
      </c>
      <c r="AF912" s="7">
        <v>0</v>
      </c>
      <c r="AG912" s="7">
        <v>0</v>
      </c>
      <c r="AH912" s="7">
        <v>0</v>
      </c>
      <c r="AI912" s="7">
        <v>0</v>
      </c>
      <c r="AJ912" s="7">
        <v>0</v>
      </c>
      <c r="AK912" s="7">
        <v>0</v>
      </c>
      <c r="AL912" s="7">
        <v>0</v>
      </c>
      <c r="AM912" s="7">
        <v>0</v>
      </c>
      <c r="AN912" s="7">
        <v>0</v>
      </c>
      <c r="AO912" s="7">
        <v>0</v>
      </c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</row>
    <row r="913" spans="1:67" s="21" customFormat="1">
      <c r="A913" s="7" t="s">
        <v>4911</v>
      </c>
      <c r="B913" s="7" t="s">
        <v>3782</v>
      </c>
      <c r="C913" s="7" t="s">
        <v>1506</v>
      </c>
      <c r="D913" s="7" t="s">
        <v>1507</v>
      </c>
      <c r="E913" s="7" t="s">
        <v>1521</v>
      </c>
      <c r="F913" s="7" t="s">
        <v>1522</v>
      </c>
      <c r="G913" s="7" t="s">
        <v>1537</v>
      </c>
      <c r="H913" s="7" t="s">
        <v>1537</v>
      </c>
      <c r="I913" s="7" t="s">
        <v>1537</v>
      </c>
      <c r="J913" s="7">
        <f t="shared" si="14"/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12">
        <v>0</v>
      </c>
      <c r="AA913" s="20">
        <v>0</v>
      </c>
      <c r="AB913" s="20">
        <v>0</v>
      </c>
      <c r="AC913" s="48">
        <v>0</v>
      </c>
      <c r="AD913" s="9">
        <v>0</v>
      </c>
      <c r="AE913" s="7">
        <v>0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0</v>
      </c>
      <c r="AL913" s="7">
        <v>0</v>
      </c>
      <c r="AM913" s="7">
        <v>0</v>
      </c>
      <c r="AN913" s="7">
        <v>0</v>
      </c>
      <c r="AO913" s="7">
        <v>0</v>
      </c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</row>
    <row r="914" spans="1:67" s="21" customFormat="1">
      <c r="A914" s="7" t="s">
        <v>4912</v>
      </c>
      <c r="B914" s="7" t="s">
        <v>3816</v>
      </c>
      <c r="C914" s="7" t="s">
        <v>1506</v>
      </c>
      <c r="D914" s="7" t="s">
        <v>1507</v>
      </c>
      <c r="E914" s="7" t="s">
        <v>1521</v>
      </c>
      <c r="F914" s="7" t="s">
        <v>1546</v>
      </c>
      <c r="G914" s="7" t="s">
        <v>1547</v>
      </c>
      <c r="H914" s="7" t="s">
        <v>1548</v>
      </c>
      <c r="I914" s="7" t="s">
        <v>1537</v>
      </c>
      <c r="J914" s="7">
        <f t="shared" si="14"/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12">
        <v>0</v>
      </c>
      <c r="AA914" s="20">
        <v>0</v>
      </c>
      <c r="AB914" s="20">
        <v>0</v>
      </c>
      <c r="AC914" s="48">
        <v>0</v>
      </c>
      <c r="AD914" s="9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7">
        <v>0</v>
      </c>
      <c r="AL914" s="7">
        <v>0</v>
      </c>
      <c r="AM914" s="7">
        <v>0</v>
      </c>
      <c r="AN914" s="7">
        <v>0</v>
      </c>
      <c r="AO914" s="7">
        <v>0</v>
      </c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</row>
    <row r="915" spans="1:67" s="21" customFormat="1">
      <c r="A915" s="7" t="s">
        <v>4913</v>
      </c>
      <c r="B915" s="7" t="s">
        <v>4736</v>
      </c>
      <c r="C915" s="7" t="s">
        <v>1506</v>
      </c>
      <c r="D915" s="7" t="s">
        <v>1532</v>
      </c>
      <c r="E915" s="7" t="s">
        <v>1533</v>
      </c>
      <c r="F915" s="7" t="s">
        <v>1534</v>
      </c>
      <c r="G915" s="7" t="s">
        <v>1537</v>
      </c>
      <c r="H915" s="7" t="s">
        <v>1537</v>
      </c>
      <c r="I915" s="7" t="s">
        <v>1537</v>
      </c>
      <c r="J915" s="7">
        <f t="shared" si="14"/>
        <v>17</v>
      </c>
      <c r="K915" s="8">
        <v>0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Y915" s="8">
        <v>17</v>
      </c>
      <c r="Z915" s="12">
        <v>0</v>
      </c>
      <c r="AA915" s="20">
        <v>0</v>
      </c>
      <c r="AB915" s="20">
        <v>0</v>
      </c>
      <c r="AC915" s="48">
        <v>0</v>
      </c>
      <c r="AD915" s="9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0</v>
      </c>
      <c r="AL915" s="7">
        <v>0</v>
      </c>
      <c r="AM915" s="7">
        <v>0</v>
      </c>
      <c r="AN915" s="7">
        <v>0</v>
      </c>
      <c r="AO915" s="7">
        <v>0</v>
      </c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</row>
    <row r="916" spans="1:67" s="21" customFormat="1">
      <c r="A916" s="7" t="s">
        <v>4914</v>
      </c>
      <c r="B916" s="7" t="s">
        <v>3926</v>
      </c>
      <c r="C916" s="7" t="s">
        <v>1506</v>
      </c>
      <c r="D916" s="7" t="s">
        <v>1507</v>
      </c>
      <c r="E916" s="7" t="s">
        <v>1515</v>
      </c>
      <c r="F916" s="7" t="s">
        <v>1537</v>
      </c>
      <c r="G916" s="7" t="s">
        <v>1537</v>
      </c>
      <c r="H916" s="7" t="s">
        <v>1537</v>
      </c>
      <c r="I916" s="7" t="s">
        <v>1537</v>
      </c>
      <c r="J916" s="7">
        <f t="shared" si="14"/>
        <v>17</v>
      </c>
      <c r="K916" s="8">
        <v>0</v>
      </c>
      <c r="L916" s="8">
        <v>0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Y916" s="8">
        <v>0</v>
      </c>
      <c r="Z916" s="12">
        <v>0</v>
      </c>
      <c r="AA916" s="20">
        <v>0</v>
      </c>
      <c r="AB916" s="20">
        <v>0</v>
      </c>
      <c r="AC916" s="48">
        <v>0</v>
      </c>
      <c r="AD916" s="9">
        <v>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7">
        <v>0</v>
      </c>
      <c r="AK916" s="7">
        <v>0</v>
      </c>
      <c r="AL916" s="7">
        <v>0</v>
      </c>
      <c r="AM916" s="7">
        <v>7</v>
      </c>
      <c r="AN916" s="7">
        <v>6</v>
      </c>
      <c r="AO916" s="7">
        <v>4</v>
      </c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</row>
    <row r="917" spans="1:67" s="21" customFormat="1">
      <c r="A917" s="7" t="s">
        <v>4915</v>
      </c>
      <c r="B917" s="7" t="s">
        <v>4916</v>
      </c>
      <c r="C917" s="7" t="s">
        <v>1506</v>
      </c>
      <c r="D917" s="7" t="s">
        <v>1749</v>
      </c>
      <c r="E917" s="7" t="s">
        <v>1749</v>
      </c>
      <c r="F917" s="7" t="s">
        <v>3713</v>
      </c>
      <c r="G917" s="7" t="s">
        <v>4522</v>
      </c>
      <c r="H917" s="7" t="s">
        <v>4523</v>
      </c>
      <c r="I917" s="7" t="s">
        <v>4917</v>
      </c>
      <c r="J917" s="7">
        <f t="shared" si="14"/>
        <v>17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2">
        <v>0</v>
      </c>
      <c r="AA917" s="20">
        <v>0</v>
      </c>
      <c r="AB917" s="20">
        <v>0</v>
      </c>
      <c r="AC917" s="48">
        <v>0</v>
      </c>
      <c r="AD917" s="9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7">
        <v>0</v>
      </c>
      <c r="AK917" s="7">
        <v>0</v>
      </c>
      <c r="AL917" s="7">
        <v>0</v>
      </c>
      <c r="AM917" s="7">
        <v>0</v>
      </c>
      <c r="AN917" s="7">
        <v>17</v>
      </c>
      <c r="AO917" s="7">
        <v>0</v>
      </c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</row>
    <row r="918" spans="1:67" s="21" customFormat="1">
      <c r="A918" s="7" t="s">
        <v>4918</v>
      </c>
      <c r="B918" s="7" t="s">
        <v>4919</v>
      </c>
      <c r="C918" s="7" t="s">
        <v>1506</v>
      </c>
      <c r="D918" s="7" t="s">
        <v>1507</v>
      </c>
      <c r="E918" s="7" t="s">
        <v>1508</v>
      </c>
      <c r="F918" s="7" t="s">
        <v>4920</v>
      </c>
      <c r="G918" s="7" t="s">
        <v>4921</v>
      </c>
      <c r="H918" s="7" t="s">
        <v>1537</v>
      </c>
      <c r="I918" s="7" t="s">
        <v>1537</v>
      </c>
      <c r="J918" s="7">
        <f t="shared" si="14"/>
        <v>17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12">
        <v>0</v>
      </c>
      <c r="AA918" s="20">
        <v>0</v>
      </c>
      <c r="AB918" s="20">
        <v>0</v>
      </c>
      <c r="AC918" s="48">
        <v>0</v>
      </c>
      <c r="AD918" s="9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0</v>
      </c>
      <c r="AJ918" s="7">
        <v>0</v>
      </c>
      <c r="AK918" s="7">
        <v>0</v>
      </c>
      <c r="AL918" s="7">
        <v>0</v>
      </c>
      <c r="AM918" s="7">
        <v>0</v>
      </c>
      <c r="AN918" s="7">
        <v>17</v>
      </c>
      <c r="AO918" s="7">
        <v>0</v>
      </c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</row>
    <row r="919" spans="1:67" s="21" customFormat="1">
      <c r="A919" s="7" t="s">
        <v>4922</v>
      </c>
      <c r="B919" s="7" t="s">
        <v>4923</v>
      </c>
      <c r="C919" s="7" t="s">
        <v>1506</v>
      </c>
      <c r="D919" s="7" t="s">
        <v>1507</v>
      </c>
      <c r="E919" s="7" t="s">
        <v>1521</v>
      </c>
      <c r="F919" s="7" t="s">
        <v>4002</v>
      </c>
      <c r="G919" s="7" t="s">
        <v>4003</v>
      </c>
      <c r="H919" s="7" t="s">
        <v>4924</v>
      </c>
      <c r="I919" s="7" t="s">
        <v>1537</v>
      </c>
      <c r="J919" s="7">
        <f t="shared" si="14"/>
        <v>17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12">
        <v>0</v>
      </c>
      <c r="AA919" s="20">
        <v>0</v>
      </c>
      <c r="AB919" s="20">
        <v>0</v>
      </c>
      <c r="AC919" s="48">
        <v>0</v>
      </c>
      <c r="AD919" s="9">
        <v>0</v>
      </c>
      <c r="AE919" s="7">
        <v>0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0</v>
      </c>
      <c r="AL919" s="7">
        <v>0</v>
      </c>
      <c r="AM919" s="7">
        <v>0</v>
      </c>
      <c r="AN919" s="7">
        <v>0</v>
      </c>
      <c r="AO919" s="7">
        <v>17</v>
      </c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</row>
    <row r="920" spans="1:67" s="21" customFormat="1">
      <c r="A920" s="7" t="s">
        <v>4925</v>
      </c>
      <c r="B920" s="7" t="s">
        <v>4099</v>
      </c>
      <c r="C920" s="7" t="s">
        <v>4100</v>
      </c>
      <c r="D920" s="7" t="s">
        <v>1537</v>
      </c>
      <c r="E920" s="7" t="s">
        <v>1537</v>
      </c>
      <c r="F920" s="7" t="s">
        <v>1537</v>
      </c>
      <c r="G920" s="7" t="s">
        <v>1537</v>
      </c>
      <c r="H920" s="7" t="s">
        <v>1537</v>
      </c>
      <c r="I920" s="7" t="s">
        <v>1537</v>
      </c>
      <c r="J920" s="7">
        <f t="shared" si="14"/>
        <v>0</v>
      </c>
      <c r="K920" s="8">
        <v>0</v>
      </c>
      <c r="L920" s="8">
        <v>0</v>
      </c>
      <c r="M920" s="8">
        <v>0</v>
      </c>
      <c r="N920" s="8">
        <v>0</v>
      </c>
      <c r="O920" s="8">
        <v>0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Y920" s="8">
        <v>0</v>
      </c>
      <c r="Z920" s="12">
        <v>0</v>
      </c>
      <c r="AA920" s="20">
        <v>0</v>
      </c>
      <c r="AB920" s="20">
        <v>0</v>
      </c>
      <c r="AC920" s="48">
        <v>0</v>
      </c>
      <c r="AD920" s="9">
        <v>0</v>
      </c>
      <c r="AE920" s="7">
        <v>0</v>
      </c>
      <c r="AF920" s="7">
        <v>0</v>
      </c>
      <c r="AG920" s="7">
        <v>0</v>
      </c>
      <c r="AH920" s="7">
        <v>0</v>
      </c>
      <c r="AI920" s="7">
        <v>0</v>
      </c>
      <c r="AJ920" s="7">
        <v>0</v>
      </c>
      <c r="AK920" s="7">
        <v>0</v>
      </c>
      <c r="AL920" s="7">
        <v>0</v>
      </c>
      <c r="AM920" s="7">
        <v>0</v>
      </c>
      <c r="AN920" s="7">
        <v>0</v>
      </c>
      <c r="AO920" s="7">
        <v>0</v>
      </c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</row>
    <row r="921" spans="1:67" s="21" customFormat="1">
      <c r="A921" s="7" t="s">
        <v>4926</v>
      </c>
      <c r="B921" s="7" t="s">
        <v>4181</v>
      </c>
      <c r="C921" s="7" t="s">
        <v>1506</v>
      </c>
      <c r="D921" s="7" t="s">
        <v>1507</v>
      </c>
      <c r="E921" s="7" t="s">
        <v>1521</v>
      </c>
      <c r="F921" s="7" t="s">
        <v>1850</v>
      </c>
      <c r="G921" s="7" t="s">
        <v>4182</v>
      </c>
      <c r="H921" s="7" t="s">
        <v>4183</v>
      </c>
      <c r="I921" s="7" t="s">
        <v>1537</v>
      </c>
      <c r="J921" s="7">
        <f t="shared" si="14"/>
        <v>0</v>
      </c>
      <c r="K921" s="8">
        <v>0</v>
      </c>
      <c r="L921" s="8">
        <v>0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12">
        <v>0</v>
      </c>
      <c r="AA921" s="20">
        <v>0</v>
      </c>
      <c r="AB921" s="20">
        <v>0</v>
      </c>
      <c r="AC921" s="48">
        <v>0</v>
      </c>
      <c r="AD921" s="9">
        <v>0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0</v>
      </c>
      <c r="AL921" s="7">
        <v>0</v>
      </c>
      <c r="AM921" s="7">
        <v>0</v>
      </c>
      <c r="AN921" s="7">
        <v>0</v>
      </c>
      <c r="AO921" s="7">
        <v>0</v>
      </c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</row>
    <row r="922" spans="1:67" s="21" customFormat="1">
      <c r="A922" s="7" t="s">
        <v>4927</v>
      </c>
      <c r="B922" s="7" t="s">
        <v>4264</v>
      </c>
      <c r="C922" s="7" t="s">
        <v>1506</v>
      </c>
      <c r="D922" s="7" t="s">
        <v>1507</v>
      </c>
      <c r="E922" s="7" t="s">
        <v>1521</v>
      </c>
      <c r="F922" s="7" t="s">
        <v>1546</v>
      </c>
      <c r="G922" s="7" t="s">
        <v>1547</v>
      </c>
      <c r="H922" s="7" t="s">
        <v>1537</v>
      </c>
      <c r="I922" s="7" t="s">
        <v>1537</v>
      </c>
      <c r="J922" s="7">
        <f t="shared" si="14"/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12">
        <v>0</v>
      </c>
      <c r="AA922" s="20">
        <v>0</v>
      </c>
      <c r="AB922" s="20">
        <v>0</v>
      </c>
      <c r="AC922" s="48">
        <v>0</v>
      </c>
      <c r="AD922" s="9">
        <v>0</v>
      </c>
      <c r="AE922" s="7">
        <v>0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0</v>
      </c>
      <c r="AL922" s="7">
        <v>0</v>
      </c>
      <c r="AM922" s="7">
        <v>0</v>
      </c>
      <c r="AN922" s="7">
        <v>0</v>
      </c>
      <c r="AO922" s="7">
        <v>0</v>
      </c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</row>
    <row r="923" spans="1:67" s="21" customFormat="1">
      <c r="A923" s="7" t="s">
        <v>4928</v>
      </c>
      <c r="B923" s="7" t="s">
        <v>4929</v>
      </c>
      <c r="C923" s="7" t="s">
        <v>1506</v>
      </c>
      <c r="D923" s="7" t="s">
        <v>1507</v>
      </c>
      <c r="E923" s="7" t="s">
        <v>1515</v>
      </c>
      <c r="F923" s="7" t="s">
        <v>1581</v>
      </c>
      <c r="G923" s="7" t="s">
        <v>4114</v>
      </c>
      <c r="H923" s="7" t="s">
        <v>4930</v>
      </c>
      <c r="I923" s="7" t="s">
        <v>1537</v>
      </c>
      <c r="J923" s="7">
        <f t="shared" si="14"/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12">
        <v>0</v>
      </c>
      <c r="AA923" s="20">
        <v>0</v>
      </c>
      <c r="AB923" s="20">
        <v>0</v>
      </c>
      <c r="AC923" s="48">
        <v>0</v>
      </c>
      <c r="AD923" s="9">
        <v>0</v>
      </c>
      <c r="AE923" s="7">
        <v>0</v>
      </c>
      <c r="AF923" s="7">
        <v>0</v>
      </c>
      <c r="AG923" s="7">
        <v>0</v>
      </c>
      <c r="AH923" s="7">
        <v>0</v>
      </c>
      <c r="AI923" s="7">
        <v>0</v>
      </c>
      <c r="AJ923" s="7">
        <v>0</v>
      </c>
      <c r="AK923" s="7">
        <v>0</v>
      </c>
      <c r="AL923" s="7">
        <v>0</v>
      </c>
      <c r="AM923" s="7">
        <v>0</v>
      </c>
      <c r="AN923" s="7">
        <v>0</v>
      </c>
      <c r="AO923" s="7">
        <v>0</v>
      </c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</row>
    <row r="924" spans="1:67" s="21" customFormat="1">
      <c r="A924" s="7" t="s">
        <v>4931</v>
      </c>
      <c r="B924" s="7" t="s">
        <v>3726</v>
      </c>
      <c r="C924" s="7" t="s">
        <v>1506</v>
      </c>
      <c r="D924" s="7" t="s">
        <v>1507</v>
      </c>
      <c r="E924" s="7" t="s">
        <v>1508</v>
      </c>
      <c r="F924" s="7" t="s">
        <v>1509</v>
      </c>
      <c r="G924" s="7" t="s">
        <v>1594</v>
      </c>
      <c r="H924" s="7" t="s">
        <v>1606</v>
      </c>
      <c r="I924" s="7" t="s">
        <v>1537</v>
      </c>
      <c r="J924" s="7">
        <f t="shared" si="14"/>
        <v>0</v>
      </c>
      <c r="K924" s="8">
        <v>0</v>
      </c>
      <c r="L924" s="8">
        <v>0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Y924" s="8">
        <v>0</v>
      </c>
      <c r="Z924" s="12">
        <v>0</v>
      </c>
      <c r="AA924" s="20">
        <v>0</v>
      </c>
      <c r="AB924" s="20">
        <v>0</v>
      </c>
      <c r="AC924" s="48">
        <v>0</v>
      </c>
      <c r="AD924" s="9">
        <v>0</v>
      </c>
      <c r="AE924" s="7">
        <v>0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0</v>
      </c>
      <c r="AL924" s="7">
        <v>0</v>
      </c>
      <c r="AM924" s="7">
        <v>0</v>
      </c>
      <c r="AN924" s="7">
        <v>0</v>
      </c>
      <c r="AO924" s="7">
        <v>0</v>
      </c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</row>
    <row r="925" spans="1:67" s="21" customFormat="1">
      <c r="A925" s="7" t="s">
        <v>3510</v>
      </c>
      <c r="B925" s="7" t="s">
        <v>4056</v>
      </c>
      <c r="C925" s="7" t="s">
        <v>1506</v>
      </c>
      <c r="D925" s="7" t="s">
        <v>1749</v>
      </c>
      <c r="E925" s="7" t="s">
        <v>1749</v>
      </c>
      <c r="F925" s="7" t="s">
        <v>1801</v>
      </c>
      <c r="G925" s="7" t="s">
        <v>4048</v>
      </c>
      <c r="H925" s="7" t="s">
        <v>4057</v>
      </c>
      <c r="I925" s="7" t="s">
        <v>1537</v>
      </c>
      <c r="J925" s="7">
        <f t="shared" si="14"/>
        <v>0</v>
      </c>
      <c r="K925" s="8">
        <v>0</v>
      </c>
      <c r="L925" s="8">
        <v>0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12">
        <v>0</v>
      </c>
      <c r="AA925" s="20">
        <v>0</v>
      </c>
      <c r="AB925" s="20">
        <v>0</v>
      </c>
      <c r="AC925" s="48">
        <v>0</v>
      </c>
      <c r="AD925" s="9">
        <v>0</v>
      </c>
      <c r="AE925" s="7">
        <v>0</v>
      </c>
      <c r="AF925" s="7">
        <v>0</v>
      </c>
      <c r="AG925" s="7">
        <v>0</v>
      </c>
      <c r="AH925" s="7">
        <v>0</v>
      </c>
      <c r="AI925" s="7">
        <v>0</v>
      </c>
      <c r="AJ925" s="7">
        <v>0</v>
      </c>
      <c r="AK925" s="7">
        <v>0</v>
      </c>
      <c r="AL925" s="7">
        <v>0</v>
      </c>
      <c r="AM925" s="7">
        <v>0</v>
      </c>
      <c r="AN925" s="7">
        <v>0</v>
      </c>
      <c r="AO925" s="7">
        <v>0</v>
      </c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</row>
    <row r="926" spans="1:67" s="21" customFormat="1">
      <c r="A926" s="7" t="s">
        <v>4932</v>
      </c>
      <c r="B926" s="7" t="s">
        <v>4308</v>
      </c>
      <c r="C926" s="7" t="s">
        <v>1506</v>
      </c>
      <c r="D926" s="7" t="s">
        <v>1507</v>
      </c>
      <c r="E926" s="7" t="s">
        <v>1515</v>
      </c>
      <c r="F926" s="7" t="s">
        <v>3672</v>
      </c>
      <c r="G926" s="7" t="s">
        <v>1789</v>
      </c>
      <c r="H926" s="7" t="s">
        <v>4309</v>
      </c>
      <c r="I926" s="7" t="s">
        <v>1537</v>
      </c>
      <c r="J926" s="7">
        <f t="shared" si="14"/>
        <v>0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12">
        <v>0</v>
      </c>
      <c r="AA926" s="20">
        <v>0</v>
      </c>
      <c r="AB926" s="20">
        <v>0</v>
      </c>
      <c r="AC926" s="48">
        <v>0</v>
      </c>
      <c r="AD926" s="9">
        <v>0</v>
      </c>
      <c r="AE926" s="7">
        <v>0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0</v>
      </c>
      <c r="AL926" s="7">
        <v>0</v>
      </c>
      <c r="AM926" s="7">
        <v>0</v>
      </c>
      <c r="AN926" s="7">
        <v>0</v>
      </c>
      <c r="AO926" s="7">
        <v>0</v>
      </c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</row>
    <row r="927" spans="1:67" s="21" customFormat="1">
      <c r="A927" s="7" t="s">
        <v>3279</v>
      </c>
      <c r="B927" s="7" t="s">
        <v>4056</v>
      </c>
      <c r="C927" s="7" t="s">
        <v>1506</v>
      </c>
      <c r="D927" s="7" t="s">
        <v>1749</v>
      </c>
      <c r="E927" s="7" t="s">
        <v>1749</v>
      </c>
      <c r="F927" s="7" t="s">
        <v>1801</v>
      </c>
      <c r="G927" s="7" t="s">
        <v>4048</v>
      </c>
      <c r="H927" s="7" t="s">
        <v>4057</v>
      </c>
      <c r="I927" s="7" t="s">
        <v>1537</v>
      </c>
      <c r="J927" s="7">
        <f t="shared" si="14"/>
        <v>0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0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12">
        <v>0</v>
      </c>
      <c r="AA927" s="20">
        <v>0</v>
      </c>
      <c r="AB927" s="20">
        <v>0</v>
      </c>
      <c r="AC927" s="48">
        <v>0</v>
      </c>
      <c r="AD927" s="9">
        <v>0</v>
      </c>
      <c r="AE927" s="7">
        <v>0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0</v>
      </c>
      <c r="AL927" s="7">
        <v>0</v>
      </c>
      <c r="AM927" s="7">
        <v>0</v>
      </c>
      <c r="AN927" s="7">
        <v>0</v>
      </c>
      <c r="AO927" s="7">
        <v>0</v>
      </c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</row>
    <row r="928" spans="1:67" s="21" customFormat="1">
      <c r="A928" s="7" t="s">
        <v>4933</v>
      </c>
      <c r="B928" s="7" t="s">
        <v>3695</v>
      </c>
      <c r="C928" s="7" t="s">
        <v>1506</v>
      </c>
      <c r="D928" s="7" t="s">
        <v>1507</v>
      </c>
      <c r="E928" s="7" t="s">
        <v>1515</v>
      </c>
      <c r="F928" s="7" t="s">
        <v>3672</v>
      </c>
      <c r="G928" s="7" t="s">
        <v>1789</v>
      </c>
      <c r="H928" s="7" t="s">
        <v>1537</v>
      </c>
      <c r="I928" s="7" t="s">
        <v>1537</v>
      </c>
      <c r="J928" s="7">
        <f t="shared" si="14"/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12">
        <v>0</v>
      </c>
      <c r="AA928" s="20">
        <v>0</v>
      </c>
      <c r="AB928" s="20">
        <v>0</v>
      </c>
      <c r="AC928" s="48">
        <v>0</v>
      </c>
      <c r="AD928" s="9">
        <v>0</v>
      </c>
      <c r="AE928" s="7">
        <v>0</v>
      </c>
      <c r="AF928" s="7">
        <v>0</v>
      </c>
      <c r="AG928" s="7">
        <v>0</v>
      </c>
      <c r="AH928" s="7">
        <v>0</v>
      </c>
      <c r="AI928" s="7">
        <v>0</v>
      </c>
      <c r="AJ928" s="7">
        <v>0</v>
      </c>
      <c r="AK928" s="7">
        <v>0</v>
      </c>
      <c r="AL928" s="7">
        <v>0</v>
      </c>
      <c r="AM928" s="7">
        <v>0</v>
      </c>
      <c r="AN928" s="7">
        <v>0</v>
      </c>
      <c r="AO928" s="7">
        <v>0</v>
      </c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</row>
    <row r="929" spans="1:67" s="21" customFormat="1">
      <c r="A929" s="7" t="s">
        <v>4934</v>
      </c>
      <c r="B929" s="7" t="s">
        <v>4807</v>
      </c>
      <c r="C929" s="7" t="s">
        <v>1506</v>
      </c>
      <c r="D929" s="7" t="s">
        <v>1749</v>
      </c>
      <c r="E929" s="7" t="s">
        <v>1749</v>
      </c>
      <c r="F929" s="7" t="s">
        <v>3713</v>
      </c>
      <c r="G929" s="7" t="s">
        <v>4730</v>
      </c>
      <c r="H929" s="7" t="s">
        <v>4808</v>
      </c>
      <c r="I929" s="7" t="s">
        <v>1537</v>
      </c>
      <c r="J929" s="7">
        <f t="shared" si="14"/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12">
        <v>0</v>
      </c>
      <c r="AA929" s="20">
        <v>0</v>
      </c>
      <c r="AB929" s="20">
        <v>0</v>
      </c>
      <c r="AC929" s="48">
        <v>0</v>
      </c>
      <c r="AD929" s="9">
        <v>0</v>
      </c>
      <c r="AE929" s="7">
        <v>0</v>
      </c>
      <c r="AF929" s="7">
        <v>0</v>
      </c>
      <c r="AG929" s="7">
        <v>0</v>
      </c>
      <c r="AH929" s="7">
        <v>0</v>
      </c>
      <c r="AI929" s="7">
        <v>0</v>
      </c>
      <c r="AJ929" s="7">
        <v>0</v>
      </c>
      <c r="AK929" s="7">
        <v>0</v>
      </c>
      <c r="AL929" s="7">
        <v>0</v>
      </c>
      <c r="AM929" s="7">
        <v>0</v>
      </c>
      <c r="AN929" s="7">
        <v>0</v>
      </c>
      <c r="AO929" s="7">
        <v>0</v>
      </c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</row>
    <row r="930" spans="1:67" s="21" customFormat="1">
      <c r="A930" s="7" t="s">
        <v>4935</v>
      </c>
      <c r="B930" s="7" t="s">
        <v>3711</v>
      </c>
      <c r="C930" s="7" t="s">
        <v>1506</v>
      </c>
      <c r="D930" s="7" t="s">
        <v>1507</v>
      </c>
      <c r="E930" s="7" t="s">
        <v>1515</v>
      </c>
      <c r="F930" s="7" t="s">
        <v>3672</v>
      </c>
      <c r="G930" s="7" t="s">
        <v>1789</v>
      </c>
      <c r="H930" s="7" t="s">
        <v>1518</v>
      </c>
      <c r="I930" s="7" t="s">
        <v>1537</v>
      </c>
      <c r="J930" s="7">
        <f t="shared" si="14"/>
        <v>16</v>
      </c>
      <c r="K930" s="8">
        <v>0</v>
      </c>
      <c r="L930" s="8">
        <v>0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12">
        <v>16</v>
      </c>
      <c r="AA930" s="20">
        <v>0</v>
      </c>
      <c r="AB930" s="20">
        <v>0</v>
      </c>
      <c r="AC930" s="48">
        <v>0</v>
      </c>
      <c r="AD930" s="9">
        <v>0</v>
      </c>
      <c r="AE930" s="7">
        <v>0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0</v>
      </c>
      <c r="AL930" s="7">
        <v>0</v>
      </c>
      <c r="AM930" s="7">
        <v>0</v>
      </c>
      <c r="AN930" s="7">
        <v>0</v>
      </c>
      <c r="AO930" s="7">
        <v>0</v>
      </c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</row>
    <row r="931" spans="1:67" s="21" customFormat="1">
      <c r="A931" s="7" t="s">
        <v>4936</v>
      </c>
      <c r="B931" s="7" t="s">
        <v>4099</v>
      </c>
      <c r="C931" s="7" t="s">
        <v>4100</v>
      </c>
      <c r="D931" s="7" t="s">
        <v>1537</v>
      </c>
      <c r="E931" s="7" t="s">
        <v>1537</v>
      </c>
      <c r="F931" s="7" t="s">
        <v>1537</v>
      </c>
      <c r="G931" s="7" t="s">
        <v>1537</v>
      </c>
      <c r="H931" s="7" t="s">
        <v>1537</v>
      </c>
      <c r="I931" s="7" t="s">
        <v>1537</v>
      </c>
      <c r="J931" s="7">
        <f t="shared" si="14"/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12">
        <v>0</v>
      </c>
      <c r="AA931" s="20">
        <v>0</v>
      </c>
      <c r="AB931" s="20">
        <v>0</v>
      </c>
      <c r="AC931" s="48">
        <v>0</v>
      </c>
      <c r="AD931" s="9">
        <v>0</v>
      </c>
      <c r="AE931" s="7">
        <v>0</v>
      </c>
      <c r="AF931" s="7">
        <v>0</v>
      </c>
      <c r="AG931" s="7">
        <v>0</v>
      </c>
      <c r="AH931" s="7">
        <v>0</v>
      </c>
      <c r="AI931" s="7">
        <v>0</v>
      </c>
      <c r="AJ931" s="7">
        <v>0</v>
      </c>
      <c r="AK931" s="7">
        <v>0</v>
      </c>
      <c r="AL931" s="7">
        <v>0</v>
      </c>
      <c r="AM931" s="7">
        <v>0</v>
      </c>
      <c r="AN931" s="7">
        <v>0</v>
      </c>
      <c r="AO931" s="7">
        <v>0</v>
      </c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</row>
    <row r="932" spans="1:67" s="21" customFormat="1">
      <c r="A932" s="7" t="s">
        <v>4937</v>
      </c>
      <c r="B932" s="7" t="s">
        <v>3866</v>
      </c>
      <c r="C932" s="7" t="s">
        <v>1506</v>
      </c>
      <c r="D932" s="7" t="s">
        <v>1507</v>
      </c>
      <c r="E932" s="7" t="s">
        <v>1521</v>
      </c>
      <c r="F932" s="7" t="s">
        <v>1527</v>
      </c>
      <c r="G932" s="7" t="s">
        <v>1528</v>
      </c>
      <c r="H932" s="7" t="s">
        <v>1714</v>
      </c>
      <c r="I932" s="7" t="s">
        <v>1537</v>
      </c>
      <c r="J932" s="7">
        <f t="shared" si="14"/>
        <v>16</v>
      </c>
      <c r="K932" s="8">
        <v>0</v>
      </c>
      <c r="L932" s="8">
        <v>0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Y932" s="8">
        <v>0</v>
      </c>
      <c r="Z932" s="12">
        <v>0</v>
      </c>
      <c r="AA932" s="20">
        <v>0</v>
      </c>
      <c r="AB932" s="20">
        <v>0</v>
      </c>
      <c r="AC932" s="48">
        <v>0</v>
      </c>
      <c r="AD932" s="9">
        <v>0</v>
      </c>
      <c r="AE932" s="7">
        <v>0</v>
      </c>
      <c r="AF932" s="7">
        <v>0</v>
      </c>
      <c r="AG932" s="7">
        <v>0</v>
      </c>
      <c r="AH932" s="7">
        <v>0</v>
      </c>
      <c r="AI932" s="7">
        <v>0</v>
      </c>
      <c r="AJ932" s="7">
        <v>0</v>
      </c>
      <c r="AK932" s="7">
        <v>0</v>
      </c>
      <c r="AL932" s="7">
        <v>0</v>
      </c>
      <c r="AM932" s="7">
        <v>16</v>
      </c>
      <c r="AN932" s="7">
        <v>0</v>
      </c>
      <c r="AO932" s="7">
        <v>0</v>
      </c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</row>
    <row r="933" spans="1:67" s="21" customFormat="1">
      <c r="A933" s="7" t="s">
        <v>4938</v>
      </c>
      <c r="B933" s="7" t="s">
        <v>4939</v>
      </c>
      <c r="C933" s="7" t="s">
        <v>1506</v>
      </c>
      <c r="D933" s="7" t="s">
        <v>1507</v>
      </c>
      <c r="E933" s="7" t="s">
        <v>1508</v>
      </c>
      <c r="F933" s="7" t="s">
        <v>4920</v>
      </c>
      <c r="G933" s="7" t="s">
        <v>4921</v>
      </c>
      <c r="H933" s="7" t="s">
        <v>4940</v>
      </c>
      <c r="I933" s="7" t="s">
        <v>1537</v>
      </c>
      <c r="J933" s="7">
        <f t="shared" si="14"/>
        <v>16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2">
        <v>0</v>
      </c>
      <c r="AA933" s="20">
        <v>0</v>
      </c>
      <c r="AB933" s="20">
        <v>0</v>
      </c>
      <c r="AC933" s="48">
        <v>0</v>
      </c>
      <c r="AD933" s="9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7">
        <v>0</v>
      </c>
      <c r="AK933" s="7">
        <v>0</v>
      </c>
      <c r="AL933" s="7">
        <v>0</v>
      </c>
      <c r="AM933" s="7">
        <v>7</v>
      </c>
      <c r="AN933" s="7">
        <v>9</v>
      </c>
      <c r="AO933" s="7">
        <v>0</v>
      </c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</row>
    <row r="934" spans="1:67" s="21" customFormat="1">
      <c r="A934" s="7" t="s">
        <v>4941</v>
      </c>
      <c r="B934" s="7" t="s">
        <v>3751</v>
      </c>
      <c r="C934" s="7" t="s">
        <v>1506</v>
      </c>
      <c r="D934" s="7" t="s">
        <v>1507</v>
      </c>
      <c r="E934" s="7" t="s">
        <v>1508</v>
      </c>
      <c r="F934" s="7" t="s">
        <v>1509</v>
      </c>
      <c r="G934" s="7" t="s">
        <v>1594</v>
      </c>
      <c r="H934" s="7" t="s">
        <v>1537</v>
      </c>
      <c r="I934" s="7" t="s">
        <v>1537</v>
      </c>
      <c r="J934" s="7">
        <f t="shared" si="14"/>
        <v>16</v>
      </c>
      <c r="K934" s="8">
        <v>0</v>
      </c>
      <c r="L934" s="8">
        <v>0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  <c r="R934" s="8">
        <v>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Y934" s="8">
        <v>0</v>
      </c>
      <c r="Z934" s="12">
        <v>0</v>
      </c>
      <c r="AA934" s="20">
        <v>0</v>
      </c>
      <c r="AB934" s="20">
        <v>0</v>
      </c>
      <c r="AC934" s="48">
        <v>0</v>
      </c>
      <c r="AD934" s="9">
        <v>0</v>
      </c>
      <c r="AE934" s="7">
        <v>0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0</v>
      </c>
      <c r="AL934" s="7">
        <v>0</v>
      </c>
      <c r="AM934" s="7">
        <v>0</v>
      </c>
      <c r="AN934" s="7">
        <v>13</v>
      </c>
      <c r="AO934" s="7">
        <v>3</v>
      </c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</row>
    <row r="935" spans="1:67" s="21" customFormat="1">
      <c r="A935" s="7" t="s">
        <v>4942</v>
      </c>
      <c r="B935" s="7" t="s">
        <v>3702</v>
      </c>
      <c r="C935" s="7" t="s">
        <v>1506</v>
      </c>
      <c r="D935" s="7" t="s">
        <v>1558</v>
      </c>
      <c r="E935" s="7" t="s">
        <v>1588</v>
      </c>
      <c r="F935" s="7" t="s">
        <v>1589</v>
      </c>
      <c r="G935" s="7" t="s">
        <v>1590</v>
      </c>
      <c r="H935" s="7" t="s">
        <v>1591</v>
      </c>
      <c r="I935" s="7" t="s">
        <v>1537</v>
      </c>
      <c r="J935" s="7">
        <f t="shared" si="14"/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12">
        <v>0</v>
      </c>
      <c r="AA935" s="20">
        <v>0</v>
      </c>
      <c r="AB935" s="20">
        <v>0</v>
      </c>
      <c r="AC935" s="48">
        <v>0</v>
      </c>
      <c r="AD935" s="9">
        <v>0</v>
      </c>
      <c r="AE935" s="7">
        <v>0</v>
      </c>
      <c r="AF935" s="7">
        <v>0</v>
      </c>
      <c r="AG935" s="7">
        <v>0</v>
      </c>
      <c r="AH935" s="7">
        <v>0</v>
      </c>
      <c r="AI935" s="7">
        <v>0</v>
      </c>
      <c r="AJ935" s="7">
        <v>0</v>
      </c>
      <c r="AK935" s="7">
        <v>0</v>
      </c>
      <c r="AL935" s="7">
        <v>0</v>
      </c>
      <c r="AM935" s="7">
        <v>0</v>
      </c>
      <c r="AN935" s="7">
        <v>0</v>
      </c>
      <c r="AO935" s="7">
        <v>0</v>
      </c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</row>
    <row r="936" spans="1:67" s="21" customFormat="1">
      <c r="A936" s="7" t="s">
        <v>4943</v>
      </c>
      <c r="B936" s="7" t="s">
        <v>3717</v>
      </c>
      <c r="C936" s="7" t="s">
        <v>1506</v>
      </c>
      <c r="D936" s="7" t="s">
        <v>1507</v>
      </c>
      <c r="E936" s="7" t="s">
        <v>1508</v>
      </c>
      <c r="F936" s="7" t="s">
        <v>1509</v>
      </c>
      <c r="G936" s="7" t="s">
        <v>1510</v>
      </c>
      <c r="H936" s="7" t="s">
        <v>1511</v>
      </c>
      <c r="I936" s="7" t="s">
        <v>1537</v>
      </c>
      <c r="J936" s="7">
        <f t="shared" si="14"/>
        <v>0</v>
      </c>
      <c r="K936" s="8">
        <v>0</v>
      </c>
      <c r="L936" s="8">
        <v>0</v>
      </c>
      <c r="M936" s="8">
        <v>0</v>
      </c>
      <c r="N936" s="8">
        <v>0</v>
      </c>
      <c r="O936" s="8">
        <v>0</v>
      </c>
      <c r="P936" s="8">
        <v>0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12">
        <v>0</v>
      </c>
      <c r="AA936" s="20">
        <v>0</v>
      </c>
      <c r="AB936" s="20">
        <v>0</v>
      </c>
      <c r="AC936" s="48">
        <v>0</v>
      </c>
      <c r="AD936" s="9">
        <v>0</v>
      </c>
      <c r="AE936" s="7">
        <v>0</v>
      </c>
      <c r="AF936" s="7">
        <v>0</v>
      </c>
      <c r="AG936" s="7">
        <v>0</v>
      </c>
      <c r="AH936" s="7">
        <v>0</v>
      </c>
      <c r="AI936" s="7">
        <v>0</v>
      </c>
      <c r="AJ936" s="7">
        <v>0</v>
      </c>
      <c r="AK936" s="7">
        <v>0</v>
      </c>
      <c r="AL936" s="7">
        <v>0</v>
      </c>
      <c r="AM936" s="7">
        <v>0</v>
      </c>
      <c r="AN936" s="7">
        <v>0</v>
      </c>
      <c r="AO936" s="7">
        <v>0</v>
      </c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</row>
    <row r="937" spans="1:67" s="21" customFormat="1">
      <c r="A937" s="7" t="s">
        <v>4944</v>
      </c>
      <c r="B937" s="7" t="s">
        <v>4811</v>
      </c>
      <c r="C937" s="7" t="s">
        <v>1506</v>
      </c>
      <c r="D937" s="7" t="s">
        <v>1532</v>
      </c>
      <c r="E937" s="7" t="s">
        <v>1533</v>
      </c>
      <c r="F937" s="7" t="s">
        <v>1534</v>
      </c>
      <c r="G937" s="7" t="s">
        <v>4162</v>
      </c>
      <c r="H937" s="7" t="s">
        <v>1537</v>
      </c>
      <c r="I937" s="7" t="s">
        <v>1537</v>
      </c>
      <c r="J937" s="7">
        <f t="shared" si="14"/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12">
        <v>0</v>
      </c>
      <c r="AA937" s="20">
        <v>0</v>
      </c>
      <c r="AB937" s="20">
        <v>0</v>
      </c>
      <c r="AC937" s="48">
        <v>0</v>
      </c>
      <c r="AD937" s="9">
        <v>0</v>
      </c>
      <c r="AE937" s="7">
        <v>0</v>
      </c>
      <c r="AF937" s="7">
        <v>0</v>
      </c>
      <c r="AG937" s="7">
        <v>0</v>
      </c>
      <c r="AH937" s="7">
        <v>0</v>
      </c>
      <c r="AI937" s="7">
        <v>0</v>
      </c>
      <c r="AJ937" s="7">
        <v>0</v>
      </c>
      <c r="AK937" s="7">
        <v>0</v>
      </c>
      <c r="AL937" s="7">
        <v>0</v>
      </c>
      <c r="AM937" s="7">
        <v>0</v>
      </c>
      <c r="AN937" s="7">
        <v>0</v>
      </c>
      <c r="AO937" s="7">
        <v>0</v>
      </c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</row>
    <row r="938" spans="1:67" s="21" customFormat="1">
      <c r="A938" s="7" t="s">
        <v>4945</v>
      </c>
      <c r="B938" s="7" t="s">
        <v>4946</v>
      </c>
      <c r="C938" s="7" t="s">
        <v>1506</v>
      </c>
      <c r="D938" s="7" t="s">
        <v>1507</v>
      </c>
      <c r="E938" s="7" t="s">
        <v>1515</v>
      </c>
      <c r="F938" s="7" t="s">
        <v>1581</v>
      </c>
      <c r="G938" s="7" t="s">
        <v>1582</v>
      </c>
      <c r="H938" s="7" t="s">
        <v>4947</v>
      </c>
      <c r="I938" s="7" t="s">
        <v>1537</v>
      </c>
      <c r="J938" s="7">
        <f t="shared" si="14"/>
        <v>0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0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Y938" s="8">
        <v>0</v>
      </c>
      <c r="Z938" s="12">
        <v>0</v>
      </c>
      <c r="AA938" s="20">
        <v>0</v>
      </c>
      <c r="AB938" s="20">
        <v>0</v>
      </c>
      <c r="AC938" s="48">
        <v>0</v>
      </c>
      <c r="AD938" s="9">
        <v>0</v>
      </c>
      <c r="AE938" s="7">
        <v>0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0</v>
      </c>
      <c r="AL938" s="7">
        <v>0</v>
      </c>
      <c r="AM938" s="7">
        <v>0</v>
      </c>
      <c r="AN938" s="7">
        <v>0</v>
      </c>
      <c r="AO938" s="7">
        <v>0</v>
      </c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</row>
    <row r="939" spans="1:67" s="21" customFormat="1">
      <c r="A939" s="7" t="s">
        <v>4948</v>
      </c>
      <c r="B939" s="7" t="s">
        <v>4693</v>
      </c>
      <c r="C939" s="7" t="s">
        <v>1506</v>
      </c>
      <c r="D939" s="7" t="s">
        <v>1507</v>
      </c>
      <c r="E939" s="7" t="s">
        <v>1515</v>
      </c>
      <c r="F939" s="7" t="s">
        <v>3672</v>
      </c>
      <c r="G939" s="7" t="s">
        <v>1789</v>
      </c>
      <c r="H939" s="7" t="s">
        <v>4694</v>
      </c>
      <c r="I939" s="7" t="s">
        <v>1537</v>
      </c>
      <c r="J939" s="7">
        <f t="shared" si="14"/>
        <v>0</v>
      </c>
      <c r="K939" s="8">
        <v>0</v>
      </c>
      <c r="L939" s="8">
        <v>0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12">
        <v>0</v>
      </c>
      <c r="AA939" s="20">
        <v>0</v>
      </c>
      <c r="AB939" s="20">
        <v>0</v>
      </c>
      <c r="AC939" s="48">
        <v>0</v>
      </c>
      <c r="AD939" s="9">
        <v>0</v>
      </c>
      <c r="AE939" s="7">
        <v>0</v>
      </c>
      <c r="AF939" s="7">
        <v>0</v>
      </c>
      <c r="AG939" s="7">
        <v>0</v>
      </c>
      <c r="AH939" s="7">
        <v>0</v>
      </c>
      <c r="AI939" s="7">
        <v>0</v>
      </c>
      <c r="AJ939" s="7">
        <v>0</v>
      </c>
      <c r="AK939" s="7">
        <v>0</v>
      </c>
      <c r="AL939" s="7">
        <v>0</v>
      </c>
      <c r="AM939" s="7">
        <v>0</v>
      </c>
      <c r="AN939" s="7">
        <v>0</v>
      </c>
      <c r="AO939" s="7">
        <v>0</v>
      </c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</row>
    <row r="940" spans="1:67" s="21" customFormat="1">
      <c r="A940" s="7" t="s">
        <v>4949</v>
      </c>
      <c r="B940" s="7" t="s">
        <v>4016</v>
      </c>
      <c r="C940" s="7" t="s">
        <v>1506</v>
      </c>
      <c r="D940" s="7" t="s">
        <v>1507</v>
      </c>
      <c r="E940" s="7" t="s">
        <v>1508</v>
      </c>
      <c r="F940" s="7" t="s">
        <v>1537</v>
      </c>
      <c r="G940" s="7" t="s">
        <v>1537</v>
      </c>
      <c r="H940" s="7" t="s">
        <v>1537</v>
      </c>
      <c r="I940" s="7" t="s">
        <v>1537</v>
      </c>
      <c r="J940" s="7">
        <f t="shared" si="14"/>
        <v>0</v>
      </c>
      <c r="K940" s="8">
        <v>0</v>
      </c>
      <c r="L940" s="8"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12">
        <v>0</v>
      </c>
      <c r="AA940" s="20">
        <v>0</v>
      </c>
      <c r="AB940" s="20">
        <v>0</v>
      </c>
      <c r="AC940" s="48">
        <v>0</v>
      </c>
      <c r="AD940" s="9">
        <v>0</v>
      </c>
      <c r="AE940" s="7">
        <v>0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0</v>
      </c>
      <c r="AL940" s="7">
        <v>0</v>
      </c>
      <c r="AM940" s="7">
        <v>0</v>
      </c>
      <c r="AN940" s="7">
        <v>0</v>
      </c>
      <c r="AO940" s="7">
        <v>0</v>
      </c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</row>
    <row r="941" spans="1:67" s="21" customFormat="1">
      <c r="A941" s="7" t="s">
        <v>4950</v>
      </c>
      <c r="B941" s="7" t="s">
        <v>3831</v>
      </c>
      <c r="C941" s="7" t="s">
        <v>1506</v>
      </c>
      <c r="D941" s="7" t="s">
        <v>1507</v>
      </c>
      <c r="E941" s="7" t="s">
        <v>1508</v>
      </c>
      <c r="F941" s="7" t="s">
        <v>1509</v>
      </c>
      <c r="G941" s="7" t="s">
        <v>1510</v>
      </c>
      <c r="H941" s="7" t="s">
        <v>1537</v>
      </c>
      <c r="I941" s="7" t="s">
        <v>1537</v>
      </c>
      <c r="J941" s="7">
        <f t="shared" si="14"/>
        <v>0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12">
        <v>0</v>
      </c>
      <c r="AA941" s="20">
        <v>0</v>
      </c>
      <c r="AB941" s="20">
        <v>0</v>
      </c>
      <c r="AC941" s="48">
        <v>0</v>
      </c>
      <c r="AD941" s="9">
        <v>0</v>
      </c>
      <c r="AE941" s="7">
        <v>0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0</v>
      </c>
      <c r="AL941" s="7">
        <v>0</v>
      </c>
      <c r="AM941" s="7">
        <v>0</v>
      </c>
      <c r="AN941" s="7">
        <v>0</v>
      </c>
      <c r="AO941" s="7">
        <v>0</v>
      </c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</row>
    <row r="942" spans="1:67" s="21" customFormat="1">
      <c r="A942" s="7" t="s">
        <v>4951</v>
      </c>
      <c r="B942" s="7" t="s">
        <v>3674</v>
      </c>
      <c r="C942" s="7" t="s">
        <v>1506</v>
      </c>
      <c r="D942" s="7" t="s">
        <v>1507</v>
      </c>
      <c r="E942" s="7" t="s">
        <v>1515</v>
      </c>
      <c r="F942" s="7" t="s">
        <v>1539</v>
      </c>
      <c r="G942" s="7" t="s">
        <v>1540</v>
      </c>
      <c r="H942" s="7" t="s">
        <v>1541</v>
      </c>
      <c r="I942" s="7" t="s">
        <v>1537</v>
      </c>
      <c r="J942" s="7">
        <f t="shared" si="14"/>
        <v>0</v>
      </c>
      <c r="K942" s="8">
        <v>0</v>
      </c>
      <c r="L942" s="8">
        <v>0</v>
      </c>
      <c r="M942" s="8">
        <v>0</v>
      </c>
      <c r="N942" s="8">
        <v>0</v>
      </c>
      <c r="O942" s="8">
        <v>0</v>
      </c>
      <c r="P942" s="8">
        <v>0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Y942" s="8">
        <v>0</v>
      </c>
      <c r="Z942" s="12">
        <v>0</v>
      </c>
      <c r="AA942" s="20">
        <v>0</v>
      </c>
      <c r="AB942" s="20">
        <v>0</v>
      </c>
      <c r="AC942" s="48">
        <v>0</v>
      </c>
      <c r="AD942" s="9">
        <v>0</v>
      </c>
      <c r="AE942" s="7">
        <v>0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0</v>
      </c>
      <c r="AL942" s="7">
        <v>0</v>
      </c>
      <c r="AM942" s="7">
        <v>0</v>
      </c>
      <c r="AN942" s="7">
        <v>0</v>
      </c>
      <c r="AO942" s="7">
        <v>0</v>
      </c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</row>
    <row r="943" spans="1:67" s="21" customFormat="1">
      <c r="A943" s="7" t="s">
        <v>4952</v>
      </c>
      <c r="B943" s="7" t="s">
        <v>4953</v>
      </c>
      <c r="C943" s="7" t="s">
        <v>1506</v>
      </c>
      <c r="D943" s="7" t="s">
        <v>1507</v>
      </c>
      <c r="E943" s="7" t="s">
        <v>1521</v>
      </c>
      <c r="F943" s="7" t="s">
        <v>1850</v>
      </c>
      <c r="G943" s="7" t="s">
        <v>4335</v>
      </c>
      <c r="H943" s="7" t="s">
        <v>4954</v>
      </c>
      <c r="I943" s="7" t="s">
        <v>1537</v>
      </c>
      <c r="J943" s="7">
        <f t="shared" si="14"/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12">
        <v>0</v>
      </c>
      <c r="AA943" s="20">
        <v>0</v>
      </c>
      <c r="AB943" s="20">
        <v>0</v>
      </c>
      <c r="AC943" s="48">
        <v>0</v>
      </c>
      <c r="AD943" s="9">
        <v>0</v>
      </c>
      <c r="AE943" s="7">
        <v>0</v>
      </c>
      <c r="AF943" s="7">
        <v>0</v>
      </c>
      <c r="AG943" s="7">
        <v>0</v>
      </c>
      <c r="AH943" s="7">
        <v>0</v>
      </c>
      <c r="AI943" s="7">
        <v>0</v>
      </c>
      <c r="AJ943" s="7">
        <v>0</v>
      </c>
      <c r="AK943" s="7">
        <v>0</v>
      </c>
      <c r="AL943" s="7">
        <v>0</v>
      </c>
      <c r="AM943" s="7">
        <v>0</v>
      </c>
      <c r="AN943" s="7">
        <v>0</v>
      </c>
      <c r="AO943" s="7">
        <v>0</v>
      </c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</row>
    <row r="944" spans="1:67" s="21" customFormat="1">
      <c r="A944" s="7" t="s">
        <v>4955</v>
      </c>
      <c r="B944" s="7" t="s">
        <v>4718</v>
      </c>
      <c r="C944" s="7" t="s">
        <v>1506</v>
      </c>
      <c r="D944" s="7" t="s">
        <v>1507</v>
      </c>
      <c r="E944" s="7" t="s">
        <v>1515</v>
      </c>
      <c r="F944" s="7" t="s">
        <v>1581</v>
      </c>
      <c r="G944" s="7" t="s">
        <v>1582</v>
      </c>
      <c r="H944" s="7" t="s">
        <v>4719</v>
      </c>
      <c r="I944" s="7" t="s">
        <v>4720</v>
      </c>
      <c r="J944" s="7">
        <f t="shared" si="14"/>
        <v>0</v>
      </c>
      <c r="K944" s="8">
        <v>0</v>
      </c>
      <c r="L944" s="8">
        <v>0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Y944" s="8">
        <v>0</v>
      </c>
      <c r="Z944" s="12">
        <v>0</v>
      </c>
      <c r="AA944" s="20">
        <v>0</v>
      </c>
      <c r="AB944" s="20">
        <v>0</v>
      </c>
      <c r="AC944" s="48">
        <v>0</v>
      </c>
      <c r="AD944" s="9">
        <v>0</v>
      </c>
      <c r="AE944" s="7">
        <v>0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0</v>
      </c>
      <c r="AL944" s="7">
        <v>0</v>
      </c>
      <c r="AM944" s="7">
        <v>0</v>
      </c>
      <c r="AN944" s="7">
        <v>0</v>
      </c>
      <c r="AO944" s="7">
        <v>0</v>
      </c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</row>
    <row r="945" spans="1:67" s="21" customFormat="1">
      <c r="A945" s="7" t="s">
        <v>4956</v>
      </c>
      <c r="B945" s="7" t="s">
        <v>4264</v>
      </c>
      <c r="C945" s="7" t="s">
        <v>1506</v>
      </c>
      <c r="D945" s="7" t="s">
        <v>1507</v>
      </c>
      <c r="E945" s="7" t="s">
        <v>1521</v>
      </c>
      <c r="F945" s="7" t="s">
        <v>1546</v>
      </c>
      <c r="G945" s="7" t="s">
        <v>1547</v>
      </c>
      <c r="H945" s="7" t="s">
        <v>1537</v>
      </c>
      <c r="I945" s="7" t="s">
        <v>1537</v>
      </c>
      <c r="J945" s="7">
        <f t="shared" si="14"/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2">
        <v>0</v>
      </c>
      <c r="AA945" s="20">
        <v>0</v>
      </c>
      <c r="AB945" s="20">
        <v>0</v>
      </c>
      <c r="AC945" s="48">
        <v>0</v>
      </c>
      <c r="AD945" s="9">
        <v>0</v>
      </c>
      <c r="AE945" s="7">
        <v>0</v>
      </c>
      <c r="AF945" s="7">
        <v>0</v>
      </c>
      <c r="AG945" s="7">
        <v>0</v>
      </c>
      <c r="AH945" s="7">
        <v>0</v>
      </c>
      <c r="AI945" s="7">
        <v>0</v>
      </c>
      <c r="AJ945" s="7">
        <v>0</v>
      </c>
      <c r="AK945" s="7">
        <v>0</v>
      </c>
      <c r="AL945" s="7">
        <v>0</v>
      </c>
      <c r="AM945" s="7">
        <v>0</v>
      </c>
      <c r="AN945" s="7">
        <v>0</v>
      </c>
      <c r="AO945" s="7">
        <v>0</v>
      </c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</row>
    <row r="946" spans="1:67" s="21" customFormat="1">
      <c r="A946" s="7" t="s">
        <v>4957</v>
      </c>
      <c r="B946" s="7" t="s">
        <v>3695</v>
      </c>
      <c r="C946" s="7" t="s">
        <v>1506</v>
      </c>
      <c r="D946" s="7" t="s">
        <v>1507</v>
      </c>
      <c r="E946" s="7" t="s">
        <v>1515</v>
      </c>
      <c r="F946" s="7" t="s">
        <v>3672</v>
      </c>
      <c r="G946" s="7" t="s">
        <v>1789</v>
      </c>
      <c r="H946" s="7" t="s">
        <v>1537</v>
      </c>
      <c r="I946" s="7" t="s">
        <v>1537</v>
      </c>
      <c r="J946" s="7">
        <f t="shared" si="14"/>
        <v>0</v>
      </c>
      <c r="K946" s="8">
        <v>0</v>
      </c>
      <c r="L946" s="8">
        <v>0</v>
      </c>
      <c r="M946" s="8">
        <v>0</v>
      </c>
      <c r="N946" s="8">
        <v>0</v>
      </c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2">
        <v>0</v>
      </c>
      <c r="AA946" s="20">
        <v>0</v>
      </c>
      <c r="AB946" s="20">
        <v>0</v>
      </c>
      <c r="AC946" s="48">
        <v>0</v>
      </c>
      <c r="AD946" s="9">
        <v>0</v>
      </c>
      <c r="AE946" s="7">
        <v>0</v>
      </c>
      <c r="AF946" s="7">
        <v>0</v>
      </c>
      <c r="AG946" s="7">
        <v>0</v>
      </c>
      <c r="AH946" s="7">
        <v>0</v>
      </c>
      <c r="AI946" s="7">
        <v>0</v>
      </c>
      <c r="AJ946" s="7">
        <v>0</v>
      </c>
      <c r="AK946" s="7">
        <v>0</v>
      </c>
      <c r="AL946" s="7">
        <v>0</v>
      </c>
      <c r="AM946" s="7">
        <v>0</v>
      </c>
      <c r="AN946" s="7">
        <v>0</v>
      </c>
      <c r="AO946" s="7">
        <v>0</v>
      </c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</row>
    <row r="947" spans="1:67" s="21" customFormat="1">
      <c r="A947" s="7" t="s">
        <v>4958</v>
      </c>
      <c r="B947" s="7" t="s">
        <v>4959</v>
      </c>
      <c r="C947" s="7" t="s">
        <v>1506</v>
      </c>
      <c r="D947" s="7" t="s">
        <v>1507</v>
      </c>
      <c r="E947" s="7" t="s">
        <v>1521</v>
      </c>
      <c r="F947" s="7" t="s">
        <v>1522</v>
      </c>
      <c r="G947" s="7" t="s">
        <v>1635</v>
      </c>
      <c r="H947" s="7" t="s">
        <v>1743</v>
      </c>
      <c r="I947" s="7" t="s">
        <v>4960</v>
      </c>
      <c r="J947" s="7">
        <f t="shared" si="14"/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12">
        <v>0</v>
      </c>
      <c r="AA947" s="20">
        <v>0</v>
      </c>
      <c r="AB947" s="20">
        <v>0</v>
      </c>
      <c r="AC947" s="48">
        <v>0</v>
      </c>
      <c r="AD947" s="9">
        <v>0</v>
      </c>
      <c r="AE947" s="7">
        <v>0</v>
      </c>
      <c r="AF947" s="7">
        <v>0</v>
      </c>
      <c r="AG947" s="7">
        <v>0</v>
      </c>
      <c r="AH947" s="7">
        <v>0</v>
      </c>
      <c r="AI947" s="7">
        <v>0</v>
      </c>
      <c r="AJ947" s="7">
        <v>0</v>
      </c>
      <c r="AK947" s="7">
        <v>0</v>
      </c>
      <c r="AL947" s="7">
        <v>0</v>
      </c>
      <c r="AM947" s="7">
        <v>0</v>
      </c>
      <c r="AN947" s="7">
        <v>0</v>
      </c>
      <c r="AO947" s="7">
        <v>0</v>
      </c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</row>
    <row r="948" spans="1:67" s="21" customFormat="1">
      <c r="A948" s="7" t="s">
        <v>4961</v>
      </c>
      <c r="B948" s="7" t="s">
        <v>3695</v>
      </c>
      <c r="C948" s="7" t="s">
        <v>1506</v>
      </c>
      <c r="D948" s="7" t="s">
        <v>1507</v>
      </c>
      <c r="E948" s="7" t="s">
        <v>1515</v>
      </c>
      <c r="F948" s="7" t="s">
        <v>3672</v>
      </c>
      <c r="G948" s="7" t="s">
        <v>1789</v>
      </c>
      <c r="H948" s="7" t="s">
        <v>1537</v>
      </c>
      <c r="I948" s="7" t="s">
        <v>1537</v>
      </c>
      <c r="J948" s="7">
        <f t="shared" si="14"/>
        <v>0</v>
      </c>
      <c r="K948" s="8">
        <v>0</v>
      </c>
      <c r="L948" s="8">
        <v>0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12">
        <v>0</v>
      </c>
      <c r="AA948" s="20">
        <v>0</v>
      </c>
      <c r="AB948" s="20">
        <v>0</v>
      </c>
      <c r="AC948" s="48">
        <v>0</v>
      </c>
      <c r="AD948" s="9">
        <v>0</v>
      </c>
      <c r="AE948" s="7">
        <v>0</v>
      </c>
      <c r="AF948" s="7">
        <v>0</v>
      </c>
      <c r="AG948" s="7">
        <v>0</v>
      </c>
      <c r="AH948" s="7">
        <v>0</v>
      </c>
      <c r="AI948" s="7">
        <v>0</v>
      </c>
      <c r="AJ948" s="7">
        <v>0</v>
      </c>
      <c r="AK948" s="7">
        <v>0</v>
      </c>
      <c r="AL948" s="7">
        <v>0</v>
      </c>
      <c r="AM948" s="7">
        <v>0</v>
      </c>
      <c r="AN948" s="7">
        <v>0</v>
      </c>
      <c r="AO948" s="7">
        <v>0</v>
      </c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</row>
    <row r="949" spans="1:67" s="21" customFormat="1">
      <c r="A949" s="7" t="s">
        <v>4962</v>
      </c>
      <c r="B949" s="7" t="s">
        <v>4099</v>
      </c>
      <c r="C949" s="7" t="s">
        <v>4100</v>
      </c>
      <c r="D949" s="7" t="s">
        <v>1537</v>
      </c>
      <c r="E949" s="7" t="s">
        <v>1537</v>
      </c>
      <c r="F949" s="7" t="s">
        <v>1537</v>
      </c>
      <c r="G949" s="7" t="s">
        <v>1537</v>
      </c>
      <c r="H949" s="7" t="s">
        <v>1537</v>
      </c>
      <c r="I949" s="7" t="s">
        <v>1537</v>
      </c>
      <c r="J949" s="7">
        <f t="shared" si="14"/>
        <v>0</v>
      </c>
      <c r="K949" s="8">
        <v>0</v>
      </c>
      <c r="L949" s="8">
        <v>0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12">
        <v>0</v>
      </c>
      <c r="AA949" s="20">
        <v>0</v>
      </c>
      <c r="AB949" s="20">
        <v>0</v>
      </c>
      <c r="AC949" s="48">
        <v>0</v>
      </c>
      <c r="AD949" s="9">
        <v>0</v>
      </c>
      <c r="AE949" s="7">
        <v>0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0</v>
      </c>
      <c r="AL949" s="7">
        <v>0</v>
      </c>
      <c r="AM949" s="7">
        <v>0</v>
      </c>
      <c r="AN949" s="7">
        <v>0</v>
      </c>
      <c r="AO949" s="7">
        <v>0</v>
      </c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</row>
    <row r="950" spans="1:67" s="21" customFormat="1">
      <c r="A950" s="7" t="s">
        <v>4963</v>
      </c>
      <c r="B950" s="7" t="s">
        <v>3901</v>
      </c>
      <c r="C950" s="7" t="s">
        <v>1506</v>
      </c>
      <c r="D950" s="7" t="s">
        <v>1749</v>
      </c>
      <c r="E950" s="7" t="s">
        <v>1749</v>
      </c>
      <c r="F950" s="7" t="s">
        <v>1750</v>
      </c>
      <c r="G950" s="7" t="s">
        <v>1751</v>
      </c>
      <c r="H950" s="7" t="s">
        <v>1537</v>
      </c>
      <c r="I950" s="7" t="s">
        <v>1537</v>
      </c>
      <c r="J950" s="7">
        <f t="shared" si="14"/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12">
        <v>0</v>
      </c>
      <c r="AA950" s="20">
        <v>0</v>
      </c>
      <c r="AB950" s="20">
        <v>0</v>
      </c>
      <c r="AC950" s="48">
        <v>0</v>
      </c>
      <c r="AD950" s="9">
        <v>0</v>
      </c>
      <c r="AE950" s="7">
        <v>0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0</v>
      </c>
      <c r="AL950" s="7">
        <v>0</v>
      </c>
      <c r="AM950" s="7">
        <v>0</v>
      </c>
      <c r="AN950" s="7">
        <v>0</v>
      </c>
      <c r="AO950" s="7">
        <v>0</v>
      </c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</row>
    <row r="951" spans="1:67" s="21" customFormat="1">
      <c r="A951" s="7" t="s">
        <v>4964</v>
      </c>
      <c r="B951" s="7" t="s">
        <v>4965</v>
      </c>
      <c r="C951" s="7" t="s">
        <v>1506</v>
      </c>
      <c r="D951" s="7" t="s">
        <v>1749</v>
      </c>
      <c r="E951" s="7" t="s">
        <v>1749</v>
      </c>
      <c r="F951" s="7" t="s">
        <v>3713</v>
      </c>
      <c r="G951" s="7" t="s">
        <v>4730</v>
      </c>
      <c r="H951" s="7" t="s">
        <v>4808</v>
      </c>
      <c r="I951" s="7" t="s">
        <v>4966</v>
      </c>
      <c r="J951" s="7">
        <f t="shared" si="14"/>
        <v>0</v>
      </c>
      <c r="K951" s="8">
        <v>0</v>
      </c>
      <c r="L951" s="8">
        <v>0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12">
        <v>0</v>
      </c>
      <c r="AA951" s="20">
        <v>0</v>
      </c>
      <c r="AB951" s="20">
        <v>0</v>
      </c>
      <c r="AC951" s="48">
        <v>0</v>
      </c>
      <c r="AD951" s="9">
        <v>0</v>
      </c>
      <c r="AE951" s="7">
        <v>0</v>
      </c>
      <c r="AF951" s="7">
        <v>0</v>
      </c>
      <c r="AG951" s="7">
        <v>0</v>
      </c>
      <c r="AH951" s="7">
        <v>0</v>
      </c>
      <c r="AI951" s="7">
        <v>0</v>
      </c>
      <c r="AJ951" s="7">
        <v>0</v>
      </c>
      <c r="AK951" s="7">
        <v>0</v>
      </c>
      <c r="AL951" s="7">
        <v>0</v>
      </c>
      <c r="AM951" s="7">
        <v>0</v>
      </c>
      <c r="AN951" s="7">
        <v>0</v>
      </c>
      <c r="AO951" s="7">
        <v>0</v>
      </c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</row>
    <row r="952" spans="1:67" s="21" customFormat="1">
      <c r="A952" s="7" t="s">
        <v>4967</v>
      </c>
      <c r="B952" s="7" t="s">
        <v>3699</v>
      </c>
      <c r="C952" s="7" t="s">
        <v>1506</v>
      </c>
      <c r="D952" s="7" t="s">
        <v>1558</v>
      </c>
      <c r="E952" s="7" t="s">
        <v>1559</v>
      </c>
      <c r="F952" s="7" t="s">
        <v>1560</v>
      </c>
      <c r="G952" s="7" t="s">
        <v>1561</v>
      </c>
      <c r="H952" s="7" t="s">
        <v>1562</v>
      </c>
      <c r="I952" s="7" t="s">
        <v>1537</v>
      </c>
      <c r="J952" s="7">
        <f t="shared" si="14"/>
        <v>0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12">
        <v>0</v>
      </c>
      <c r="AA952" s="20">
        <v>0</v>
      </c>
      <c r="AB952" s="20">
        <v>0</v>
      </c>
      <c r="AC952" s="48">
        <v>0</v>
      </c>
      <c r="AD952" s="9">
        <v>0</v>
      </c>
      <c r="AE952" s="7">
        <v>0</v>
      </c>
      <c r="AF952" s="7">
        <v>0</v>
      </c>
      <c r="AG952" s="7">
        <v>0</v>
      </c>
      <c r="AH952" s="7">
        <v>0</v>
      </c>
      <c r="AI952" s="7">
        <v>0</v>
      </c>
      <c r="AJ952" s="7">
        <v>0</v>
      </c>
      <c r="AK952" s="7">
        <v>0</v>
      </c>
      <c r="AL952" s="7">
        <v>0</v>
      </c>
      <c r="AM952" s="7">
        <v>0</v>
      </c>
      <c r="AN952" s="7">
        <v>0</v>
      </c>
      <c r="AO952" s="7">
        <v>0</v>
      </c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</row>
    <row r="953" spans="1:67" s="21" customFormat="1">
      <c r="A953" s="7" t="s">
        <v>4968</v>
      </c>
      <c r="B953" s="7" t="s">
        <v>3799</v>
      </c>
      <c r="C953" s="7" t="s">
        <v>1506</v>
      </c>
      <c r="D953" s="7" t="s">
        <v>1558</v>
      </c>
      <c r="E953" s="7" t="s">
        <v>1588</v>
      </c>
      <c r="F953" s="7" t="s">
        <v>1589</v>
      </c>
      <c r="G953" s="7" t="s">
        <v>1590</v>
      </c>
      <c r="H953" s="7" t="s">
        <v>3800</v>
      </c>
      <c r="I953" s="7" t="s">
        <v>1537</v>
      </c>
      <c r="J953" s="7">
        <f t="shared" si="14"/>
        <v>0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12">
        <v>0</v>
      </c>
      <c r="AA953" s="20">
        <v>0</v>
      </c>
      <c r="AB953" s="20">
        <v>0</v>
      </c>
      <c r="AC953" s="48">
        <v>0</v>
      </c>
      <c r="AD953" s="9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0</v>
      </c>
      <c r="AL953" s="7">
        <v>0</v>
      </c>
      <c r="AM953" s="7">
        <v>0</v>
      </c>
      <c r="AN953" s="7">
        <v>0</v>
      </c>
      <c r="AO953" s="7">
        <v>0</v>
      </c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</row>
    <row r="954" spans="1:67" s="21" customFormat="1">
      <c r="A954" s="7" t="s">
        <v>4969</v>
      </c>
      <c r="B954" s="7" t="s">
        <v>4150</v>
      </c>
      <c r="C954" s="7" t="s">
        <v>1506</v>
      </c>
      <c r="D954" s="7" t="s">
        <v>1558</v>
      </c>
      <c r="E954" s="7" t="s">
        <v>1588</v>
      </c>
      <c r="F954" s="7" t="s">
        <v>1589</v>
      </c>
      <c r="G954" s="7" t="s">
        <v>1590</v>
      </c>
      <c r="H954" s="7" t="s">
        <v>1537</v>
      </c>
      <c r="I954" s="7" t="s">
        <v>1537</v>
      </c>
      <c r="J954" s="7">
        <f t="shared" si="14"/>
        <v>0</v>
      </c>
      <c r="K954" s="8">
        <v>0</v>
      </c>
      <c r="L954" s="8"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Y954" s="8">
        <v>0</v>
      </c>
      <c r="Z954" s="12">
        <v>0</v>
      </c>
      <c r="AA954" s="20">
        <v>0</v>
      </c>
      <c r="AB954" s="20">
        <v>0</v>
      </c>
      <c r="AC954" s="48">
        <v>0</v>
      </c>
      <c r="AD954" s="9">
        <v>0</v>
      </c>
      <c r="AE954" s="7">
        <v>0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0</v>
      </c>
      <c r="AL954" s="7">
        <v>0</v>
      </c>
      <c r="AM954" s="7">
        <v>0</v>
      </c>
      <c r="AN954" s="7">
        <v>0</v>
      </c>
      <c r="AO954" s="7">
        <v>0</v>
      </c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</row>
    <row r="955" spans="1:67" s="21" customFormat="1">
      <c r="A955" s="7" t="s">
        <v>4970</v>
      </c>
      <c r="B955" s="7" t="s">
        <v>3926</v>
      </c>
      <c r="C955" s="7" t="s">
        <v>1506</v>
      </c>
      <c r="D955" s="7" t="s">
        <v>1507</v>
      </c>
      <c r="E955" s="7" t="s">
        <v>1515</v>
      </c>
      <c r="F955" s="7" t="s">
        <v>1537</v>
      </c>
      <c r="G955" s="7" t="s">
        <v>1537</v>
      </c>
      <c r="H955" s="7" t="s">
        <v>1537</v>
      </c>
      <c r="I955" s="7" t="s">
        <v>1537</v>
      </c>
      <c r="J955" s="7">
        <f t="shared" si="14"/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12">
        <v>0</v>
      </c>
      <c r="AA955" s="20">
        <v>0</v>
      </c>
      <c r="AB955" s="20">
        <v>0</v>
      </c>
      <c r="AC955" s="48">
        <v>0</v>
      </c>
      <c r="AD955" s="9">
        <v>0</v>
      </c>
      <c r="AE955" s="7">
        <v>0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0</v>
      </c>
      <c r="AL955" s="7">
        <v>0</v>
      </c>
      <c r="AM955" s="7">
        <v>0</v>
      </c>
      <c r="AN955" s="7">
        <v>0</v>
      </c>
      <c r="AO955" s="7">
        <v>0</v>
      </c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</row>
    <row r="956" spans="1:67" s="21" customFormat="1">
      <c r="A956" s="7" t="s">
        <v>4971</v>
      </c>
      <c r="B956" s="7" t="s">
        <v>4264</v>
      </c>
      <c r="C956" s="7" t="s">
        <v>1506</v>
      </c>
      <c r="D956" s="7" t="s">
        <v>1507</v>
      </c>
      <c r="E956" s="7" t="s">
        <v>1521</v>
      </c>
      <c r="F956" s="7" t="s">
        <v>1546</v>
      </c>
      <c r="G956" s="7" t="s">
        <v>1547</v>
      </c>
      <c r="H956" s="7" t="s">
        <v>1537</v>
      </c>
      <c r="I956" s="7" t="s">
        <v>1537</v>
      </c>
      <c r="J956" s="7">
        <f t="shared" si="14"/>
        <v>8</v>
      </c>
      <c r="K956" s="8">
        <v>0</v>
      </c>
      <c r="L956" s="8">
        <v>0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Y956" s="8">
        <v>0</v>
      </c>
      <c r="Z956" s="12">
        <v>0</v>
      </c>
      <c r="AA956" s="20">
        <v>0</v>
      </c>
      <c r="AB956" s="20">
        <v>0</v>
      </c>
      <c r="AC956" s="48">
        <v>0</v>
      </c>
      <c r="AD956" s="9">
        <v>0</v>
      </c>
      <c r="AE956" s="7">
        <v>2</v>
      </c>
      <c r="AF956" s="7">
        <v>0</v>
      </c>
      <c r="AG956" s="7">
        <v>1</v>
      </c>
      <c r="AH956" s="7">
        <v>0</v>
      </c>
      <c r="AI956" s="7">
        <v>1</v>
      </c>
      <c r="AJ956" s="7">
        <v>0</v>
      </c>
      <c r="AK956" s="7">
        <v>2</v>
      </c>
      <c r="AL956" s="7">
        <v>2</v>
      </c>
      <c r="AM956" s="7">
        <v>0</v>
      </c>
      <c r="AN956" s="7">
        <v>0</v>
      </c>
      <c r="AO956" s="7">
        <v>0</v>
      </c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</row>
    <row r="957" spans="1:67" s="21" customFormat="1">
      <c r="A957" s="7" t="s">
        <v>4972</v>
      </c>
      <c r="B957" s="7" t="s">
        <v>3711</v>
      </c>
      <c r="C957" s="7" t="s">
        <v>1506</v>
      </c>
      <c r="D957" s="7" t="s">
        <v>1507</v>
      </c>
      <c r="E957" s="7" t="s">
        <v>1515</v>
      </c>
      <c r="F957" s="7" t="s">
        <v>3672</v>
      </c>
      <c r="G957" s="7" t="s">
        <v>1789</v>
      </c>
      <c r="H957" s="7" t="s">
        <v>1518</v>
      </c>
      <c r="I957" s="7" t="s">
        <v>1537</v>
      </c>
      <c r="J957" s="7">
        <f t="shared" si="14"/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12">
        <v>0</v>
      </c>
      <c r="AA957" s="20">
        <v>0</v>
      </c>
      <c r="AB957" s="20">
        <v>0</v>
      </c>
      <c r="AC957" s="48">
        <v>0</v>
      </c>
      <c r="AD957" s="9">
        <v>0</v>
      </c>
      <c r="AE957" s="7">
        <v>0</v>
      </c>
      <c r="AF957" s="7">
        <v>0</v>
      </c>
      <c r="AG957" s="7">
        <v>0</v>
      </c>
      <c r="AH957" s="7">
        <v>0</v>
      </c>
      <c r="AI957" s="7">
        <v>0</v>
      </c>
      <c r="AJ957" s="7">
        <v>0</v>
      </c>
      <c r="AK957" s="7">
        <v>0</v>
      </c>
      <c r="AL957" s="7">
        <v>0</v>
      </c>
      <c r="AM957" s="7">
        <v>0</v>
      </c>
      <c r="AN957" s="7">
        <v>0</v>
      </c>
      <c r="AO957" s="7">
        <v>0</v>
      </c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</row>
    <row r="958" spans="1:67" s="21" customFormat="1">
      <c r="A958" s="7" t="s">
        <v>4973</v>
      </c>
      <c r="B958" s="7" t="s">
        <v>3751</v>
      </c>
      <c r="C958" s="7" t="s">
        <v>1506</v>
      </c>
      <c r="D958" s="7" t="s">
        <v>1507</v>
      </c>
      <c r="E958" s="7" t="s">
        <v>1508</v>
      </c>
      <c r="F958" s="7" t="s">
        <v>1509</v>
      </c>
      <c r="G958" s="7" t="s">
        <v>1594</v>
      </c>
      <c r="H958" s="7" t="s">
        <v>1537</v>
      </c>
      <c r="I958" s="7" t="s">
        <v>1537</v>
      </c>
      <c r="J958" s="7">
        <f t="shared" si="14"/>
        <v>0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  <c r="P958" s="8">
        <v>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 s="12">
        <v>0</v>
      </c>
      <c r="AA958" s="20">
        <v>0</v>
      </c>
      <c r="AB958" s="20">
        <v>0</v>
      </c>
      <c r="AC958" s="48">
        <v>0</v>
      </c>
      <c r="AD958" s="9">
        <v>0</v>
      </c>
      <c r="AE958" s="7">
        <v>0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0</v>
      </c>
      <c r="AL958" s="7">
        <v>0</v>
      </c>
      <c r="AM958" s="7">
        <v>0</v>
      </c>
      <c r="AN958" s="7">
        <v>0</v>
      </c>
      <c r="AO958" s="7">
        <v>0</v>
      </c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</row>
    <row r="959" spans="1:67" s="21" customFormat="1">
      <c r="A959" s="7" t="s">
        <v>4974</v>
      </c>
      <c r="B959" s="7" t="s">
        <v>4380</v>
      </c>
      <c r="C959" s="7" t="s">
        <v>1506</v>
      </c>
      <c r="D959" s="7" t="s">
        <v>1532</v>
      </c>
      <c r="E959" s="7" t="s">
        <v>1533</v>
      </c>
      <c r="F959" s="7" t="s">
        <v>1601</v>
      </c>
      <c r="G959" s="7" t="s">
        <v>1892</v>
      </c>
      <c r="H959" s="7" t="s">
        <v>1893</v>
      </c>
      <c r="I959" s="7" t="s">
        <v>1537</v>
      </c>
      <c r="J959" s="7">
        <f t="shared" si="14"/>
        <v>0</v>
      </c>
      <c r="K959" s="8">
        <v>0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12">
        <v>0</v>
      </c>
      <c r="AA959" s="20">
        <v>0</v>
      </c>
      <c r="AB959" s="20">
        <v>0</v>
      </c>
      <c r="AC959" s="48">
        <v>0</v>
      </c>
      <c r="AD959" s="9">
        <v>0</v>
      </c>
      <c r="AE959" s="7">
        <v>0</v>
      </c>
      <c r="AF959" s="7">
        <v>0</v>
      </c>
      <c r="AG959" s="7">
        <v>0</v>
      </c>
      <c r="AH959" s="7">
        <v>0</v>
      </c>
      <c r="AI959" s="7">
        <v>0</v>
      </c>
      <c r="AJ959" s="7">
        <v>0</v>
      </c>
      <c r="AK959" s="7">
        <v>0</v>
      </c>
      <c r="AL959" s="7">
        <v>0</v>
      </c>
      <c r="AM959" s="7">
        <v>0</v>
      </c>
      <c r="AN959" s="7">
        <v>0</v>
      </c>
      <c r="AO959" s="7">
        <v>0</v>
      </c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</row>
    <row r="960" spans="1:67" s="21" customFormat="1">
      <c r="A960" s="7" t="s">
        <v>4975</v>
      </c>
      <c r="B960" s="7" t="s">
        <v>4784</v>
      </c>
      <c r="C960" s="7" t="s">
        <v>1506</v>
      </c>
      <c r="D960" s="7" t="s">
        <v>1507</v>
      </c>
      <c r="E960" s="7" t="s">
        <v>1515</v>
      </c>
      <c r="F960" s="7" t="s">
        <v>1581</v>
      </c>
      <c r="G960" s="7" t="s">
        <v>1582</v>
      </c>
      <c r="H960" s="7" t="s">
        <v>4719</v>
      </c>
      <c r="I960" s="7" t="s">
        <v>1537</v>
      </c>
      <c r="J960" s="7">
        <f t="shared" si="14"/>
        <v>0</v>
      </c>
      <c r="K960" s="8">
        <v>0</v>
      </c>
      <c r="L960" s="8">
        <v>0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12">
        <v>0</v>
      </c>
      <c r="AA960" s="20">
        <v>0</v>
      </c>
      <c r="AB960" s="20">
        <v>0</v>
      </c>
      <c r="AC960" s="48">
        <v>0</v>
      </c>
      <c r="AD960" s="9">
        <v>0</v>
      </c>
      <c r="AE960" s="7">
        <v>0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0</v>
      </c>
      <c r="AL960" s="7">
        <v>0</v>
      </c>
      <c r="AM960" s="7">
        <v>0</v>
      </c>
      <c r="AN960" s="7">
        <v>0</v>
      </c>
      <c r="AO960" s="7">
        <v>0</v>
      </c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</row>
    <row r="961" spans="1:67" s="21" customFormat="1">
      <c r="A961" s="7" t="s">
        <v>4976</v>
      </c>
      <c r="B961" s="7" t="s">
        <v>4123</v>
      </c>
      <c r="C961" s="7" t="s">
        <v>1537</v>
      </c>
      <c r="D961" s="7" t="s">
        <v>1537</v>
      </c>
      <c r="E961" s="7" t="s">
        <v>1537</v>
      </c>
      <c r="F961" s="7" t="s">
        <v>1537</v>
      </c>
      <c r="G961" s="7" t="s">
        <v>1537</v>
      </c>
      <c r="H961" s="7" t="s">
        <v>1537</v>
      </c>
      <c r="I961" s="7" t="s">
        <v>1537</v>
      </c>
      <c r="J961" s="7">
        <f t="shared" si="14"/>
        <v>0</v>
      </c>
      <c r="K961" s="8">
        <v>0</v>
      </c>
      <c r="L961" s="8">
        <v>0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0</v>
      </c>
      <c r="S961" s="8">
        <v>0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12">
        <v>0</v>
      </c>
      <c r="AA961" s="20">
        <v>0</v>
      </c>
      <c r="AB961" s="20">
        <v>0</v>
      </c>
      <c r="AC961" s="48">
        <v>0</v>
      </c>
      <c r="AD961" s="9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0</v>
      </c>
      <c r="AL961" s="7">
        <v>0</v>
      </c>
      <c r="AM961" s="7">
        <v>0</v>
      </c>
      <c r="AN961" s="7">
        <v>0</v>
      </c>
      <c r="AO961" s="7">
        <v>0</v>
      </c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</row>
    <row r="962" spans="1:67" s="21" customFormat="1">
      <c r="A962" s="7" t="s">
        <v>4977</v>
      </c>
      <c r="B962" s="7" t="s">
        <v>4099</v>
      </c>
      <c r="C962" s="7" t="s">
        <v>4100</v>
      </c>
      <c r="D962" s="7" t="s">
        <v>1537</v>
      </c>
      <c r="E962" s="7" t="s">
        <v>1537</v>
      </c>
      <c r="F962" s="7" t="s">
        <v>1537</v>
      </c>
      <c r="G962" s="7" t="s">
        <v>1537</v>
      </c>
      <c r="H962" s="7" t="s">
        <v>1537</v>
      </c>
      <c r="I962" s="7" t="s">
        <v>1537</v>
      </c>
      <c r="J962" s="7">
        <f t="shared" si="14"/>
        <v>0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  <c r="R962" s="8">
        <v>0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Y962" s="8">
        <v>0</v>
      </c>
      <c r="Z962" s="12">
        <v>0</v>
      </c>
      <c r="AA962" s="20">
        <v>0</v>
      </c>
      <c r="AB962" s="20">
        <v>0</v>
      </c>
      <c r="AC962" s="48">
        <v>0</v>
      </c>
      <c r="AD962" s="9">
        <v>0</v>
      </c>
      <c r="AE962" s="7">
        <v>0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0</v>
      </c>
      <c r="AL962" s="7">
        <v>0</v>
      </c>
      <c r="AM962" s="7">
        <v>0</v>
      </c>
      <c r="AN962" s="7">
        <v>0</v>
      </c>
      <c r="AO962" s="7">
        <v>0</v>
      </c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</row>
    <row r="963" spans="1:67" s="21" customFormat="1">
      <c r="A963" s="7" t="s">
        <v>4978</v>
      </c>
      <c r="B963" s="7" t="s">
        <v>4099</v>
      </c>
      <c r="C963" s="7" t="s">
        <v>4100</v>
      </c>
      <c r="D963" s="7" t="s">
        <v>1537</v>
      </c>
      <c r="E963" s="7" t="s">
        <v>1537</v>
      </c>
      <c r="F963" s="7" t="s">
        <v>1537</v>
      </c>
      <c r="G963" s="7" t="s">
        <v>1537</v>
      </c>
      <c r="H963" s="7" t="s">
        <v>1537</v>
      </c>
      <c r="I963" s="7" t="s">
        <v>1537</v>
      </c>
      <c r="J963" s="7">
        <f t="shared" si="14"/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12">
        <v>0</v>
      </c>
      <c r="AA963" s="20">
        <v>0</v>
      </c>
      <c r="AB963" s="20">
        <v>0</v>
      </c>
      <c r="AC963" s="48">
        <v>0</v>
      </c>
      <c r="AD963" s="9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0</v>
      </c>
      <c r="AL963" s="7">
        <v>0</v>
      </c>
      <c r="AM963" s="7">
        <v>0</v>
      </c>
      <c r="AN963" s="7">
        <v>0</v>
      </c>
      <c r="AO963" s="7">
        <v>0</v>
      </c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</row>
    <row r="964" spans="1:67" s="21" customFormat="1">
      <c r="A964" s="7" t="s">
        <v>4979</v>
      </c>
      <c r="B964" s="7" t="s">
        <v>4980</v>
      </c>
      <c r="C964" s="7" t="s">
        <v>1506</v>
      </c>
      <c r="D964" s="7" t="s">
        <v>1507</v>
      </c>
      <c r="E964" s="7" t="s">
        <v>1515</v>
      </c>
      <c r="F964" s="7" t="s">
        <v>4673</v>
      </c>
      <c r="G964" s="7" t="s">
        <v>4981</v>
      </c>
      <c r="H964" s="7" t="s">
        <v>4982</v>
      </c>
      <c r="I964" s="7" t="s">
        <v>1537</v>
      </c>
      <c r="J964" s="7">
        <f t="shared" ref="J964:J1027" si="15">SUM(K964:AO964)</f>
        <v>15</v>
      </c>
      <c r="K964" s="8">
        <v>0</v>
      </c>
      <c r="L964" s="8">
        <v>0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  <c r="R964" s="8">
        <v>0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Y964" s="8">
        <v>0</v>
      </c>
      <c r="Z964" s="12">
        <v>0</v>
      </c>
      <c r="AA964" s="20">
        <v>0</v>
      </c>
      <c r="AB964" s="20">
        <v>0</v>
      </c>
      <c r="AC964" s="48">
        <v>0</v>
      </c>
      <c r="AD964" s="9">
        <v>0</v>
      </c>
      <c r="AE964" s="7">
        <v>0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0</v>
      </c>
      <c r="AL964" s="7">
        <v>0</v>
      </c>
      <c r="AM964" s="7">
        <v>0</v>
      </c>
      <c r="AN964" s="7">
        <v>15</v>
      </c>
      <c r="AO964" s="7">
        <v>0</v>
      </c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</row>
    <row r="965" spans="1:67" s="21" customFormat="1">
      <c r="A965" s="7" t="s">
        <v>4983</v>
      </c>
      <c r="B965" s="7" t="s">
        <v>4535</v>
      </c>
      <c r="C965" s="7" t="s">
        <v>1506</v>
      </c>
      <c r="D965" s="7" t="s">
        <v>1507</v>
      </c>
      <c r="E965" s="7" t="s">
        <v>1508</v>
      </c>
      <c r="F965" s="7" t="s">
        <v>4536</v>
      </c>
      <c r="G965" s="7" t="s">
        <v>1537</v>
      </c>
      <c r="H965" s="7" t="s">
        <v>1537</v>
      </c>
      <c r="I965" s="7" t="s">
        <v>1537</v>
      </c>
      <c r="J965" s="7">
        <f t="shared" si="15"/>
        <v>15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12">
        <v>0</v>
      </c>
      <c r="AA965" s="20">
        <v>0</v>
      </c>
      <c r="AB965" s="20">
        <v>0</v>
      </c>
      <c r="AC965" s="48">
        <v>0</v>
      </c>
      <c r="AD965" s="9">
        <v>0</v>
      </c>
      <c r="AE965" s="7">
        <v>0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0</v>
      </c>
      <c r="AL965" s="7">
        <v>0</v>
      </c>
      <c r="AM965" s="7">
        <v>0</v>
      </c>
      <c r="AN965" s="7">
        <v>15</v>
      </c>
      <c r="AO965" s="7">
        <v>0</v>
      </c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</row>
    <row r="966" spans="1:67" s="21" customFormat="1">
      <c r="A966" s="7" t="s">
        <v>4984</v>
      </c>
      <c r="B966" s="7" t="s">
        <v>4099</v>
      </c>
      <c r="C966" s="7" t="s">
        <v>4100</v>
      </c>
      <c r="D966" s="7" t="s">
        <v>1537</v>
      </c>
      <c r="E966" s="7" t="s">
        <v>1537</v>
      </c>
      <c r="F966" s="7" t="s">
        <v>1537</v>
      </c>
      <c r="G966" s="7" t="s">
        <v>1537</v>
      </c>
      <c r="H966" s="7" t="s">
        <v>1537</v>
      </c>
      <c r="I966" s="7" t="s">
        <v>1537</v>
      </c>
      <c r="J966" s="7">
        <f t="shared" si="15"/>
        <v>0</v>
      </c>
      <c r="K966" s="8">
        <v>0</v>
      </c>
      <c r="L966" s="8">
        <v>0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Y966" s="8">
        <v>0</v>
      </c>
      <c r="Z966" s="12">
        <v>0</v>
      </c>
      <c r="AA966" s="20">
        <v>0</v>
      </c>
      <c r="AB966" s="20">
        <v>0</v>
      </c>
      <c r="AC966" s="48">
        <v>0</v>
      </c>
      <c r="AD966" s="9">
        <v>0</v>
      </c>
      <c r="AE966" s="7">
        <v>0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0</v>
      </c>
      <c r="AL966" s="7">
        <v>0</v>
      </c>
      <c r="AM966" s="7">
        <v>0</v>
      </c>
      <c r="AN966" s="7">
        <v>0</v>
      </c>
      <c r="AO966" s="7">
        <v>0</v>
      </c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</row>
    <row r="967" spans="1:67" s="21" customFormat="1">
      <c r="A967" s="7" t="s">
        <v>4985</v>
      </c>
      <c r="B967" s="7" t="s">
        <v>4421</v>
      </c>
      <c r="C967" s="7" t="s">
        <v>1506</v>
      </c>
      <c r="D967" s="7" t="s">
        <v>1558</v>
      </c>
      <c r="E967" s="7" t="s">
        <v>4079</v>
      </c>
      <c r="F967" s="7" t="s">
        <v>4080</v>
      </c>
      <c r="G967" s="7" t="s">
        <v>4081</v>
      </c>
      <c r="H967" s="7" t="s">
        <v>1537</v>
      </c>
      <c r="I967" s="7" t="s">
        <v>1537</v>
      </c>
      <c r="J967" s="7">
        <f t="shared" si="15"/>
        <v>0</v>
      </c>
      <c r="K967" s="8">
        <v>0</v>
      </c>
      <c r="L967" s="8">
        <v>0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12">
        <v>0</v>
      </c>
      <c r="AA967" s="20">
        <v>0</v>
      </c>
      <c r="AB967" s="20">
        <v>0</v>
      </c>
      <c r="AC967" s="48">
        <v>0</v>
      </c>
      <c r="AD967" s="9">
        <v>0</v>
      </c>
      <c r="AE967" s="7">
        <v>0</v>
      </c>
      <c r="AF967" s="7">
        <v>0</v>
      </c>
      <c r="AG967" s="7">
        <v>0</v>
      </c>
      <c r="AH967" s="7">
        <v>0</v>
      </c>
      <c r="AI967" s="7">
        <v>0</v>
      </c>
      <c r="AJ967" s="7">
        <v>0</v>
      </c>
      <c r="AK967" s="7">
        <v>0</v>
      </c>
      <c r="AL967" s="7">
        <v>0</v>
      </c>
      <c r="AM967" s="7">
        <v>0</v>
      </c>
      <c r="AN967" s="7">
        <v>0</v>
      </c>
      <c r="AO967" s="7">
        <v>0</v>
      </c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</row>
    <row r="968" spans="1:67" s="21" customFormat="1">
      <c r="A968" s="7" t="s">
        <v>4986</v>
      </c>
      <c r="B968" s="7" t="s">
        <v>4987</v>
      </c>
      <c r="C968" s="7" t="s">
        <v>1506</v>
      </c>
      <c r="D968" s="7" t="s">
        <v>1507</v>
      </c>
      <c r="E968" s="7" t="s">
        <v>1515</v>
      </c>
      <c r="F968" s="7" t="s">
        <v>1539</v>
      </c>
      <c r="G968" s="7" t="s">
        <v>1540</v>
      </c>
      <c r="H968" s="7" t="s">
        <v>1541</v>
      </c>
      <c r="I968" s="7" t="s">
        <v>4988</v>
      </c>
      <c r="J968" s="7">
        <f t="shared" si="15"/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Y968" s="8">
        <v>0</v>
      </c>
      <c r="Z968" s="12">
        <v>0</v>
      </c>
      <c r="AA968" s="20">
        <v>0</v>
      </c>
      <c r="AB968" s="20">
        <v>0</v>
      </c>
      <c r="AC968" s="48">
        <v>0</v>
      </c>
      <c r="AD968" s="9">
        <v>0</v>
      </c>
      <c r="AE968" s="7">
        <v>0</v>
      </c>
      <c r="AF968" s="7">
        <v>0</v>
      </c>
      <c r="AG968" s="7">
        <v>0</v>
      </c>
      <c r="AH968" s="7">
        <v>0</v>
      </c>
      <c r="AI968" s="7">
        <v>0</v>
      </c>
      <c r="AJ968" s="7">
        <v>0</v>
      </c>
      <c r="AK968" s="7">
        <v>0</v>
      </c>
      <c r="AL968" s="7">
        <v>0</v>
      </c>
      <c r="AM968" s="7">
        <v>0</v>
      </c>
      <c r="AN968" s="7">
        <v>0</v>
      </c>
      <c r="AO968" s="7">
        <v>0</v>
      </c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</row>
    <row r="969" spans="1:67" s="21" customFormat="1">
      <c r="A969" s="7" t="s">
        <v>4989</v>
      </c>
      <c r="B969" s="7" t="s">
        <v>4102</v>
      </c>
      <c r="C969" s="7" t="s">
        <v>1506</v>
      </c>
      <c r="D969" s="7" t="s">
        <v>1507</v>
      </c>
      <c r="E969" s="7" t="s">
        <v>1537</v>
      </c>
      <c r="F969" s="7" t="s">
        <v>1537</v>
      </c>
      <c r="G969" s="7" t="s">
        <v>1537</v>
      </c>
      <c r="H969" s="7" t="s">
        <v>1537</v>
      </c>
      <c r="I969" s="7" t="s">
        <v>1537</v>
      </c>
      <c r="J969" s="7">
        <f t="shared" si="15"/>
        <v>0</v>
      </c>
      <c r="K969" s="8">
        <v>0</v>
      </c>
      <c r="L969" s="8">
        <v>0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12">
        <v>0</v>
      </c>
      <c r="AA969" s="20">
        <v>0</v>
      </c>
      <c r="AB969" s="20">
        <v>0</v>
      </c>
      <c r="AC969" s="48">
        <v>0</v>
      </c>
      <c r="AD969" s="9">
        <v>0</v>
      </c>
      <c r="AE969" s="7">
        <v>0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0</v>
      </c>
      <c r="AL969" s="7">
        <v>0</v>
      </c>
      <c r="AM969" s="7">
        <v>0</v>
      </c>
      <c r="AN969" s="7">
        <v>0</v>
      </c>
      <c r="AO969" s="7">
        <v>0</v>
      </c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</row>
    <row r="970" spans="1:67" s="21" customFormat="1">
      <c r="A970" s="7" t="s">
        <v>4990</v>
      </c>
      <c r="B970" s="7" t="s">
        <v>3745</v>
      </c>
      <c r="C970" s="7" t="s">
        <v>1506</v>
      </c>
      <c r="D970" s="7" t="s">
        <v>1507</v>
      </c>
      <c r="E970" s="7" t="s">
        <v>1521</v>
      </c>
      <c r="F970" s="7" t="s">
        <v>1522</v>
      </c>
      <c r="G970" s="7" t="s">
        <v>1635</v>
      </c>
      <c r="H970" s="7" t="s">
        <v>3746</v>
      </c>
      <c r="I970" s="7" t="s">
        <v>1537</v>
      </c>
      <c r="J970" s="7">
        <f t="shared" si="15"/>
        <v>0</v>
      </c>
      <c r="K970" s="8">
        <v>0</v>
      </c>
      <c r="L970" s="8">
        <v>0</v>
      </c>
      <c r="M970" s="8">
        <v>0</v>
      </c>
      <c r="N970" s="8">
        <v>0</v>
      </c>
      <c r="O970" s="8">
        <v>0</v>
      </c>
      <c r="P970" s="8">
        <v>0</v>
      </c>
      <c r="Q970" s="8">
        <v>0</v>
      </c>
      <c r="R970" s="8">
        <v>0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12">
        <v>0</v>
      </c>
      <c r="AA970" s="20">
        <v>0</v>
      </c>
      <c r="AB970" s="20">
        <v>0</v>
      </c>
      <c r="AC970" s="48">
        <v>0</v>
      </c>
      <c r="AD970" s="9">
        <v>0</v>
      </c>
      <c r="AE970" s="7">
        <v>0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0</v>
      </c>
      <c r="AL970" s="7">
        <v>0</v>
      </c>
      <c r="AM970" s="7">
        <v>0</v>
      </c>
      <c r="AN970" s="7">
        <v>0</v>
      </c>
      <c r="AO970" s="7">
        <v>0</v>
      </c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</row>
    <row r="971" spans="1:67" s="21" customFormat="1">
      <c r="A971" s="7" t="s">
        <v>4991</v>
      </c>
      <c r="B971" s="7" t="s">
        <v>3751</v>
      </c>
      <c r="C971" s="7" t="s">
        <v>1506</v>
      </c>
      <c r="D971" s="7" t="s">
        <v>1507</v>
      </c>
      <c r="E971" s="7" t="s">
        <v>1508</v>
      </c>
      <c r="F971" s="7" t="s">
        <v>1509</v>
      </c>
      <c r="G971" s="7" t="s">
        <v>1594</v>
      </c>
      <c r="H971" s="7" t="s">
        <v>1537</v>
      </c>
      <c r="I971" s="7" t="s">
        <v>1537</v>
      </c>
      <c r="J971" s="7">
        <f t="shared" si="15"/>
        <v>0</v>
      </c>
      <c r="K971" s="8">
        <v>0</v>
      </c>
      <c r="L971" s="8">
        <v>0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12">
        <v>0</v>
      </c>
      <c r="AA971" s="20">
        <v>0</v>
      </c>
      <c r="AB971" s="20">
        <v>0</v>
      </c>
      <c r="AC971" s="48">
        <v>0</v>
      </c>
      <c r="AD971" s="9">
        <v>0</v>
      </c>
      <c r="AE971" s="7">
        <v>0</v>
      </c>
      <c r="AF971" s="7">
        <v>0</v>
      </c>
      <c r="AG971" s="7">
        <v>0</v>
      </c>
      <c r="AH971" s="7">
        <v>0</v>
      </c>
      <c r="AI971" s="7">
        <v>0</v>
      </c>
      <c r="AJ971" s="7">
        <v>0</v>
      </c>
      <c r="AK971" s="7">
        <v>0</v>
      </c>
      <c r="AL971" s="7">
        <v>0</v>
      </c>
      <c r="AM971" s="7">
        <v>0</v>
      </c>
      <c r="AN971" s="7">
        <v>0</v>
      </c>
      <c r="AO971" s="7">
        <v>0</v>
      </c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</row>
    <row r="972" spans="1:67" s="21" customFormat="1">
      <c r="A972" s="7" t="s">
        <v>4992</v>
      </c>
      <c r="B972" s="7" t="s">
        <v>4993</v>
      </c>
      <c r="C972" s="7" t="s">
        <v>1506</v>
      </c>
      <c r="D972" s="7" t="s">
        <v>1507</v>
      </c>
      <c r="E972" s="7" t="s">
        <v>1508</v>
      </c>
      <c r="F972" s="7" t="s">
        <v>4994</v>
      </c>
      <c r="G972" s="7" t="s">
        <v>4995</v>
      </c>
      <c r="H972" s="7" t="s">
        <v>4996</v>
      </c>
      <c r="I972" s="7" t="s">
        <v>1537</v>
      </c>
      <c r="J972" s="7">
        <f t="shared" si="15"/>
        <v>0</v>
      </c>
      <c r="K972" s="8">
        <v>0</v>
      </c>
      <c r="L972" s="8">
        <v>0</v>
      </c>
      <c r="M972" s="8">
        <v>0</v>
      </c>
      <c r="N972" s="8">
        <v>0</v>
      </c>
      <c r="O972" s="8">
        <v>0</v>
      </c>
      <c r="P972" s="8">
        <v>0</v>
      </c>
      <c r="Q972" s="8">
        <v>0</v>
      </c>
      <c r="R972" s="8">
        <v>0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12">
        <v>0</v>
      </c>
      <c r="AA972" s="20">
        <v>0</v>
      </c>
      <c r="AB972" s="20">
        <v>0</v>
      </c>
      <c r="AC972" s="48">
        <v>0</v>
      </c>
      <c r="AD972" s="9">
        <v>0</v>
      </c>
      <c r="AE972" s="7">
        <v>0</v>
      </c>
      <c r="AF972" s="7">
        <v>0</v>
      </c>
      <c r="AG972" s="7">
        <v>0</v>
      </c>
      <c r="AH972" s="7">
        <v>0</v>
      </c>
      <c r="AI972" s="7">
        <v>0</v>
      </c>
      <c r="AJ972" s="7">
        <v>0</v>
      </c>
      <c r="AK972" s="7">
        <v>0</v>
      </c>
      <c r="AL972" s="7">
        <v>0</v>
      </c>
      <c r="AM972" s="7">
        <v>0</v>
      </c>
      <c r="AN972" s="7">
        <v>0</v>
      </c>
      <c r="AO972" s="7">
        <v>0</v>
      </c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</row>
    <row r="973" spans="1:67" s="21" customFormat="1">
      <c r="A973" s="7" t="s">
        <v>4997</v>
      </c>
      <c r="B973" s="7" t="s">
        <v>4998</v>
      </c>
      <c r="C973" s="7" t="s">
        <v>1506</v>
      </c>
      <c r="D973" s="7" t="s">
        <v>1749</v>
      </c>
      <c r="E973" s="7" t="s">
        <v>1749</v>
      </c>
      <c r="F973" s="7" t="s">
        <v>1750</v>
      </c>
      <c r="G973" s="7" t="s">
        <v>4999</v>
      </c>
      <c r="H973" s="7" t="s">
        <v>5000</v>
      </c>
      <c r="I973" s="7" t="s">
        <v>1537</v>
      </c>
      <c r="J973" s="7">
        <f t="shared" si="15"/>
        <v>0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12">
        <v>0</v>
      </c>
      <c r="AA973" s="20">
        <v>0</v>
      </c>
      <c r="AB973" s="20">
        <v>0</v>
      </c>
      <c r="AC973" s="48">
        <v>0</v>
      </c>
      <c r="AD973" s="9">
        <v>0</v>
      </c>
      <c r="AE973" s="7">
        <v>0</v>
      </c>
      <c r="AF973" s="7">
        <v>0</v>
      </c>
      <c r="AG973" s="7">
        <v>0</v>
      </c>
      <c r="AH973" s="7">
        <v>0</v>
      </c>
      <c r="AI973" s="7">
        <v>0</v>
      </c>
      <c r="AJ973" s="7">
        <v>0</v>
      </c>
      <c r="AK973" s="7">
        <v>0</v>
      </c>
      <c r="AL973" s="7">
        <v>0</v>
      </c>
      <c r="AM973" s="7">
        <v>0</v>
      </c>
      <c r="AN973" s="7">
        <v>0</v>
      </c>
      <c r="AO973" s="7">
        <v>0</v>
      </c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</row>
    <row r="974" spans="1:67" s="21" customFormat="1">
      <c r="A974" s="7" t="s">
        <v>5001</v>
      </c>
      <c r="B974" s="7" t="s">
        <v>4574</v>
      </c>
      <c r="C974" s="7" t="s">
        <v>1506</v>
      </c>
      <c r="D974" s="7" t="s">
        <v>1749</v>
      </c>
      <c r="E974" s="7" t="s">
        <v>1749</v>
      </c>
      <c r="F974" s="7" t="s">
        <v>3713</v>
      </c>
      <c r="G974" s="7" t="s">
        <v>4522</v>
      </c>
      <c r="H974" s="7" t="s">
        <v>4523</v>
      </c>
      <c r="I974" s="7" t="s">
        <v>1537</v>
      </c>
      <c r="J974" s="7">
        <f t="shared" si="15"/>
        <v>0</v>
      </c>
      <c r="K974" s="8">
        <v>0</v>
      </c>
      <c r="L974" s="8">
        <v>0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12">
        <v>0</v>
      </c>
      <c r="AA974" s="20">
        <v>0</v>
      </c>
      <c r="AB974" s="20">
        <v>0</v>
      </c>
      <c r="AC974" s="48">
        <v>0</v>
      </c>
      <c r="AD974" s="9">
        <v>0</v>
      </c>
      <c r="AE974" s="7">
        <v>0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0</v>
      </c>
      <c r="AL974" s="7">
        <v>0</v>
      </c>
      <c r="AM974" s="7">
        <v>0</v>
      </c>
      <c r="AN974" s="7">
        <v>0</v>
      </c>
      <c r="AO974" s="7">
        <v>0</v>
      </c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</row>
    <row r="975" spans="1:67" s="21" customFormat="1">
      <c r="A975" s="7" t="s">
        <v>5002</v>
      </c>
      <c r="B975" s="7" t="s">
        <v>4099</v>
      </c>
      <c r="C975" s="7" t="s">
        <v>4100</v>
      </c>
      <c r="D975" s="7" t="s">
        <v>1537</v>
      </c>
      <c r="E975" s="7" t="s">
        <v>1537</v>
      </c>
      <c r="F975" s="7" t="s">
        <v>1537</v>
      </c>
      <c r="G975" s="7" t="s">
        <v>1537</v>
      </c>
      <c r="H975" s="7" t="s">
        <v>1537</v>
      </c>
      <c r="I975" s="7" t="s">
        <v>1537</v>
      </c>
      <c r="J975" s="7">
        <f t="shared" si="15"/>
        <v>0</v>
      </c>
      <c r="K975" s="8">
        <v>0</v>
      </c>
      <c r="L975" s="8"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12">
        <v>0</v>
      </c>
      <c r="AA975" s="20">
        <v>0</v>
      </c>
      <c r="AB975" s="20">
        <v>0</v>
      </c>
      <c r="AC975" s="48">
        <v>0</v>
      </c>
      <c r="AD975" s="9">
        <v>0</v>
      </c>
      <c r="AE975" s="7">
        <v>0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0</v>
      </c>
      <c r="AL975" s="7">
        <v>0</v>
      </c>
      <c r="AM975" s="7">
        <v>0</v>
      </c>
      <c r="AN975" s="7">
        <v>0</v>
      </c>
      <c r="AO975" s="7">
        <v>0</v>
      </c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</row>
    <row r="976" spans="1:67" s="21" customFormat="1">
      <c r="A976" s="7" t="s">
        <v>5003</v>
      </c>
      <c r="B976" s="7" t="s">
        <v>5004</v>
      </c>
      <c r="C976" s="7" t="s">
        <v>1506</v>
      </c>
      <c r="D976" s="7" t="s">
        <v>1749</v>
      </c>
      <c r="E976" s="7" t="s">
        <v>1749</v>
      </c>
      <c r="F976" s="7" t="s">
        <v>3713</v>
      </c>
      <c r="G976" s="7" t="s">
        <v>4730</v>
      </c>
      <c r="H976" s="7" t="s">
        <v>4820</v>
      </c>
      <c r="I976" s="7" t="s">
        <v>5005</v>
      </c>
      <c r="J976" s="7">
        <f t="shared" si="15"/>
        <v>14</v>
      </c>
      <c r="K976" s="8">
        <v>0</v>
      </c>
      <c r="L976" s="8">
        <v>0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Y976" s="8">
        <v>0</v>
      </c>
      <c r="Z976" s="12">
        <v>0</v>
      </c>
      <c r="AA976" s="20">
        <v>0</v>
      </c>
      <c r="AB976" s="20">
        <v>0</v>
      </c>
      <c r="AC976" s="48">
        <v>0</v>
      </c>
      <c r="AD976" s="9">
        <v>0</v>
      </c>
      <c r="AE976" s="7">
        <v>0</v>
      </c>
      <c r="AF976" s="7">
        <v>0</v>
      </c>
      <c r="AG976" s="7">
        <v>0</v>
      </c>
      <c r="AH976" s="7">
        <v>0</v>
      </c>
      <c r="AI976" s="7">
        <v>14</v>
      </c>
      <c r="AJ976" s="7">
        <v>0</v>
      </c>
      <c r="AK976" s="7">
        <v>0</v>
      </c>
      <c r="AL976" s="7">
        <v>0</v>
      </c>
      <c r="AM976" s="7">
        <v>0</v>
      </c>
      <c r="AN976" s="7">
        <v>0</v>
      </c>
      <c r="AO976" s="7">
        <v>0</v>
      </c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</row>
    <row r="977" spans="1:67" s="21" customFormat="1">
      <c r="A977" s="7" t="s">
        <v>5006</v>
      </c>
      <c r="B977" s="7" t="s">
        <v>4099</v>
      </c>
      <c r="C977" s="7" t="s">
        <v>4100</v>
      </c>
      <c r="D977" s="7" t="s">
        <v>1537</v>
      </c>
      <c r="E977" s="7" t="s">
        <v>1537</v>
      </c>
      <c r="F977" s="7" t="s">
        <v>1537</v>
      </c>
      <c r="G977" s="7" t="s">
        <v>1537</v>
      </c>
      <c r="H977" s="7" t="s">
        <v>1537</v>
      </c>
      <c r="I977" s="7" t="s">
        <v>1537</v>
      </c>
      <c r="J977" s="7">
        <f t="shared" si="15"/>
        <v>14</v>
      </c>
      <c r="K977" s="8">
        <v>0</v>
      </c>
      <c r="L977" s="8">
        <v>0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12">
        <v>0</v>
      </c>
      <c r="AA977" s="20">
        <v>0</v>
      </c>
      <c r="AB977" s="20">
        <v>0</v>
      </c>
      <c r="AC977" s="48">
        <v>0</v>
      </c>
      <c r="AD977" s="9">
        <v>0</v>
      </c>
      <c r="AE977" s="7">
        <v>0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14</v>
      </c>
      <c r="AL977" s="7">
        <v>0</v>
      </c>
      <c r="AM977" s="7">
        <v>0</v>
      </c>
      <c r="AN977" s="7">
        <v>0</v>
      </c>
      <c r="AO977" s="7">
        <v>0</v>
      </c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</row>
    <row r="978" spans="1:67" s="21" customFormat="1">
      <c r="A978" s="7" t="s">
        <v>5007</v>
      </c>
      <c r="B978" s="7" t="s">
        <v>3877</v>
      </c>
      <c r="C978" s="7" t="s">
        <v>1506</v>
      </c>
      <c r="D978" s="7" t="s">
        <v>1507</v>
      </c>
      <c r="E978" s="7" t="s">
        <v>1515</v>
      </c>
      <c r="F978" s="7" t="s">
        <v>1539</v>
      </c>
      <c r="G978" s="7" t="s">
        <v>1554</v>
      </c>
      <c r="H978" s="7" t="s">
        <v>1537</v>
      </c>
      <c r="I978" s="7" t="s">
        <v>1537</v>
      </c>
      <c r="J978" s="7">
        <f t="shared" si="15"/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  <c r="S978" s="8">
        <v>0</v>
      </c>
      <c r="T978" s="8"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12">
        <v>0</v>
      </c>
      <c r="AA978" s="20">
        <v>0</v>
      </c>
      <c r="AB978" s="20">
        <v>0</v>
      </c>
      <c r="AC978" s="48">
        <v>0</v>
      </c>
      <c r="AD978" s="9">
        <v>0</v>
      </c>
      <c r="AE978" s="7">
        <v>0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7">
        <v>0</v>
      </c>
      <c r="AN978" s="7">
        <v>0</v>
      </c>
      <c r="AO978" s="7">
        <v>0</v>
      </c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</row>
    <row r="979" spans="1:67" s="21" customFormat="1">
      <c r="A979" s="7" t="s">
        <v>5008</v>
      </c>
      <c r="B979" s="7" t="s">
        <v>4016</v>
      </c>
      <c r="C979" s="7" t="s">
        <v>1506</v>
      </c>
      <c r="D979" s="7" t="s">
        <v>1507</v>
      </c>
      <c r="E979" s="7" t="s">
        <v>1508</v>
      </c>
      <c r="F979" s="7" t="s">
        <v>1537</v>
      </c>
      <c r="G979" s="7" t="s">
        <v>1537</v>
      </c>
      <c r="H979" s="7" t="s">
        <v>1537</v>
      </c>
      <c r="I979" s="7" t="s">
        <v>1537</v>
      </c>
      <c r="J979" s="7">
        <f t="shared" si="15"/>
        <v>0</v>
      </c>
      <c r="K979" s="8">
        <v>0</v>
      </c>
      <c r="L979" s="8">
        <v>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12">
        <v>0</v>
      </c>
      <c r="AA979" s="20">
        <v>0</v>
      </c>
      <c r="AB979" s="20">
        <v>0</v>
      </c>
      <c r="AC979" s="48">
        <v>0</v>
      </c>
      <c r="AD979" s="9">
        <v>0</v>
      </c>
      <c r="AE979" s="7">
        <v>0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0</v>
      </c>
      <c r="AL979" s="7">
        <v>0</v>
      </c>
      <c r="AM979" s="7">
        <v>0</v>
      </c>
      <c r="AN979" s="7">
        <v>0</v>
      </c>
      <c r="AO979" s="7">
        <v>0</v>
      </c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</row>
    <row r="980" spans="1:67" s="21" customFormat="1">
      <c r="A980" s="7" t="s">
        <v>5009</v>
      </c>
      <c r="B980" s="7" t="s">
        <v>4264</v>
      </c>
      <c r="C980" s="7" t="s">
        <v>1506</v>
      </c>
      <c r="D980" s="7" t="s">
        <v>1507</v>
      </c>
      <c r="E980" s="7" t="s">
        <v>1521</v>
      </c>
      <c r="F980" s="7" t="s">
        <v>1546</v>
      </c>
      <c r="G980" s="7" t="s">
        <v>1547</v>
      </c>
      <c r="H980" s="7" t="s">
        <v>1537</v>
      </c>
      <c r="I980" s="7" t="s">
        <v>1537</v>
      </c>
      <c r="J980" s="7">
        <f t="shared" si="15"/>
        <v>0</v>
      </c>
      <c r="K980" s="8">
        <v>0</v>
      </c>
      <c r="L980" s="8">
        <v>0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  <c r="R980" s="8">
        <v>0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2">
        <v>0</v>
      </c>
      <c r="AA980" s="20">
        <v>0</v>
      </c>
      <c r="AB980" s="20">
        <v>0</v>
      </c>
      <c r="AC980" s="48">
        <v>0</v>
      </c>
      <c r="AD980" s="9">
        <v>0</v>
      </c>
      <c r="AE980" s="7">
        <v>0</v>
      </c>
      <c r="AF980" s="7">
        <v>0</v>
      </c>
      <c r="AG980" s="7">
        <v>0</v>
      </c>
      <c r="AH980" s="7">
        <v>0</v>
      </c>
      <c r="AI980" s="7">
        <v>0</v>
      </c>
      <c r="AJ980" s="7">
        <v>0</v>
      </c>
      <c r="AK980" s="7">
        <v>0</v>
      </c>
      <c r="AL980" s="7">
        <v>0</v>
      </c>
      <c r="AM980" s="7">
        <v>0</v>
      </c>
      <c r="AN980" s="7">
        <v>0</v>
      </c>
      <c r="AO980" s="7">
        <v>0</v>
      </c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</row>
    <row r="981" spans="1:67" s="21" customFormat="1">
      <c r="A981" s="7" t="s">
        <v>5010</v>
      </c>
      <c r="B981" s="7" t="s">
        <v>4736</v>
      </c>
      <c r="C981" s="7" t="s">
        <v>1506</v>
      </c>
      <c r="D981" s="7" t="s">
        <v>1532</v>
      </c>
      <c r="E981" s="7" t="s">
        <v>1533</v>
      </c>
      <c r="F981" s="7" t="s">
        <v>1534</v>
      </c>
      <c r="G981" s="7" t="s">
        <v>1537</v>
      </c>
      <c r="H981" s="7" t="s">
        <v>1537</v>
      </c>
      <c r="I981" s="7" t="s">
        <v>1537</v>
      </c>
      <c r="J981" s="7">
        <f t="shared" si="15"/>
        <v>0</v>
      </c>
      <c r="K981" s="8">
        <v>0</v>
      </c>
      <c r="L981" s="8">
        <v>0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12">
        <v>0</v>
      </c>
      <c r="AA981" s="20">
        <v>0</v>
      </c>
      <c r="AB981" s="20">
        <v>0</v>
      </c>
      <c r="AC981" s="48">
        <v>0</v>
      </c>
      <c r="AD981" s="9">
        <v>0</v>
      </c>
      <c r="AE981" s="7">
        <v>0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0</v>
      </c>
      <c r="AL981" s="7">
        <v>0</v>
      </c>
      <c r="AM981" s="7">
        <v>0</v>
      </c>
      <c r="AN981" s="7">
        <v>0</v>
      </c>
      <c r="AO981" s="7">
        <v>0</v>
      </c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</row>
    <row r="982" spans="1:67" s="21" customFormat="1">
      <c r="A982" s="7" t="s">
        <v>5011</v>
      </c>
      <c r="B982" s="7" t="s">
        <v>3699</v>
      </c>
      <c r="C982" s="7" t="s">
        <v>1506</v>
      </c>
      <c r="D982" s="7" t="s">
        <v>1558</v>
      </c>
      <c r="E982" s="7" t="s">
        <v>1559</v>
      </c>
      <c r="F982" s="7" t="s">
        <v>1560</v>
      </c>
      <c r="G982" s="7" t="s">
        <v>1561</v>
      </c>
      <c r="H982" s="7" t="s">
        <v>1562</v>
      </c>
      <c r="I982" s="7" t="s">
        <v>1537</v>
      </c>
      <c r="J982" s="7">
        <f t="shared" si="15"/>
        <v>0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  <c r="P982" s="8">
        <v>0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12">
        <v>0</v>
      </c>
      <c r="AA982" s="20">
        <v>0</v>
      </c>
      <c r="AB982" s="20">
        <v>0</v>
      </c>
      <c r="AC982" s="48">
        <v>0</v>
      </c>
      <c r="AD982" s="9">
        <v>0</v>
      </c>
      <c r="AE982" s="7">
        <v>0</v>
      </c>
      <c r="AF982" s="7">
        <v>0</v>
      </c>
      <c r="AG982" s="7">
        <v>0</v>
      </c>
      <c r="AH982" s="7">
        <v>0</v>
      </c>
      <c r="AI982" s="7">
        <v>0</v>
      </c>
      <c r="AJ982" s="7">
        <v>0</v>
      </c>
      <c r="AK982" s="7">
        <v>0</v>
      </c>
      <c r="AL982" s="7">
        <v>0</v>
      </c>
      <c r="AM982" s="7">
        <v>0</v>
      </c>
      <c r="AN982" s="7">
        <v>0</v>
      </c>
      <c r="AO982" s="7">
        <v>0</v>
      </c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</row>
    <row r="983" spans="1:67" s="21" customFormat="1">
      <c r="A983" s="7" t="s">
        <v>5012</v>
      </c>
      <c r="B983" s="7" t="s">
        <v>3799</v>
      </c>
      <c r="C983" s="7" t="s">
        <v>1506</v>
      </c>
      <c r="D983" s="7" t="s">
        <v>1558</v>
      </c>
      <c r="E983" s="7" t="s">
        <v>1588</v>
      </c>
      <c r="F983" s="7" t="s">
        <v>1589</v>
      </c>
      <c r="G983" s="7" t="s">
        <v>1590</v>
      </c>
      <c r="H983" s="7" t="s">
        <v>3800</v>
      </c>
      <c r="I983" s="7" t="s">
        <v>1537</v>
      </c>
      <c r="J983" s="7">
        <f t="shared" si="15"/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12">
        <v>0</v>
      </c>
      <c r="AA983" s="20">
        <v>0</v>
      </c>
      <c r="AB983" s="20">
        <v>0</v>
      </c>
      <c r="AC983" s="48">
        <v>0</v>
      </c>
      <c r="AD983" s="9">
        <v>0</v>
      </c>
      <c r="AE983" s="7">
        <v>0</v>
      </c>
      <c r="AF983" s="7">
        <v>0</v>
      </c>
      <c r="AG983" s="7">
        <v>0</v>
      </c>
      <c r="AH983" s="7">
        <v>0</v>
      </c>
      <c r="AI983" s="7">
        <v>0</v>
      </c>
      <c r="AJ983" s="7">
        <v>0</v>
      </c>
      <c r="AK983" s="7">
        <v>0</v>
      </c>
      <c r="AL983" s="7">
        <v>0</v>
      </c>
      <c r="AM983" s="7">
        <v>0</v>
      </c>
      <c r="AN983" s="7">
        <v>0</v>
      </c>
      <c r="AO983" s="7">
        <v>0</v>
      </c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</row>
    <row r="984" spans="1:67" s="21" customFormat="1">
      <c r="A984" s="7" t="s">
        <v>5013</v>
      </c>
      <c r="B984" s="7" t="s">
        <v>3674</v>
      </c>
      <c r="C984" s="7" t="s">
        <v>1506</v>
      </c>
      <c r="D984" s="7" t="s">
        <v>1507</v>
      </c>
      <c r="E984" s="7" t="s">
        <v>1515</v>
      </c>
      <c r="F984" s="7" t="s">
        <v>1539</v>
      </c>
      <c r="G984" s="7" t="s">
        <v>1540</v>
      </c>
      <c r="H984" s="7" t="s">
        <v>1541</v>
      </c>
      <c r="I984" s="7" t="s">
        <v>1537</v>
      </c>
      <c r="J984" s="7">
        <f t="shared" si="15"/>
        <v>0</v>
      </c>
      <c r="K984" s="8">
        <v>0</v>
      </c>
      <c r="L984" s="8">
        <v>0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12">
        <v>0</v>
      </c>
      <c r="AA984" s="20">
        <v>0</v>
      </c>
      <c r="AB984" s="20">
        <v>0</v>
      </c>
      <c r="AC984" s="48">
        <v>0</v>
      </c>
      <c r="AD984" s="9">
        <v>0</v>
      </c>
      <c r="AE984" s="7">
        <v>0</v>
      </c>
      <c r="AF984" s="7">
        <v>0</v>
      </c>
      <c r="AG984" s="7">
        <v>0</v>
      </c>
      <c r="AH984" s="7">
        <v>0</v>
      </c>
      <c r="AI984" s="7">
        <v>0</v>
      </c>
      <c r="AJ984" s="7">
        <v>0</v>
      </c>
      <c r="AK984" s="7">
        <v>0</v>
      </c>
      <c r="AL984" s="7">
        <v>0</v>
      </c>
      <c r="AM984" s="7">
        <v>0</v>
      </c>
      <c r="AN984" s="7">
        <v>0</v>
      </c>
      <c r="AO984" s="7">
        <v>0</v>
      </c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</row>
    <row r="985" spans="1:67" s="21" customFormat="1">
      <c r="A985" s="7" t="s">
        <v>5014</v>
      </c>
      <c r="B985" s="7" t="s">
        <v>4929</v>
      </c>
      <c r="C985" s="7" t="s">
        <v>1506</v>
      </c>
      <c r="D985" s="7" t="s">
        <v>1507</v>
      </c>
      <c r="E985" s="7" t="s">
        <v>1515</v>
      </c>
      <c r="F985" s="7" t="s">
        <v>1581</v>
      </c>
      <c r="G985" s="7" t="s">
        <v>4114</v>
      </c>
      <c r="H985" s="7" t="s">
        <v>4930</v>
      </c>
      <c r="I985" s="7" t="s">
        <v>1537</v>
      </c>
      <c r="J985" s="7">
        <f t="shared" si="15"/>
        <v>11</v>
      </c>
      <c r="K985" s="8">
        <v>0</v>
      </c>
      <c r="L985" s="8">
        <v>0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12">
        <v>0</v>
      </c>
      <c r="AA985" s="20">
        <v>0</v>
      </c>
      <c r="AB985" s="20">
        <v>0</v>
      </c>
      <c r="AC985" s="48">
        <v>0</v>
      </c>
      <c r="AD985" s="9">
        <v>0</v>
      </c>
      <c r="AE985" s="7">
        <v>0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0</v>
      </c>
      <c r="AL985" s="7">
        <v>0</v>
      </c>
      <c r="AM985" s="7">
        <v>0</v>
      </c>
      <c r="AN985" s="7">
        <v>11</v>
      </c>
      <c r="AO985" s="7">
        <v>0</v>
      </c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</row>
    <row r="986" spans="1:67" s="21" customFormat="1">
      <c r="A986" s="7" t="s">
        <v>5015</v>
      </c>
      <c r="B986" s="7" t="s">
        <v>4102</v>
      </c>
      <c r="C986" s="7" t="s">
        <v>1506</v>
      </c>
      <c r="D986" s="7" t="s">
        <v>1507</v>
      </c>
      <c r="E986" s="7" t="s">
        <v>1537</v>
      </c>
      <c r="F986" s="7" t="s">
        <v>1537</v>
      </c>
      <c r="G986" s="7" t="s">
        <v>1537</v>
      </c>
      <c r="H986" s="7" t="s">
        <v>1537</v>
      </c>
      <c r="I986" s="7" t="s">
        <v>1537</v>
      </c>
      <c r="J986" s="7">
        <f t="shared" si="15"/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12">
        <v>0</v>
      </c>
      <c r="AA986" s="20">
        <v>0</v>
      </c>
      <c r="AB986" s="20">
        <v>0</v>
      </c>
      <c r="AC986" s="48">
        <v>0</v>
      </c>
      <c r="AD986" s="9">
        <v>0</v>
      </c>
      <c r="AE986" s="7">
        <v>0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0</v>
      </c>
      <c r="AL986" s="7">
        <v>0</v>
      </c>
      <c r="AM986" s="7">
        <v>0</v>
      </c>
      <c r="AN986" s="7">
        <v>0</v>
      </c>
      <c r="AO986" s="7">
        <v>0</v>
      </c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</row>
    <row r="987" spans="1:67" s="21" customFormat="1">
      <c r="A987" s="7" t="s">
        <v>5016</v>
      </c>
      <c r="B987" s="7" t="s">
        <v>3751</v>
      </c>
      <c r="C987" s="7" t="s">
        <v>1506</v>
      </c>
      <c r="D987" s="7" t="s">
        <v>1507</v>
      </c>
      <c r="E987" s="7" t="s">
        <v>1508</v>
      </c>
      <c r="F987" s="7" t="s">
        <v>1509</v>
      </c>
      <c r="G987" s="7" t="s">
        <v>1594</v>
      </c>
      <c r="H987" s="7" t="s">
        <v>1537</v>
      </c>
      <c r="I987" s="7" t="s">
        <v>1537</v>
      </c>
      <c r="J987" s="7">
        <f t="shared" si="15"/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12">
        <v>0</v>
      </c>
      <c r="AA987" s="20">
        <v>0</v>
      </c>
      <c r="AB987" s="20">
        <v>0</v>
      </c>
      <c r="AC987" s="48">
        <v>0</v>
      </c>
      <c r="AD987" s="9">
        <v>0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0</v>
      </c>
      <c r="AL987" s="7">
        <v>0</v>
      </c>
      <c r="AM987" s="7">
        <v>0</v>
      </c>
      <c r="AN987" s="7">
        <v>0</v>
      </c>
      <c r="AO987" s="7">
        <v>0</v>
      </c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</row>
    <row r="988" spans="1:67" s="21" customFormat="1">
      <c r="A988" s="7" t="s">
        <v>5017</v>
      </c>
      <c r="B988" s="7" t="s">
        <v>5018</v>
      </c>
      <c r="C988" s="7" t="s">
        <v>1506</v>
      </c>
      <c r="D988" s="7" t="s">
        <v>1532</v>
      </c>
      <c r="E988" s="7" t="s">
        <v>1533</v>
      </c>
      <c r="F988" s="7" t="s">
        <v>1534</v>
      </c>
      <c r="G988" s="7" t="s">
        <v>4758</v>
      </c>
      <c r="H988" s="7" t="s">
        <v>5019</v>
      </c>
      <c r="I988" s="7" t="s">
        <v>1537</v>
      </c>
      <c r="J988" s="7">
        <f t="shared" si="15"/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Y988" s="8">
        <v>0</v>
      </c>
      <c r="Z988" s="12">
        <v>0</v>
      </c>
      <c r="AA988" s="20">
        <v>0</v>
      </c>
      <c r="AB988" s="20">
        <v>0</v>
      </c>
      <c r="AC988" s="48">
        <v>0</v>
      </c>
      <c r="AD988" s="9">
        <v>0</v>
      </c>
      <c r="AE988" s="7">
        <v>0</v>
      </c>
      <c r="AF988" s="7">
        <v>0</v>
      </c>
      <c r="AG988" s="7">
        <v>0</v>
      </c>
      <c r="AH988" s="7">
        <v>0</v>
      </c>
      <c r="AI988" s="7">
        <v>0</v>
      </c>
      <c r="AJ988" s="7">
        <v>0</v>
      </c>
      <c r="AK988" s="7">
        <v>0</v>
      </c>
      <c r="AL988" s="7">
        <v>0</v>
      </c>
      <c r="AM988" s="7">
        <v>0</v>
      </c>
      <c r="AN988" s="7">
        <v>0</v>
      </c>
      <c r="AO988" s="7">
        <v>0</v>
      </c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</row>
    <row r="989" spans="1:67" s="21" customFormat="1">
      <c r="A989" s="7" t="s">
        <v>5020</v>
      </c>
      <c r="B989" s="7" t="s">
        <v>3829</v>
      </c>
      <c r="C989" s="7" t="s">
        <v>1506</v>
      </c>
      <c r="D989" s="7" t="s">
        <v>1507</v>
      </c>
      <c r="E989" s="7" t="s">
        <v>1515</v>
      </c>
      <c r="F989" s="7" t="s">
        <v>1581</v>
      </c>
      <c r="G989" s="7" t="s">
        <v>1582</v>
      </c>
      <c r="H989" s="7" t="s">
        <v>3830</v>
      </c>
      <c r="I989" s="7" t="s">
        <v>1537</v>
      </c>
      <c r="J989" s="7">
        <f t="shared" si="15"/>
        <v>7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12">
        <v>0</v>
      </c>
      <c r="AA989" s="20">
        <v>0</v>
      </c>
      <c r="AB989" s="20">
        <v>0</v>
      </c>
      <c r="AC989" s="48">
        <v>0</v>
      </c>
      <c r="AD989" s="9">
        <v>0</v>
      </c>
      <c r="AE989" s="7">
        <v>0</v>
      </c>
      <c r="AF989" s="7">
        <v>0</v>
      </c>
      <c r="AG989" s="7">
        <v>0</v>
      </c>
      <c r="AH989" s="7">
        <v>0</v>
      </c>
      <c r="AI989" s="7">
        <v>0</v>
      </c>
      <c r="AJ989" s="7">
        <v>0</v>
      </c>
      <c r="AK989" s="7">
        <v>0</v>
      </c>
      <c r="AL989" s="7">
        <v>0</v>
      </c>
      <c r="AM989" s="7">
        <v>0</v>
      </c>
      <c r="AN989" s="7">
        <v>7</v>
      </c>
      <c r="AO989" s="7">
        <v>0</v>
      </c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</row>
    <row r="990" spans="1:67" s="21" customFormat="1">
      <c r="A990" s="7" t="s">
        <v>5021</v>
      </c>
      <c r="B990" s="7" t="s">
        <v>4142</v>
      </c>
      <c r="C990" s="7" t="s">
        <v>1506</v>
      </c>
      <c r="D990" s="7" t="s">
        <v>1507</v>
      </c>
      <c r="E990" s="7" t="s">
        <v>1515</v>
      </c>
      <c r="F990" s="7" t="s">
        <v>1539</v>
      </c>
      <c r="G990" s="7" t="s">
        <v>1540</v>
      </c>
      <c r="H990" s="7" t="s">
        <v>1537</v>
      </c>
      <c r="I990" s="7" t="s">
        <v>1537</v>
      </c>
      <c r="J990" s="7">
        <f t="shared" si="15"/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12">
        <v>0</v>
      </c>
      <c r="AA990" s="20">
        <v>0</v>
      </c>
      <c r="AB990" s="20">
        <v>0</v>
      </c>
      <c r="AC990" s="48">
        <v>0</v>
      </c>
      <c r="AD990" s="9">
        <v>0</v>
      </c>
      <c r="AE990" s="7">
        <v>0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0</v>
      </c>
      <c r="AL990" s="7">
        <v>0</v>
      </c>
      <c r="AM990" s="7">
        <v>0</v>
      </c>
      <c r="AN990" s="7">
        <v>0</v>
      </c>
      <c r="AO990" s="7">
        <v>0</v>
      </c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</row>
    <row r="991" spans="1:67" s="21" customFormat="1">
      <c r="A991" s="7" t="s">
        <v>5022</v>
      </c>
      <c r="B991" s="7" t="s">
        <v>4027</v>
      </c>
      <c r="C991" s="7" t="s">
        <v>1506</v>
      </c>
      <c r="D991" s="7" t="s">
        <v>1507</v>
      </c>
      <c r="E991" s="7" t="s">
        <v>1521</v>
      </c>
      <c r="F991" s="7" t="s">
        <v>1522</v>
      </c>
      <c r="G991" s="7" t="s">
        <v>1672</v>
      </c>
      <c r="H991" s="7" t="s">
        <v>1673</v>
      </c>
      <c r="I991" s="7" t="s">
        <v>1537</v>
      </c>
      <c r="J991" s="7">
        <f t="shared" si="15"/>
        <v>0</v>
      </c>
      <c r="K991" s="8">
        <v>0</v>
      </c>
      <c r="L991" s="8">
        <v>0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0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12">
        <v>0</v>
      </c>
      <c r="AA991" s="20">
        <v>0</v>
      </c>
      <c r="AB991" s="20">
        <v>0</v>
      </c>
      <c r="AC991" s="48">
        <v>0</v>
      </c>
      <c r="AD991" s="9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0</v>
      </c>
      <c r="AL991" s="7">
        <v>0</v>
      </c>
      <c r="AM991" s="7">
        <v>0</v>
      </c>
      <c r="AN991" s="7">
        <v>0</v>
      </c>
      <c r="AO991" s="7">
        <v>0</v>
      </c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</row>
    <row r="992" spans="1:67" s="21" customFormat="1">
      <c r="A992" s="7" t="s">
        <v>5023</v>
      </c>
      <c r="B992" s="7" t="s">
        <v>5024</v>
      </c>
      <c r="C992" s="7" t="s">
        <v>1506</v>
      </c>
      <c r="D992" s="7" t="s">
        <v>1507</v>
      </c>
      <c r="E992" s="7" t="s">
        <v>1521</v>
      </c>
      <c r="F992" s="7" t="s">
        <v>1522</v>
      </c>
      <c r="G992" s="7" t="s">
        <v>3767</v>
      </c>
      <c r="H992" s="7" t="s">
        <v>3768</v>
      </c>
      <c r="I992" s="7" t="s">
        <v>5025</v>
      </c>
      <c r="J992" s="7">
        <f t="shared" si="15"/>
        <v>0</v>
      </c>
      <c r="K992" s="8">
        <v>0</v>
      </c>
      <c r="L992" s="8">
        <v>0</v>
      </c>
      <c r="M992" s="8">
        <v>0</v>
      </c>
      <c r="N992" s="8">
        <v>0</v>
      </c>
      <c r="O992" s="8">
        <v>0</v>
      </c>
      <c r="P992" s="8">
        <v>0</v>
      </c>
      <c r="Q992" s="8">
        <v>0</v>
      </c>
      <c r="R992" s="8">
        <v>0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Y992" s="8">
        <v>0</v>
      </c>
      <c r="Z992" s="12">
        <v>0</v>
      </c>
      <c r="AA992" s="20">
        <v>0</v>
      </c>
      <c r="AB992" s="20">
        <v>0</v>
      </c>
      <c r="AC992" s="48">
        <v>0</v>
      </c>
      <c r="AD992" s="9">
        <v>0</v>
      </c>
      <c r="AE992" s="7">
        <v>0</v>
      </c>
      <c r="AF992" s="7">
        <v>0</v>
      </c>
      <c r="AG992" s="7">
        <v>0</v>
      </c>
      <c r="AH992" s="7">
        <v>0</v>
      </c>
      <c r="AI992" s="7">
        <v>0</v>
      </c>
      <c r="AJ992" s="7">
        <v>0</v>
      </c>
      <c r="AK992" s="7">
        <v>0</v>
      </c>
      <c r="AL992" s="7">
        <v>0</v>
      </c>
      <c r="AM992" s="7">
        <v>0</v>
      </c>
      <c r="AN992" s="7">
        <v>0</v>
      </c>
      <c r="AO992" s="7">
        <v>0</v>
      </c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</row>
    <row r="993" spans="1:67" s="21" customFormat="1">
      <c r="A993" s="7" t="s">
        <v>5026</v>
      </c>
      <c r="B993" s="7" t="s">
        <v>4504</v>
      </c>
      <c r="C993" s="7" t="s">
        <v>1506</v>
      </c>
      <c r="D993" s="7" t="s">
        <v>1532</v>
      </c>
      <c r="E993" s="7" t="s">
        <v>1533</v>
      </c>
      <c r="F993" s="7" t="s">
        <v>1534</v>
      </c>
      <c r="G993" s="7" t="s">
        <v>1837</v>
      </c>
      <c r="H993" s="7" t="s">
        <v>1838</v>
      </c>
      <c r="I993" s="7" t="s">
        <v>1537</v>
      </c>
      <c r="J993" s="7">
        <f t="shared" si="15"/>
        <v>0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0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12">
        <v>0</v>
      </c>
      <c r="AA993" s="20">
        <v>0</v>
      </c>
      <c r="AB993" s="20">
        <v>0</v>
      </c>
      <c r="AC993" s="48">
        <v>0</v>
      </c>
      <c r="AD993" s="9">
        <v>0</v>
      </c>
      <c r="AE993" s="7">
        <v>0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0</v>
      </c>
      <c r="AL993" s="7">
        <v>0</v>
      </c>
      <c r="AM993" s="7">
        <v>0</v>
      </c>
      <c r="AN993" s="7">
        <v>0</v>
      </c>
      <c r="AO993" s="7">
        <v>0</v>
      </c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</row>
    <row r="994" spans="1:67" s="21" customFormat="1">
      <c r="A994" s="7" t="s">
        <v>5027</v>
      </c>
      <c r="B994" s="7" t="s">
        <v>3751</v>
      </c>
      <c r="C994" s="7" t="s">
        <v>1506</v>
      </c>
      <c r="D994" s="7" t="s">
        <v>1507</v>
      </c>
      <c r="E994" s="7" t="s">
        <v>1508</v>
      </c>
      <c r="F994" s="7" t="s">
        <v>1509</v>
      </c>
      <c r="G994" s="7" t="s">
        <v>1594</v>
      </c>
      <c r="H994" s="7" t="s">
        <v>1537</v>
      </c>
      <c r="I994" s="7" t="s">
        <v>1537</v>
      </c>
      <c r="J994" s="7">
        <f t="shared" si="15"/>
        <v>0</v>
      </c>
      <c r="K994" s="8">
        <v>0</v>
      </c>
      <c r="L994" s="8">
        <v>0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Y994" s="8">
        <v>0</v>
      </c>
      <c r="Z994" s="12">
        <v>0</v>
      </c>
      <c r="AA994" s="20">
        <v>0</v>
      </c>
      <c r="AB994" s="20">
        <v>0</v>
      </c>
      <c r="AC994" s="48">
        <v>0</v>
      </c>
      <c r="AD994" s="9">
        <v>0</v>
      </c>
      <c r="AE994" s="7">
        <v>0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0</v>
      </c>
      <c r="AL994" s="7">
        <v>0</v>
      </c>
      <c r="AM994" s="7">
        <v>0</v>
      </c>
      <c r="AN994" s="7">
        <v>0</v>
      </c>
      <c r="AO994" s="7">
        <v>0</v>
      </c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</row>
    <row r="995" spans="1:67" s="21" customFormat="1">
      <c r="A995" s="7" t="s">
        <v>5028</v>
      </c>
      <c r="B995" s="7" t="s">
        <v>3702</v>
      </c>
      <c r="C995" s="7" t="s">
        <v>1506</v>
      </c>
      <c r="D995" s="7" t="s">
        <v>1558</v>
      </c>
      <c r="E995" s="7" t="s">
        <v>1588</v>
      </c>
      <c r="F995" s="7" t="s">
        <v>1589</v>
      </c>
      <c r="G995" s="7" t="s">
        <v>1590</v>
      </c>
      <c r="H995" s="7" t="s">
        <v>1591</v>
      </c>
      <c r="I995" s="7" t="s">
        <v>1537</v>
      </c>
      <c r="J995" s="7">
        <f t="shared" si="15"/>
        <v>0</v>
      </c>
      <c r="K995" s="8">
        <v>0</v>
      </c>
      <c r="L995" s="8">
        <v>0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0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12">
        <v>0</v>
      </c>
      <c r="AA995" s="20">
        <v>0</v>
      </c>
      <c r="AB995" s="20">
        <v>0</v>
      </c>
      <c r="AC995" s="48">
        <v>0</v>
      </c>
      <c r="AD995" s="9">
        <v>0</v>
      </c>
      <c r="AE995" s="7">
        <v>0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0</v>
      </c>
      <c r="AL995" s="7">
        <v>0</v>
      </c>
      <c r="AM995" s="7">
        <v>0</v>
      </c>
      <c r="AN995" s="7">
        <v>0</v>
      </c>
      <c r="AO995" s="7">
        <v>0</v>
      </c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</row>
    <row r="996" spans="1:67" s="21" customFormat="1">
      <c r="A996" s="7" t="s">
        <v>5029</v>
      </c>
      <c r="B996" s="7" t="s">
        <v>4099</v>
      </c>
      <c r="C996" s="7" t="s">
        <v>4100</v>
      </c>
      <c r="D996" s="7" t="s">
        <v>1537</v>
      </c>
      <c r="E996" s="7" t="s">
        <v>1537</v>
      </c>
      <c r="F996" s="7" t="s">
        <v>1537</v>
      </c>
      <c r="G996" s="7" t="s">
        <v>1537</v>
      </c>
      <c r="H996" s="7" t="s">
        <v>1537</v>
      </c>
      <c r="I996" s="7" t="s">
        <v>1537</v>
      </c>
      <c r="J996" s="7">
        <f t="shared" si="15"/>
        <v>0</v>
      </c>
      <c r="K996" s="8">
        <v>0</v>
      </c>
      <c r="L996" s="8">
        <v>0</v>
      </c>
      <c r="M996" s="8">
        <v>0</v>
      </c>
      <c r="N996" s="8">
        <v>0</v>
      </c>
      <c r="O996" s="8">
        <v>0</v>
      </c>
      <c r="P996" s="8">
        <v>0</v>
      </c>
      <c r="Q996" s="8">
        <v>0</v>
      </c>
      <c r="R996" s="8">
        <v>0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12">
        <v>0</v>
      </c>
      <c r="AA996" s="20">
        <v>0</v>
      </c>
      <c r="AB996" s="20">
        <v>0</v>
      </c>
      <c r="AC996" s="48">
        <v>0</v>
      </c>
      <c r="AD996" s="9">
        <v>0</v>
      </c>
      <c r="AE996" s="7">
        <v>0</v>
      </c>
      <c r="AF996" s="7">
        <v>0</v>
      </c>
      <c r="AG996" s="7">
        <v>0</v>
      </c>
      <c r="AH996" s="7">
        <v>0</v>
      </c>
      <c r="AI996" s="7">
        <v>0</v>
      </c>
      <c r="AJ996" s="7">
        <v>0</v>
      </c>
      <c r="AK996" s="7">
        <v>0</v>
      </c>
      <c r="AL996" s="7">
        <v>0</v>
      </c>
      <c r="AM996" s="7">
        <v>0</v>
      </c>
      <c r="AN996" s="7">
        <v>0</v>
      </c>
      <c r="AO996" s="7">
        <v>0</v>
      </c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</row>
    <row r="997" spans="1:67" s="21" customFormat="1">
      <c r="A997" s="7" t="s">
        <v>5030</v>
      </c>
      <c r="B997" s="7" t="s">
        <v>3711</v>
      </c>
      <c r="C997" s="7" t="s">
        <v>1506</v>
      </c>
      <c r="D997" s="7" t="s">
        <v>1507</v>
      </c>
      <c r="E997" s="7" t="s">
        <v>1515</v>
      </c>
      <c r="F997" s="7" t="s">
        <v>3672</v>
      </c>
      <c r="G997" s="7" t="s">
        <v>1789</v>
      </c>
      <c r="H997" s="7" t="s">
        <v>1518</v>
      </c>
      <c r="I997" s="7" t="s">
        <v>1537</v>
      </c>
      <c r="J997" s="7">
        <f t="shared" si="15"/>
        <v>13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12">
        <v>0</v>
      </c>
      <c r="AA997" s="20">
        <v>0</v>
      </c>
      <c r="AB997" s="20">
        <v>0</v>
      </c>
      <c r="AC997" s="48">
        <v>0</v>
      </c>
      <c r="AD997" s="9">
        <v>0</v>
      </c>
      <c r="AE997" s="7">
        <v>13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0</v>
      </c>
      <c r="AL997" s="7">
        <v>0</v>
      </c>
      <c r="AM997" s="7">
        <v>0</v>
      </c>
      <c r="AN997" s="7">
        <v>0</v>
      </c>
      <c r="AO997" s="7">
        <v>0</v>
      </c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</row>
    <row r="998" spans="1:67" s="21" customFormat="1">
      <c r="A998" s="7" t="s">
        <v>5031</v>
      </c>
      <c r="B998" s="7" t="s">
        <v>4099</v>
      </c>
      <c r="C998" s="7" t="s">
        <v>4100</v>
      </c>
      <c r="D998" s="7" t="s">
        <v>1537</v>
      </c>
      <c r="E998" s="7" t="s">
        <v>1537</v>
      </c>
      <c r="F998" s="7" t="s">
        <v>1537</v>
      </c>
      <c r="G998" s="7" t="s">
        <v>1537</v>
      </c>
      <c r="H998" s="7" t="s">
        <v>1537</v>
      </c>
      <c r="I998" s="7" t="s">
        <v>1537</v>
      </c>
      <c r="J998" s="7">
        <f t="shared" si="15"/>
        <v>13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  <c r="P998" s="8">
        <v>0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Y998" s="8">
        <v>0</v>
      </c>
      <c r="Z998" s="12">
        <v>0</v>
      </c>
      <c r="AA998" s="20">
        <v>0</v>
      </c>
      <c r="AB998" s="20">
        <v>0</v>
      </c>
      <c r="AC998" s="48">
        <v>0</v>
      </c>
      <c r="AD998" s="9">
        <v>0</v>
      </c>
      <c r="AE998" s="7">
        <v>0</v>
      </c>
      <c r="AF998" s="7">
        <v>0</v>
      </c>
      <c r="AG998" s="7">
        <v>0</v>
      </c>
      <c r="AH998" s="7">
        <v>0</v>
      </c>
      <c r="AI998" s="7">
        <v>0</v>
      </c>
      <c r="AJ998" s="7">
        <v>0</v>
      </c>
      <c r="AK998" s="7">
        <v>13</v>
      </c>
      <c r="AL998" s="7">
        <v>0</v>
      </c>
      <c r="AM998" s="7">
        <v>0</v>
      </c>
      <c r="AN998" s="7">
        <v>0</v>
      </c>
      <c r="AO998" s="7">
        <v>0</v>
      </c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</row>
    <row r="999" spans="1:67" s="21" customFormat="1">
      <c r="A999" s="7" t="s">
        <v>5032</v>
      </c>
      <c r="B999" s="7" t="s">
        <v>5033</v>
      </c>
      <c r="C999" s="7" t="s">
        <v>1506</v>
      </c>
      <c r="D999" s="7" t="s">
        <v>1507</v>
      </c>
      <c r="E999" s="7" t="s">
        <v>1515</v>
      </c>
      <c r="F999" s="7" t="s">
        <v>5034</v>
      </c>
      <c r="G999" s="7" t="s">
        <v>5035</v>
      </c>
      <c r="H999" s="7" t="s">
        <v>1537</v>
      </c>
      <c r="I999" s="7" t="s">
        <v>1537</v>
      </c>
      <c r="J999" s="7">
        <f t="shared" si="15"/>
        <v>13</v>
      </c>
      <c r="K999" s="8">
        <v>0</v>
      </c>
      <c r="L999" s="8">
        <v>0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0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12">
        <v>0</v>
      </c>
      <c r="AA999" s="20">
        <v>0</v>
      </c>
      <c r="AB999" s="20">
        <v>0</v>
      </c>
      <c r="AC999" s="48">
        <v>0</v>
      </c>
      <c r="AD999" s="9">
        <v>0</v>
      </c>
      <c r="AE999" s="7">
        <v>0</v>
      </c>
      <c r="AF999" s="7">
        <v>0</v>
      </c>
      <c r="AG999" s="7">
        <v>0</v>
      </c>
      <c r="AH999" s="7">
        <v>0</v>
      </c>
      <c r="AI999" s="7">
        <v>0</v>
      </c>
      <c r="AJ999" s="7">
        <v>0</v>
      </c>
      <c r="AK999" s="7">
        <v>0</v>
      </c>
      <c r="AL999" s="7">
        <v>0</v>
      </c>
      <c r="AM999" s="7">
        <v>4</v>
      </c>
      <c r="AN999" s="7">
        <v>9</v>
      </c>
      <c r="AO999" s="7">
        <v>0</v>
      </c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</row>
    <row r="1000" spans="1:67" s="21" customFormat="1">
      <c r="A1000" s="7" t="s">
        <v>5036</v>
      </c>
      <c r="B1000" s="7" t="s">
        <v>4099</v>
      </c>
      <c r="C1000" s="7" t="s">
        <v>4100</v>
      </c>
      <c r="D1000" s="7" t="s">
        <v>1537</v>
      </c>
      <c r="E1000" s="7" t="s">
        <v>1537</v>
      </c>
      <c r="F1000" s="7" t="s">
        <v>1537</v>
      </c>
      <c r="G1000" s="7" t="s">
        <v>1537</v>
      </c>
      <c r="H1000" s="7" t="s">
        <v>1537</v>
      </c>
      <c r="I1000" s="7" t="s">
        <v>1537</v>
      </c>
      <c r="J1000" s="7">
        <f t="shared" si="15"/>
        <v>0</v>
      </c>
      <c r="K1000" s="8">
        <v>0</v>
      </c>
      <c r="L1000" s="8">
        <v>0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Y1000" s="8">
        <v>0</v>
      </c>
      <c r="Z1000" s="12">
        <v>0</v>
      </c>
      <c r="AA1000" s="20">
        <v>0</v>
      </c>
      <c r="AB1000" s="20">
        <v>0</v>
      </c>
      <c r="AC1000" s="48">
        <v>0</v>
      </c>
      <c r="AD1000" s="9">
        <v>0</v>
      </c>
      <c r="AE1000" s="7">
        <v>0</v>
      </c>
      <c r="AF1000" s="7">
        <v>0</v>
      </c>
      <c r="AG1000" s="7">
        <v>0</v>
      </c>
      <c r="AH1000" s="7">
        <v>0</v>
      </c>
      <c r="AI1000" s="7">
        <v>0</v>
      </c>
      <c r="AJ1000" s="7">
        <v>0</v>
      </c>
      <c r="AK1000" s="7">
        <v>0</v>
      </c>
      <c r="AL1000" s="7">
        <v>0</v>
      </c>
      <c r="AM1000" s="7">
        <v>0</v>
      </c>
      <c r="AN1000" s="7">
        <v>0</v>
      </c>
      <c r="AO1000" s="7">
        <v>0</v>
      </c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</row>
    <row r="1001" spans="1:67" s="21" customFormat="1">
      <c r="A1001" s="7" t="s">
        <v>5037</v>
      </c>
      <c r="B1001" s="7" t="s">
        <v>4099</v>
      </c>
      <c r="C1001" s="7" t="s">
        <v>4100</v>
      </c>
      <c r="D1001" s="7" t="s">
        <v>1537</v>
      </c>
      <c r="E1001" s="7" t="s">
        <v>1537</v>
      </c>
      <c r="F1001" s="7" t="s">
        <v>1537</v>
      </c>
      <c r="G1001" s="7" t="s">
        <v>1537</v>
      </c>
      <c r="H1001" s="7" t="s">
        <v>1537</v>
      </c>
      <c r="I1001" s="7" t="s">
        <v>1537</v>
      </c>
      <c r="J1001" s="7">
        <f t="shared" si="15"/>
        <v>0</v>
      </c>
      <c r="K1001" s="8">
        <v>0</v>
      </c>
      <c r="L1001" s="8">
        <v>0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2">
        <v>0</v>
      </c>
      <c r="AA1001" s="20">
        <v>0</v>
      </c>
      <c r="AB1001" s="20">
        <v>0</v>
      </c>
      <c r="AC1001" s="48">
        <v>0</v>
      </c>
      <c r="AD1001" s="9">
        <v>0</v>
      </c>
      <c r="AE1001" s="7">
        <v>0</v>
      </c>
      <c r="AF1001" s="7">
        <v>0</v>
      </c>
      <c r="AG1001" s="7">
        <v>0</v>
      </c>
      <c r="AH1001" s="7">
        <v>0</v>
      </c>
      <c r="AI1001" s="7">
        <v>0</v>
      </c>
      <c r="AJ1001" s="7">
        <v>0</v>
      </c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</row>
    <row r="1002" spans="1:67" s="21" customFormat="1">
      <c r="A1002" s="7" t="s">
        <v>5038</v>
      </c>
      <c r="B1002" s="7" t="s">
        <v>3964</v>
      </c>
      <c r="C1002" s="7" t="s">
        <v>1506</v>
      </c>
      <c r="D1002" s="7" t="s">
        <v>1507</v>
      </c>
      <c r="E1002" s="7" t="s">
        <v>1515</v>
      </c>
      <c r="F1002" s="7" t="s">
        <v>1581</v>
      </c>
      <c r="G1002" s="7" t="s">
        <v>3965</v>
      </c>
      <c r="H1002" s="7" t="s">
        <v>1537</v>
      </c>
      <c r="I1002" s="7" t="s">
        <v>1537</v>
      </c>
      <c r="J1002" s="7">
        <f t="shared" si="15"/>
        <v>0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12">
        <v>0</v>
      </c>
      <c r="AA1002" s="20">
        <v>0</v>
      </c>
      <c r="AB1002" s="20">
        <v>0</v>
      </c>
      <c r="AC1002" s="48">
        <v>0</v>
      </c>
      <c r="AD1002" s="9">
        <v>0</v>
      </c>
      <c r="AE1002" s="7">
        <v>0</v>
      </c>
      <c r="AF1002" s="7">
        <v>0</v>
      </c>
      <c r="AG1002" s="7">
        <v>0</v>
      </c>
      <c r="AH1002" s="7">
        <v>0</v>
      </c>
      <c r="AI1002" s="7">
        <v>0</v>
      </c>
      <c r="AJ1002" s="7">
        <v>0</v>
      </c>
      <c r="AK1002" s="7">
        <v>0</v>
      </c>
      <c r="AL1002" s="7">
        <v>0</v>
      </c>
      <c r="AM1002" s="7">
        <v>0</v>
      </c>
      <c r="AN1002" s="7">
        <v>0</v>
      </c>
      <c r="AO1002" s="7">
        <v>0</v>
      </c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</row>
    <row r="1003" spans="1:67" s="21" customFormat="1">
      <c r="A1003" s="7" t="s">
        <v>5039</v>
      </c>
      <c r="B1003" s="7" t="s">
        <v>3782</v>
      </c>
      <c r="C1003" s="7" t="s">
        <v>1506</v>
      </c>
      <c r="D1003" s="7" t="s">
        <v>1507</v>
      </c>
      <c r="E1003" s="7" t="s">
        <v>1521</v>
      </c>
      <c r="F1003" s="7" t="s">
        <v>1522</v>
      </c>
      <c r="G1003" s="7" t="s">
        <v>1537</v>
      </c>
      <c r="H1003" s="7" t="s">
        <v>1537</v>
      </c>
      <c r="I1003" s="7" t="s">
        <v>1537</v>
      </c>
      <c r="J1003" s="7">
        <f t="shared" si="15"/>
        <v>3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12">
        <v>0</v>
      </c>
      <c r="AA1003" s="20">
        <v>1</v>
      </c>
      <c r="AB1003" s="20">
        <v>0</v>
      </c>
      <c r="AC1003" s="48">
        <v>2</v>
      </c>
      <c r="AD1003" s="9">
        <v>0</v>
      </c>
      <c r="AE1003" s="7">
        <v>0</v>
      </c>
      <c r="AF1003" s="7">
        <v>0</v>
      </c>
      <c r="AG1003" s="7">
        <v>0</v>
      </c>
      <c r="AH1003" s="7">
        <v>0</v>
      </c>
      <c r="AI1003" s="7">
        <v>0</v>
      </c>
      <c r="AJ1003" s="7">
        <v>0</v>
      </c>
      <c r="AK1003" s="7">
        <v>0</v>
      </c>
      <c r="AL1003" s="7">
        <v>0</v>
      </c>
      <c r="AM1003" s="7">
        <v>0</v>
      </c>
      <c r="AN1003" s="7">
        <v>0</v>
      </c>
      <c r="AO1003" s="7">
        <v>0</v>
      </c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</row>
    <row r="1004" spans="1:67" s="21" customFormat="1">
      <c r="A1004" s="7" t="s">
        <v>5040</v>
      </c>
      <c r="B1004" s="7" t="s">
        <v>4020</v>
      </c>
      <c r="C1004" s="7" t="s">
        <v>1506</v>
      </c>
      <c r="D1004" s="7" t="s">
        <v>1507</v>
      </c>
      <c r="E1004" s="7" t="s">
        <v>1508</v>
      </c>
      <c r="F1004" s="7" t="s">
        <v>1509</v>
      </c>
      <c r="G1004" s="7" t="s">
        <v>1510</v>
      </c>
      <c r="H1004" s="7" t="s">
        <v>1573</v>
      </c>
      <c r="I1004" s="7" t="s">
        <v>1537</v>
      </c>
      <c r="J1004" s="7">
        <f t="shared" si="15"/>
        <v>0</v>
      </c>
      <c r="K1004" s="8">
        <v>0</v>
      </c>
      <c r="L1004" s="8">
        <v>0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12">
        <v>0</v>
      </c>
      <c r="AA1004" s="20">
        <v>0</v>
      </c>
      <c r="AB1004" s="20">
        <v>0</v>
      </c>
      <c r="AC1004" s="48">
        <v>0</v>
      </c>
      <c r="AD1004" s="9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0</v>
      </c>
      <c r="AL1004" s="7">
        <v>0</v>
      </c>
      <c r="AM1004" s="7">
        <v>0</v>
      </c>
      <c r="AN1004" s="7">
        <v>0</v>
      </c>
      <c r="AO1004" s="7">
        <v>0</v>
      </c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</row>
    <row r="1005" spans="1:67" s="21" customFormat="1">
      <c r="A1005" s="7" t="s">
        <v>5041</v>
      </c>
      <c r="B1005" s="7" t="s">
        <v>4174</v>
      </c>
      <c r="C1005" s="7" t="s">
        <v>1506</v>
      </c>
      <c r="D1005" s="7" t="s">
        <v>1507</v>
      </c>
      <c r="E1005" s="7" t="s">
        <v>1521</v>
      </c>
      <c r="F1005" s="7" t="s">
        <v>1522</v>
      </c>
      <c r="G1005" s="7" t="s">
        <v>1635</v>
      </c>
      <c r="H1005" s="7" t="s">
        <v>1537</v>
      </c>
      <c r="I1005" s="7" t="s">
        <v>1537</v>
      </c>
      <c r="J1005" s="7">
        <f t="shared" si="15"/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12">
        <v>0</v>
      </c>
      <c r="AA1005" s="20">
        <v>0</v>
      </c>
      <c r="AB1005" s="20">
        <v>0</v>
      </c>
      <c r="AC1005" s="48">
        <v>0</v>
      </c>
      <c r="AD1005" s="9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0</v>
      </c>
      <c r="AL1005" s="7">
        <v>0</v>
      </c>
      <c r="AM1005" s="7">
        <v>0</v>
      </c>
      <c r="AN1005" s="7">
        <v>0</v>
      </c>
      <c r="AO1005" s="7">
        <v>0</v>
      </c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</row>
    <row r="1006" spans="1:67" s="21" customFormat="1">
      <c r="A1006" s="7" t="s">
        <v>5042</v>
      </c>
      <c r="B1006" s="7" t="s">
        <v>3669</v>
      </c>
      <c r="C1006" s="7" t="s">
        <v>1506</v>
      </c>
      <c r="D1006" s="7" t="s">
        <v>1507</v>
      </c>
      <c r="E1006" s="7" t="s">
        <v>1521</v>
      </c>
      <c r="F1006" s="7" t="s">
        <v>1546</v>
      </c>
      <c r="G1006" s="7" t="s">
        <v>1537</v>
      </c>
      <c r="H1006" s="7" t="s">
        <v>1537</v>
      </c>
      <c r="I1006" s="7" t="s">
        <v>1537</v>
      </c>
      <c r="J1006" s="7">
        <f t="shared" si="15"/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12">
        <v>0</v>
      </c>
      <c r="AA1006" s="20">
        <v>0</v>
      </c>
      <c r="AB1006" s="20">
        <v>0</v>
      </c>
      <c r="AC1006" s="48">
        <v>0</v>
      </c>
      <c r="AD1006" s="9">
        <v>0</v>
      </c>
      <c r="AE1006" s="7">
        <v>0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0</v>
      </c>
      <c r="AL1006" s="7">
        <v>0</v>
      </c>
      <c r="AM1006" s="7">
        <v>0</v>
      </c>
      <c r="AN1006" s="7">
        <v>0</v>
      </c>
      <c r="AO1006" s="7">
        <v>0</v>
      </c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</row>
    <row r="1007" spans="1:67" s="21" customFormat="1">
      <c r="A1007" s="7" t="s">
        <v>5043</v>
      </c>
      <c r="B1007" s="7" t="s">
        <v>3754</v>
      </c>
      <c r="C1007" s="7" t="s">
        <v>1506</v>
      </c>
      <c r="D1007" s="7" t="s">
        <v>1532</v>
      </c>
      <c r="E1007" s="7" t="s">
        <v>1533</v>
      </c>
      <c r="F1007" s="7" t="s">
        <v>1534</v>
      </c>
      <c r="G1007" s="7" t="s">
        <v>1535</v>
      </c>
      <c r="H1007" s="7" t="s">
        <v>1536</v>
      </c>
      <c r="I1007" s="7" t="s">
        <v>1537</v>
      </c>
      <c r="J1007" s="7">
        <f t="shared" si="15"/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12">
        <v>0</v>
      </c>
      <c r="AA1007" s="20">
        <v>0</v>
      </c>
      <c r="AB1007" s="20">
        <v>0</v>
      </c>
      <c r="AC1007" s="48">
        <v>0</v>
      </c>
      <c r="AD1007" s="9">
        <v>0</v>
      </c>
      <c r="AE1007" s="7">
        <v>0</v>
      </c>
      <c r="AF1007" s="7">
        <v>0</v>
      </c>
      <c r="AG1007" s="7">
        <v>0</v>
      </c>
      <c r="AH1007" s="7">
        <v>0</v>
      </c>
      <c r="AI1007" s="7">
        <v>0</v>
      </c>
      <c r="AJ1007" s="7">
        <v>0</v>
      </c>
      <c r="AK1007" s="7">
        <v>0</v>
      </c>
      <c r="AL1007" s="7">
        <v>0</v>
      </c>
      <c r="AM1007" s="7">
        <v>0</v>
      </c>
      <c r="AN1007" s="7">
        <v>0</v>
      </c>
      <c r="AO1007" s="7">
        <v>0</v>
      </c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</row>
    <row r="1008" spans="1:67" s="21" customFormat="1">
      <c r="A1008" s="7" t="s">
        <v>5044</v>
      </c>
      <c r="B1008" s="7" t="s">
        <v>3695</v>
      </c>
      <c r="C1008" s="7" t="s">
        <v>1506</v>
      </c>
      <c r="D1008" s="7" t="s">
        <v>1507</v>
      </c>
      <c r="E1008" s="7" t="s">
        <v>1515</v>
      </c>
      <c r="F1008" s="7" t="s">
        <v>3672</v>
      </c>
      <c r="G1008" s="7" t="s">
        <v>1789</v>
      </c>
      <c r="H1008" s="7" t="s">
        <v>1537</v>
      </c>
      <c r="I1008" s="7" t="s">
        <v>1537</v>
      </c>
      <c r="J1008" s="7">
        <f t="shared" si="15"/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12">
        <v>0</v>
      </c>
      <c r="AA1008" s="20">
        <v>0</v>
      </c>
      <c r="AB1008" s="20">
        <v>0</v>
      </c>
      <c r="AC1008" s="48">
        <v>0</v>
      </c>
      <c r="AD1008" s="9">
        <v>0</v>
      </c>
      <c r="AE1008" s="7">
        <v>0</v>
      </c>
      <c r="AF1008" s="7">
        <v>0</v>
      </c>
      <c r="AG1008" s="7">
        <v>0</v>
      </c>
      <c r="AH1008" s="7">
        <v>0</v>
      </c>
      <c r="AI1008" s="7">
        <v>0</v>
      </c>
      <c r="AJ1008" s="7">
        <v>0</v>
      </c>
      <c r="AK1008" s="7">
        <v>0</v>
      </c>
      <c r="AL1008" s="7">
        <v>0</v>
      </c>
      <c r="AM1008" s="7">
        <v>0</v>
      </c>
      <c r="AN1008" s="7">
        <v>0</v>
      </c>
      <c r="AO1008" s="7">
        <v>0</v>
      </c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</row>
    <row r="1009" spans="1:67" s="21" customFormat="1">
      <c r="A1009" s="7" t="s">
        <v>5045</v>
      </c>
      <c r="B1009" s="7" t="s">
        <v>3689</v>
      </c>
      <c r="C1009" s="7" t="s">
        <v>1506</v>
      </c>
      <c r="D1009" s="7" t="s">
        <v>1532</v>
      </c>
      <c r="E1009" s="7" t="s">
        <v>1533</v>
      </c>
      <c r="F1009" s="7" t="s">
        <v>1601</v>
      </c>
      <c r="G1009" s="7" t="s">
        <v>1602</v>
      </c>
      <c r="H1009" s="7" t="s">
        <v>1603</v>
      </c>
      <c r="I1009" s="7" t="s">
        <v>1537</v>
      </c>
      <c r="J1009" s="7">
        <f t="shared" si="15"/>
        <v>0</v>
      </c>
      <c r="K1009" s="8">
        <v>0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12">
        <v>0</v>
      </c>
      <c r="AA1009" s="20">
        <v>0</v>
      </c>
      <c r="AB1009" s="20">
        <v>0</v>
      </c>
      <c r="AC1009" s="48">
        <v>0</v>
      </c>
      <c r="AD1009" s="9">
        <v>0</v>
      </c>
      <c r="AE1009" s="7">
        <v>0</v>
      </c>
      <c r="AF1009" s="7">
        <v>0</v>
      </c>
      <c r="AG1009" s="7">
        <v>0</v>
      </c>
      <c r="AH1009" s="7">
        <v>0</v>
      </c>
      <c r="AI1009" s="7">
        <v>0</v>
      </c>
      <c r="AJ1009" s="7">
        <v>0</v>
      </c>
      <c r="AK1009" s="7">
        <v>0</v>
      </c>
      <c r="AL1009" s="7">
        <v>0</v>
      </c>
      <c r="AM1009" s="7">
        <v>0</v>
      </c>
      <c r="AN1009" s="7">
        <v>0</v>
      </c>
      <c r="AO1009" s="7">
        <v>0</v>
      </c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</row>
    <row r="1010" spans="1:67" s="21" customFormat="1">
      <c r="A1010" s="7" t="s">
        <v>5046</v>
      </c>
      <c r="B1010" s="7" t="s">
        <v>3711</v>
      </c>
      <c r="C1010" s="7" t="s">
        <v>1506</v>
      </c>
      <c r="D1010" s="7" t="s">
        <v>1507</v>
      </c>
      <c r="E1010" s="7" t="s">
        <v>1515</v>
      </c>
      <c r="F1010" s="7" t="s">
        <v>3672</v>
      </c>
      <c r="G1010" s="7" t="s">
        <v>1789</v>
      </c>
      <c r="H1010" s="7" t="s">
        <v>1518</v>
      </c>
      <c r="I1010" s="7" t="s">
        <v>1537</v>
      </c>
      <c r="J1010" s="7">
        <f t="shared" si="15"/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  <c r="P1010" s="8">
        <v>0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12">
        <v>0</v>
      </c>
      <c r="AA1010" s="20">
        <v>0</v>
      </c>
      <c r="AB1010" s="20">
        <v>0</v>
      </c>
      <c r="AC1010" s="48">
        <v>0</v>
      </c>
      <c r="AD1010" s="9">
        <v>0</v>
      </c>
      <c r="AE1010" s="7">
        <v>0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0</v>
      </c>
      <c r="AL1010" s="7">
        <v>0</v>
      </c>
      <c r="AM1010" s="7">
        <v>0</v>
      </c>
      <c r="AN1010" s="7">
        <v>0</v>
      </c>
      <c r="AO1010" s="7">
        <v>0</v>
      </c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</row>
    <row r="1011" spans="1:67" s="21" customFormat="1">
      <c r="A1011" s="7" t="s">
        <v>5047</v>
      </c>
      <c r="B1011" s="7" t="s">
        <v>3674</v>
      </c>
      <c r="C1011" s="7" t="s">
        <v>1506</v>
      </c>
      <c r="D1011" s="7" t="s">
        <v>1507</v>
      </c>
      <c r="E1011" s="7" t="s">
        <v>1515</v>
      </c>
      <c r="F1011" s="7" t="s">
        <v>1539</v>
      </c>
      <c r="G1011" s="7" t="s">
        <v>1540</v>
      </c>
      <c r="H1011" s="7" t="s">
        <v>1541</v>
      </c>
      <c r="I1011" s="7" t="s">
        <v>1537</v>
      </c>
      <c r="J1011" s="7">
        <f t="shared" si="15"/>
        <v>0</v>
      </c>
      <c r="K1011" s="8">
        <v>0</v>
      </c>
      <c r="L1011" s="8">
        <v>0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12">
        <v>0</v>
      </c>
      <c r="AA1011" s="20">
        <v>0</v>
      </c>
      <c r="AB1011" s="20">
        <v>0</v>
      </c>
      <c r="AC1011" s="48">
        <v>0</v>
      </c>
      <c r="AD1011" s="9">
        <v>0</v>
      </c>
      <c r="AE1011" s="7">
        <v>0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0</v>
      </c>
      <c r="AL1011" s="7">
        <v>0</v>
      </c>
      <c r="AM1011" s="7">
        <v>0</v>
      </c>
      <c r="AN1011" s="7">
        <v>0</v>
      </c>
      <c r="AO1011" s="7">
        <v>0</v>
      </c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</row>
    <row r="1012" spans="1:67" s="21" customFormat="1">
      <c r="A1012" s="7" t="s">
        <v>5048</v>
      </c>
      <c r="B1012" s="7" t="s">
        <v>4161</v>
      </c>
      <c r="C1012" s="7" t="s">
        <v>1506</v>
      </c>
      <c r="D1012" s="7" t="s">
        <v>1532</v>
      </c>
      <c r="E1012" s="7" t="s">
        <v>1533</v>
      </c>
      <c r="F1012" s="7" t="s">
        <v>1534</v>
      </c>
      <c r="G1012" s="7" t="s">
        <v>4162</v>
      </c>
      <c r="H1012" s="7" t="s">
        <v>4163</v>
      </c>
      <c r="I1012" s="7" t="s">
        <v>1537</v>
      </c>
      <c r="J1012" s="7">
        <f t="shared" si="15"/>
        <v>0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  <c r="P1012" s="8">
        <v>0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Y1012" s="8">
        <v>0</v>
      </c>
      <c r="Z1012" s="12">
        <v>0</v>
      </c>
      <c r="AA1012" s="20">
        <v>0</v>
      </c>
      <c r="AB1012" s="20">
        <v>0</v>
      </c>
      <c r="AC1012" s="48">
        <v>0</v>
      </c>
      <c r="AD1012" s="9">
        <v>0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0</v>
      </c>
      <c r="AL1012" s="7">
        <v>0</v>
      </c>
      <c r="AM1012" s="7">
        <v>0</v>
      </c>
      <c r="AN1012" s="7">
        <v>0</v>
      </c>
      <c r="AO1012" s="7">
        <v>0</v>
      </c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</row>
    <row r="1013" spans="1:67" s="21" customFormat="1">
      <c r="A1013" s="7" t="s">
        <v>5049</v>
      </c>
      <c r="B1013" s="7" t="s">
        <v>3799</v>
      </c>
      <c r="C1013" s="7" t="s">
        <v>1506</v>
      </c>
      <c r="D1013" s="7" t="s">
        <v>1558</v>
      </c>
      <c r="E1013" s="7" t="s">
        <v>1588</v>
      </c>
      <c r="F1013" s="7" t="s">
        <v>1589</v>
      </c>
      <c r="G1013" s="7" t="s">
        <v>1590</v>
      </c>
      <c r="H1013" s="7" t="s">
        <v>3800</v>
      </c>
      <c r="I1013" s="7" t="s">
        <v>1537</v>
      </c>
      <c r="J1013" s="7">
        <f t="shared" si="15"/>
        <v>0</v>
      </c>
      <c r="K1013" s="8">
        <v>0</v>
      </c>
      <c r="L1013" s="8">
        <v>0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12">
        <v>0</v>
      </c>
      <c r="AA1013" s="20">
        <v>0</v>
      </c>
      <c r="AB1013" s="20">
        <v>0</v>
      </c>
      <c r="AC1013" s="48">
        <v>0</v>
      </c>
      <c r="AD1013" s="9">
        <v>0</v>
      </c>
      <c r="AE1013" s="7">
        <v>0</v>
      </c>
      <c r="AF1013" s="7">
        <v>0</v>
      </c>
      <c r="AG1013" s="7">
        <v>0</v>
      </c>
      <c r="AH1013" s="7">
        <v>0</v>
      </c>
      <c r="AI1013" s="7">
        <v>0</v>
      </c>
      <c r="AJ1013" s="7">
        <v>0</v>
      </c>
      <c r="AK1013" s="7">
        <v>0</v>
      </c>
      <c r="AL1013" s="7">
        <v>0</v>
      </c>
      <c r="AM1013" s="7">
        <v>0</v>
      </c>
      <c r="AN1013" s="7">
        <v>0</v>
      </c>
      <c r="AO1013" s="7">
        <v>0</v>
      </c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</row>
    <row r="1014" spans="1:67" s="21" customFormat="1">
      <c r="A1014" s="7" t="s">
        <v>5050</v>
      </c>
      <c r="B1014" s="7" t="s">
        <v>4074</v>
      </c>
      <c r="C1014" s="7" t="s">
        <v>1506</v>
      </c>
      <c r="D1014" s="7" t="s">
        <v>1507</v>
      </c>
      <c r="E1014" s="7" t="s">
        <v>1515</v>
      </c>
      <c r="F1014" s="7" t="s">
        <v>1539</v>
      </c>
      <c r="G1014" s="7" t="s">
        <v>1554</v>
      </c>
      <c r="H1014" s="7" t="s">
        <v>4075</v>
      </c>
      <c r="I1014" s="7" t="s">
        <v>1537</v>
      </c>
      <c r="J1014" s="7">
        <f t="shared" si="15"/>
        <v>4</v>
      </c>
      <c r="K1014" s="8">
        <v>0</v>
      </c>
      <c r="L1014" s="8">
        <v>0</v>
      </c>
      <c r="M1014" s="8">
        <v>0</v>
      </c>
      <c r="N1014" s="8">
        <v>0</v>
      </c>
      <c r="O1014" s="8">
        <v>0</v>
      </c>
      <c r="P1014" s="8">
        <v>0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12">
        <v>0</v>
      </c>
      <c r="AA1014" s="20">
        <v>0</v>
      </c>
      <c r="AB1014" s="20">
        <v>2</v>
      </c>
      <c r="AC1014" s="48">
        <v>2</v>
      </c>
      <c r="AD1014" s="9">
        <v>0</v>
      </c>
      <c r="AE1014" s="7">
        <v>0</v>
      </c>
      <c r="AF1014" s="7">
        <v>0</v>
      </c>
      <c r="AG1014" s="7">
        <v>0</v>
      </c>
      <c r="AH1014" s="7">
        <v>0</v>
      </c>
      <c r="AI1014" s="7">
        <v>0</v>
      </c>
      <c r="AJ1014" s="7">
        <v>0</v>
      </c>
      <c r="AK1014" s="7">
        <v>0</v>
      </c>
      <c r="AL1014" s="7">
        <v>0</v>
      </c>
      <c r="AM1014" s="7">
        <v>0</v>
      </c>
      <c r="AN1014" s="7">
        <v>0</v>
      </c>
      <c r="AO1014" s="7">
        <v>0</v>
      </c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</row>
    <row r="1015" spans="1:67" s="21" customFormat="1">
      <c r="A1015" s="7" t="s">
        <v>5051</v>
      </c>
      <c r="B1015" s="7" t="s">
        <v>4099</v>
      </c>
      <c r="C1015" s="7" t="s">
        <v>4100</v>
      </c>
      <c r="D1015" s="7" t="s">
        <v>1537</v>
      </c>
      <c r="E1015" s="7" t="s">
        <v>1537</v>
      </c>
      <c r="F1015" s="7" t="s">
        <v>1537</v>
      </c>
      <c r="G1015" s="7" t="s">
        <v>1537</v>
      </c>
      <c r="H1015" s="7" t="s">
        <v>1537</v>
      </c>
      <c r="I1015" s="7" t="s">
        <v>1537</v>
      </c>
      <c r="J1015" s="7">
        <f t="shared" si="15"/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12">
        <v>0</v>
      </c>
      <c r="AA1015" s="20">
        <v>0</v>
      </c>
      <c r="AB1015" s="20">
        <v>0</v>
      </c>
      <c r="AC1015" s="48">
        <v>0</v>
      </c>
      <c r="AD1015" s="9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0</v>
      </c>
      <c r="AL1015" s="7">
        <v>0</v>
      </c>
      <c r="AM1015" s="7">
        <v>0</v>
      </c>
      <c r="AN1015" s="7">
        <v>0</v>
      </c>
      <c r="AO1015" s="7">
        <v>0</v>
      </c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</row>
    <row r="1016" spans="1:67" s="21" customFormat="1">
      <c r="A1016" s="7" t="s">
        <v>5052</v>
      </c>
      <c r="B1016" s="7" t="s">
        <v>3773</v>
      </c>
      <c r="C1016" s="7" t="s">
        <v>1506</v>
      </c>
      <c r="D1016" s="7" t="s">
        <v>1558</v>
      </c>
      <c r="E1016" s="7" t="s">
        <v>1559</v>
      </c>
      <c r="F1016" s="7" t="s">
        <v>1560</v>
      </c>
      <c r="G1016" s="7" t="s">
        <v>1561</v>
      </c>
      <c r="H1016" s="7" t="s">
        <v>1537</v>
      </c>
      <c r="I1016" s="7" t="s">
        <v>1537</v>
      </c>
      <c r="J1016" s="7">
        <f t="shared" si="15"/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12">
        <v>0</v>
      </c>
      <c r="AA1016" s="20">
        <v>0</v>
      </c>
      <c r="AB1016" s="20">
        <v>0</v>
      </c>
      <c r="AC1016" s="48">
        <v>0</v>
      </c>
      <c r="AD1016" s="9">
        <v>0</v>
      </c>
      <c r="AE1016" s="7">
        <v>0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0</v>
      </c>
      <c r="AL1016" s="7">
        <v>0</v>
      </c>
      <c r="AM1016" s="7">
        <v>0</v>
      </c>
      <c r="AN1016" s="7">
        <v>0</v>
      </c>
      <c r="AO1016" s="7">
        <v>0</v>
      </c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</row>
    <row r="1017" spans="1:67" s="21" customFormat="1">
      <c r="A1017" s="7" t="s">
        <v>5053</v>
      </c>
      <c r="B1017" s="7" t="s">
        <v>3711</v>
      </c>
      <c r="C1017" s="7" t="s">
        <v>1506</v>
      </c>
      <c r="D1017" s="7" t="s">
        <v>1507</v>
      </c>
      <c r="E1017" s="7" t="s">
        <v>1515</v>
      </c>
      <c r="F1017" s="7" t="s">
        <v>3672</v>
      </c>
      <c r="G1017" s="7" t="s">
        <v>1789</v>
      </c>
      <c r="H1017" s="7" t="s">
        <v>1518</v>
      </c>
      <c r="I1017" s="7" t="s">
        <v>1537</v>
      </c>
      <c r="J1017" s="7">
        <f t="shared" si="15"/>
        <v>0</v>
      </c>
      <c r="K1017" s="8">
        <v>0</v>
      </c>
      <c r="L1017" s="8">
        <v>0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12">
        <v>0</v>
      </c>
      <c r="AA1017" s="20">
        <v>0</v>
      </c>
      <c r="AB1017" s="20">
        <v>0</v>
      </c>
      <c r="AC1017" s="48">
        <v>0</v>
      </c>
      <c r="AD1017" s="9">
        <v>0</v>
      </c>
      <c r="AE1017" s="7">
        <v>0</v>
      </c>
      <c r="AF1017" s="7">
        <v>0</v>
      </c>
      <c r="AG1017" s="7">
        <v>0</v>
      </c>
      <c r="AH1017" s="7">
        <v>0</v>
      </c>
      <c r="AI1017" s="7">
        <v>0</v>
      </c>
      <c r="AJ1017" s="7">
        <v>0</v>
      </c>
      <c r="AK1017" s="7">
        <v>0</v>
      </c>
      <c r="AL1017" s="7">
        <v>0</v>
      </c>
      <c r="AM1017" s="7">
        <v>0</v>
      </c>
      <c r="AN1017" s="7">
        <v>0</v>
      </c>
      <c r="AO1017" s="7">
        <v>0</v>
      </c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</row>
    <row r="1018" spans="1:67" s="21" customFormat="1">
      <c r="A1018" s="7" t="s">
        <v>5054</v>
      </c>
      <c r="B1018" s="7" t="s">
        <v>4123</v>
      </c>
      <c r="C1018" s="7" t="s">
        <v>1537</v>
      </c>
      <c r="D1018" s="7" t="s">
        <v>1537</v>
      </c>
      <c r="E1018" s="7" t="s">
        <v>1537</v>
      </c>
      <c r="F1018" s="7" t="s">
        <v>1537</v>
      </c>
      <c r="G1018" s="7" t="s">
        <v>1537</v>
      </c>
      <c r="H1018" s="7" t="s">
        <v>1537</v>
      </c>
      <c r="I1018" s="7" t="s">
        <v>1537</v>
      </c>
      <c r="J1018" s="7">
        <f t="shared" si="15"/>
        <v>0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  <c r="P1018" s="8">
        <v>0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Y1018" s="8">
        <v>0</v>
      </c>
      <c r="Z1018" s="12">
        <v>0</v>
      </c>
      <c r="AA1018" s="20">
        <v>0</v>
      </c>
      <c r="AB1018" s="20">
        <v>0</v>
      </c>
      <c r="AC1018" s="48">
        <v>0</v>
      </c>
      <c r="AD1018" s="9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0</v>
      </c>
      <c r="AL1018" s="7">
        <v>0</v>
      </c>
      <c r="AM1018" s="7">
        <v>0</v>
      </c>
      <c r="AN1018" s="7">
        <v>0</v>
      </c>
      <c r="AO1018" s="7">
        <v>0</v>
      </c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</row>
    <row r="1019" spans="1:67" s="21" customFormat="1">
      <c r="A1019" s="7" t="s">
        <v>5055</v>
      </c>
      <c r="B1019" s="7" t="s">
        <v>4264</v>
      </c>
      <c r="C1019" s="7" t="s">
        <v>1506</v>
      </c>
      <c r="D1019" s="7" t="s">
        <v>1507</v>
      </c>
      <c r="E1019" s="7" t="s">
        <v>1521</v>
      </c>
      <c r="F1019" s="7" t="s">
        <v>1546</v>
      </c>
      <c r="G1019" s="7" t="s">
        <v>1547</v>
      </c>
      <c r="H1019" s="7" t="s">
        <v>1537</v>
      </c>
      <c r="I1019" s="7" t="s">
        <v>1537</v>
      </c>
      <c r="J1019" s="7">
        <f t="shared" si="15"/>
        <v>8</v>
      </c>
      <c r="K1019" s="8">
        <v>0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12">
        <v>0</v>
      </c>
      <c r="AA1019" s="20">
        <v>0</v>
      </c>
      <c r="AB1019" s="20">
        <v>0</v>
      </c>
      <c r="AC1019" s="48">
        <v>0</v>
      </c>
      <c r="AD1019" s="9">
        <v>0</v>
      </c>
      <c r="AE1019" s="7">
        <v>1</v>
      </c>
      <c r="AF1019" s="7">
        <v>0</v>
      </c>
      <c r="AG1019" s="7">
        <v>1</v>
      </c>
      <c r="AH1019" s="7">
        <v>0</v>
      </c>
      <c r="AI1019" s="7">
        <v>0</v>
      </c>
      <c r="AJ1019" s="7">
        <v>2</v>
      </c>
      <c r="AK1019" s="7">
        <v>0</v>
      </c>
      <c r="AL1019" s="7">
        <v>1</v>
      </c>
      <c r="AM1019" s="7">
        <v>1</v>
      </c>
      <c r="AN1019" s="7">
        <v>1</v>
      </c>
      <c r="AO1019" s="7">
        <v>1</v>
      </c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</row>
    <row r="1020" spans="1:67" s="21" customFormat="1">
      <c r="A1020" s="7" t="s">
        <v>5056</v>
      </c>
      <c r="B1020" s="7" t="s">
        <v>3932</v>
      </c>
      <c r="C1020" s="7" t="s">
        <v>1506</v>
      </c>
      <c r="D1020" s="7" t="s">
        <v>1507</v>
      </c>
      <c r="E1020" s="7" t="s">
        <v>1521</v>
      </c>
      <c r="F1020" s="7" t="s">
        <v>1527</v>
      </c>
      <c r="G1020" s="7" t="s">
        <v>1528</v>
      </c>
      <c r="H1020" s="7" t="s">
        <v>1822</v>
      </c>
      <c r="I1020" s="7" t="s">
        <v>1537</v>
      </c>
      <c r="J1020" s="7">
        <f t="shared" si="15"/>
        <v>0</v>
      </c>
      <c r="K1020" s="8">
        <v>0</v>
      </c>
      <c r="L1020" s="8">
        <v>0</v>
      </c>
      <c r="M1020" s="8">
        <v>0</v>
      </c>
      <c r="N1020" s="8">
        <v>0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2">
        <v>0</v>
      </c>
      <c r="AA1020" s="20">
        <v>0</v>
      </c>
      <c r="AB1020" s="20">
        <v>0</v>
      </c>
      <c r="AC1020" s="48">
        <v>0</v>
      </c>
      <c r="AD1020" s="9">
        <v>0</v>
      </c>
      <c r="AE1020" s="7">
        <v>0</v>
      </c>
      <c r="AF1020" s="7">
        <v>0</v>
      </c>
      <c r="AG1020" s="7">
        <v>0</v>
      </c>
      <c r="AH1020" s="7">
        <v>0</v>
      </c>
      <c r="AI1020" s="7">
        <v>0</v>
      </c>
      <c r="AJ1020" s="7">
        <v>0</v>
      </c>
      <c r="AK1020" s="7">
        <v>0</v>
      </c>
      <c r="AL1020" s="7">
        <v>0</v>
      </c>
      <c r="AM1020" s="7">
        <v>0</v>
      </c>
      <c r="AN1020" s="7">
        <v>0</v>
      </c>
      <c r="AO1020" s="7">
        <v>0</v>
      </c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</row>
    <row r="1021" spans="1:67" s="21" customFormat="1">
      <c r="A1021" s="7" t="s">
        <v>2046</v>
      </c>
      <c r="B1021" s="7" t="s">
        <v>5057</v>
      </c>
      <c r="C1021" s="7" t="s">
        <v>1506</v>
      </c>
      <c r="D1021" s="7" t="s">
        <v>1749</v>
      </c>
      <c r="E1021" s="7" t="s">
        <v>1749</v>
      </c>
      <c r="F1021" s="7" t="s">
        <v>1750</v>
      </c>
      <c r="G1021" s="7" t="s">
        <v>4750</v>
      </c>
      <c r="H1021" s="7" t="s">
        <v>5058</v>
      </c>
      <c r="I1021" s="7" t="s">
        <v>5059</v>
      </c>
      <c r="J1021" s="7">
        <f t="shared" si="15"/>
        <v>0</v>
      </c>
      <c r="K1021" s="8">
        <v>0</v>
      </c>
      <c r="L1021" s="8">
        <v>0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12">
        <v>0</v>
      </c>
      <c r="AA1021" s="20">
        <v>0</v>
      </c>
      <c r="AB1021" s="20">
        <v>0</v>
      </c>
      <c r="AC1021" s="48">
        <v>0</v>
      </c>
      <c r="AD1021" s="9">
        <v>0</v>
      </c>
      <c r="AE1021" s="7">
        <v>0</v>
      </c>
      <c r="AF1021" s="7">
        <v>0</v>
      </c>
      <c r="AG1021" s="7">
        <v>0</v>
      </c>
      <c r="AH1021" s="7">
        <v>0</v>
      </c>
      <c r="AI1021" s="7">
        <v>0</v>
      </c>
      <c r="AJ1021" s="7">
        <v>0</v>
      </c>
      <c r="AK1021" s="7">
        <v>0</v>
      </c>
      <c r="AL1021" s="7">
        <v>0</v>
      </c>
      <c r="AM1021" s="7">
        <v>0</v>
      </c>
      <c r="AN1021" s="7">
        <v>0</v>
      </c>
      <c r="AO1021" s="7">
        <v>0</v>
      </c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</row>
    <row r="1022" spans="1:67" s="21" customFormat="1">
      <c r="A1022" s="7" t="s">
        <v>5060</v>
      </c>
      <c r="B1022" s="7" t="s">
        <v>3932</v>
      </c>
      <c r="C1022" s="7" t="s">
        <v>1506</v>
      </c>
      <c r="D1022" s="7" t="s">
        <v>1507</v>
      </c>
      <c r="E1022" s="7" t="s">
        <v>1521</v>
      </c>
      <c r="F1022" s="7" t="s">
        <v>1527</v>
      </c>
      <c r="G1022" s="7" t="s">
        <v>1528</v>
      </c>
      <c r="H1022" s="7" t="s">
        <v>1822</v>
      </c>
      <c r="I1022" s="7" t="s">
        <v>1537</v>
      </c>
      <c r="J1022" s="7">
        <f t="shared" si="15"/>
        <v>0</v>
      </c>
      <c r="K1022" s="8">
        <v>0</v>
      </c>
      <c r="L1022" s="8">
        <v>0</v>
      </c>
      <c r="M1022" s="8">
        <v>0</v>
      </c>
      <c r="N1022" s="8">
        <v>0</v>
      </c>
      <c r="O1022" s="8">
        <v>0</v>
      </c>
      <c r="P1022" s="8">
        <v>0</v>
      </c>
      <c r="Q1022" s="8">
        <v>0</v>
      </c>
      <c r="R1022" s="8">
        <v>0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Y1022" s="8">
        <v>0</v>
      </c>
      <c r="Z1022" s="12">
        <v>0</v>
      </c>
      <c r="AA1022" s="20">
        <v>0</v>
      </c>
      <c r="AB1022" s="20">
        <v>0</v>
      </c>
      <c r="AC1022" s="48">
        <v>0</v>
      </c>
      <c r="AD1022" s="9">
        <v>0</v>
      </c>
      <c r="AE1022" s="7">
        <v>0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0</v>
      </c>
      <c r="AL1022" s="7">
        <v>0</v>
      </c>
      <c r="AM1022" s="7">
        <v>0</v>
      </c>
      <c r="AN1022" s="7">
        <v>0</v>
      </c>
      <c r="AO1022" s="7">
        <v>0</v>
      </c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</row>
    <row r="1023" spans="1:67" s="21" customFormat="1">
      <c r="A1023" s="7" t="s">
        <v>5061</v>
      </c>
      <c r="B1023" s="7" t="s">
        <v>3766</v>
      </c>
      <c r="C1023" s="7" t="s">
        <v>1506</v>
      </c>
      <c r="D1023" s="7" t="s">
        <v>1507</v>
      </c>
      <c r="E1023" s="7" t="s">
        <v>1521</v>
      </c>
      <c r="F1023" s="7" t="s">
        <v>1522</v>
      </c>
      <c r="G1023" s="7" t="s">
        <v>3767</v>
      </c>
      <c r="H1023" s="7" t="s">
        <v>3768</v>
      </c>
      <c r="I1023" s="7" t="s">
        <v>1537</v>
      </c>
      <c r="J1023" s="7">
        <f t="shared" si="15"/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12">
        <v>0</v>
      </c>
      <c r="AA1023" s="20">
        <v>0</v>
      </c>
      <c r="AB1023" s="20">
        <v>0</v>
      </c>
      <c r="AC1023" s="48">
        <v>0</v>
      </c>
      <c r="AD1023" s="9">
        <v>0</v>
      </c>
      <c r="AE1023" s="7">
        <v>0</v>
      </c>
      <c r="AF1023" s="7">
        <v>0</v>
      </c>
      <c r="AG1023" s="7">
        <v>0</v>
      </c>
      <c r="AH1023" s="7">
        <v>0</v>
      </c>
      <c r="AI1023" s="7">
        <v>0</v>
      </c>
      <c r="AJ1023" s="7">
        <v>0</v>
      </c>
      <c r="AK1023" s="7">
        <v>0</v>
      </c>
      <c r="AL1023" s="7">
        <v>0</v>
      </c>
      <c r="AM1023" s="7">
        <v>0</v>
      </c>
      <c r="AN1023" s="7">
        <v>0</v>
      </c>
      <c r="AO1023" s="7">
        <v>0</v>
      </c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</row>
    <row r="1024" spans="1:67" s="21" customFormat="1">
      <c r="A1024" s="7" t="s">
        <v>5062</v>
      </c>
      <c r="B1024" s="7" t="s">
        <v>3674</v>
      </c>
      <c r="C1024" s="7" t="s">
        <v>1506</v>
      </c>
      <c r="D1024" s="7" t="s">
        <v>1507</v>
      </c>
      <c r="E1024" s="7" t="s">
        <v>1515</v>
      </c>
      <c r="F1024" s="7" t="s">
        <v>1539</v>
      </c>
      <c r="G1024" s="7" t="s">
        <v>1540</v>
      </c>
      <c r="H1024" s="7" t="s">
        <v>1541</v>
      </c>
      <c r="I1024" s="7" t="s">
        <v>1537</v>
      </c>
      <c r="J1024" s="7">
        <f t="shared" si="15"/>
        <v>0</v>
      </c>
      <c r="K1024" s="8">
        <v>0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12">
        <v>0</v>
      </c>
      <c r="AA1024" s="20">
        <v>0</v>
      </c>
      <c r="AB1024" s="20">
        <v>0</v>
      </c>
      <c r="AC1024" s="48">
        <v>0</v>
      </c>
      <c r="AD1024" s="9">
        <v>0</v>
      </c>
      <c r="AE1024" s="7">
        <v>0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0</v>
      </c>
      <c r="AL1024" s="7">
        <v>0</v>
      </c>
      <c r="AM1024" s="7">
        <v>0</v>
      </c>
      <c r="AN1024" s="7">
        <v>0</v>
      </c>
      <c r="AO1024" s="7">
        <v>0</v>
      </c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</row>
    <row r="1025" spans="1:67" s="21" customFormat="1">
      <c r="A1025" s="7" t="s">
        <v>5063</v>
      </c>
      <c r="B1025" s="7" t="s">
        <v>4102</v>
      </c>
      <c r="C1025" s="7" t="s">
        <v>1506</v>
      </c>
      <c r="D1025" s="7" t="s">
        <v>1507</v>
      </c>
      <c r="E1025" s="7" t="s">
        <v>1537</v>
      </c>
      <c r="F1025" s="7" t="s">
        <v>1537</v>
      </c>
      <c r="G1025" s="7" t="s">
        <v>1537</v>
      </c>
      <c r="H1025" s="7" t="s">
        <v>1537</v>
      </c>
      <c r="I1025" s="7" t="s">
        <v>1537</v>
      </c>
      <c r="J1025" s="7">
        <f t="shared" si="15"/>
        <v>0</v>
      </c>
      <c r="K1025" s="8">
        <v>0</v>
      </c>
      <c r="L1025" s="8">
        <v>0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12">
        <v>0</v>
      </c>
      <c r="AA1025" s="20">
        <v>0</v>
      </c>
      <c r="AB1025" s="20">
        <v>0</v>
      </c>
      <c r="AC1025" s="48">
        <v>0</v>
      </c>
      <c r="AD1025" s="9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0</v>
      </c>
      <c r="AL1025" s="7">
        <v>0</v>
      </c>
      <c r="AM1025" s="7">
        <v>0</v>
      </c>
      <c r="AN1025" s="7">
        <v>0</v>
      </c>
      <c r="AO1025" s="7">
        <v>0</v>
      </c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</row>
    <row r="1026" spans="1:67" s="21" customFormat="1">
      <c r="A1026" s="7" t="s">
        <v>5064</v>
      </c>
      <c r="B1026" s="7" t="s">
        <v>4099</v>
      </c>
      <c r="C1026" s="7" t="s">
        <v>4100</v>
      </c>
      <c r="D1026" s="7" t="s">
        <v>1537</v>
      </c>
      <c r="E1026" s="7" t="s">
        <v>1537</v>
      </c>
      <c r="F1026" s="7" t="s">
        <v>1537</v>
      </c>
      <c r="G1026" s="7" t="s">
        <v>1537</v>
      </c>
      <c r="H1026" s="7" t="s">
        <v>1537</v>
      </c>
      <c r="I1026" s="7" t="s">
        <v>1537</v>
      </c>
      <c r="J1026" s="7">
        <f t="shared" si="15"/>
        <v>4</v>
      </c>
      <c r="K1026" s="8">
        <v>0</v>
      </c>
      <c r="L1026" s="8">
        <v>0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Y1026" s="8">
        <v>0</v>
      </c>
      <c r="Z1026" s="12">
        <v>0</v>
      </c>
      <c r="AA1026" s="20">
        <v>0</v>
      </c>
      <c r="AB1026" s="20">
        <v>4</v>
      </c>
      <c r="AC1026" s="48">
        <v>0</v>
      </c>
      <c r="AD1026" s="9">
        <v>0</v>
      </c>
      <c r="AE1026" s="7">
        <v>0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0</v>
      </c>
      <c r="AL1026" s="7">
        <v>0</v>
      </c>
      <c r="AM1026" s="7">
        <v>0</v>
      </c>
      <c r="AN1026" s="7">
        <v>0</v>
      </c>
      <c r="AO1026" s="7">
        <v>0</v>
      </c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</row>
    <row r="1027" spans="1:67" s="21" customFormat="1">
      <c r="A1027" s="7" t="s">
        <v>5065</v>
      </c>
      <c r="B1027" s="7" t="s">
        <v>4099</v>
      </c>
      <c r="C1027" s="7" t="s">
        <v>4100</v>
      </c>
      <c r="D1027" s="7" t="s">
        <v>1537</v>
      </c>
      <c r="E1027" s="7" t="s">
        <v>1537</v>
      </c>
      <c r="F1027" s="7" t="s">
        <v>1537</v>
      </c>
      <c r="G1027" s="7" t="s">
        <v>1537</v>
      </c>
      <c r="H1027" s="7" t="s">
        <v>1537</v>
      </c>
      <c r="I1027" s="7" t="s">
        <v>1537</v>
      </c>
      <c r="J1027" s="7">
        <f t="shared" si="15"/>
        <v>12</v>
      </c>
      <c r="K1027" s="8">
        <v>0</v>
      </c>
      <c r="L1027" s="8">
        <v>0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0</v>
      </c>
      <c r="S1027" s="8">
        <v>0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12">
        <v>0</v>
      </c>
      <c r="AA1027" s="20">
        <v>0</v>
      </c>
      <c r="AB1027" s="20">
        <v>0</v>
      </c>
      <c r="AC1027" s="48">
        <v>12</v>
      </c>
      <c r="AD1027" s="9">
        <v>0</v>
      </c>
      <c r="AE1027" s="7">
        <v>0</v>
      </c>
      <c r="AF1027" s="7">
        <v>0</v>
      </c>
      <c r="AG1027" s="7">
        <v>0</v>
      </c>
      <c r="AH1027" s="7">
        <v>0</v>
      </c>
      <c r="AI1027" s="7">
        <v>0</v>
      </c>
      <c r="AJ1027" s="7">
        <v>0</v>
      </c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</row>
    <row r="1028" spans="1:67" s="21" customFormat="1">
      <c r="A1028" s="7" t="s">
        <v>5066</v>
      </c>
      <c r="B1028" s="7" t="s">
        <v>4099</v>
      </c>
      <c r="C1028" s="7" t="s">
        <v>4100</v>
      </c>
      <c r="D1028" s="7" t="s">
        <v>1537</v>
      </c>
      <c r="E1028" s="7" t="s">
        <v>1537</v>
      </c>
      <c r="F1028" s="7" t="s">
        <v>1537</v>
      </c>
      <c r="G1028" s="7" t="s">
        <v>1537</v>
      </c>
      <c r="H1028" s="7" t="s">
        <v>1537</v>
      </c>
      <c r="I1028" s="7" t="s">
        <v>1537</v>
      </c>
      <c r="J1028" s="7">
        <f t="shared" ref="J1028:J1091" si="16">SUM(K1028:AO1028)</f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0</v>
      </c>
      <c r="P1028" s="8">
        <v>0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12">
        <v>0</v>
      </c>
      <c r="AA1028" s="20">
        <v>0</v>
      </c>
      <c r="AB1028" s="20">
        <v>0</v>
      </c>
      <c r="AC1028" s="48">
        <v>0</v>
      </c>
      <c r="AD1028" s="9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0</v>
      </c>
      <c r="AL1028" s="7">
        <v>0</v>
      </c>
      <c r="AM1028" s="7">
        <v>0</v>
      </c>
      <c r="AN1028" s="7">
        <v>0</v>
      </c>
      <c r="AO1028" s="7">
        <v>0</v>
      </c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</row>
    <row r="1029" spans="1:67" s="21" customFormat="1">
      <c r="A1029" s="7" t="s">
        <v>5067</v>
      </c>
      <c r="B1029" s="7" t="s">
        <v>4099</v>
      </c>
      <c r="C1029" s="7" t="s">
        <v>4100</v>
      </c>
      <c r="D1029" s="7" t="s">
        <v>1537</v>
      </c>
      <c r="E1029" s="7" t="s">
        <v>1537</v>
      </c>
      <c r="F1029" s="7" t="s">
        <v>1537</v>
      </c>
      <c r="G1029" s="7" t="s">
        <v>1537</v>
      </c>
      <c r="H1029" s="7" t="s">
        <v>1537</v>
      </c>
      <c r="I1029" s="7" t="s">
        <v>1537</v>
      </c>
      <c r="J1029" s="7">
        <f t="shared" si="16"/>
        <v>0</v>
      </c>
      <c r="K1029" s="8">
        <v>0</v>
      </c>
      <c r="L1029" s="8">
        <v>0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0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12">
        <v>0</v>
      </c>
      <c r="AA1029" s="20">
        <v>0</v>
      </c>
      <c r="AB1029" s="20">
        <v>0</v>
      </c>
      <c r="AC1029" s="48">
        <v>0</v>
      </c>
      <c r="AD1029" s="9">
        <v>0</v>
      </c>
      <c r="AE1029" s="7">
        <v>0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0</v>
      </c>
      <c r="AL1029" s="7">
        <v>0</v>
      </c>
      <c r="AM1029" s="7">
        <v>0</v>
      </c>
      <c r="AN1029" s="7">
        <v>0</v>
      </c>
      <c r="AO1029" s="7">
        <v>0</v>
      </c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</row>
    <row r="1030" spans="1:67" s="21" customFormat="1">
      <c r="A1030" s="7" t="s">
        <v>5068</v>
      </c>
      <c r="B1030" s="7" t="s">
        <v>4099</v>
      </c>
      <c r="C1030" s="7" t="s">
        <v>4100</v>
      </c>
      <c r="D1030" s="7" t="s">
        <v>1537</v>
      </c>
      <c r="E1030" s="7" t="s">
        <v>1537</v>
      </c>
      <c r="F1030" s="7" t="s">
        <v>1537</v>
      </c>
      <c r="G1030" s="7" t="s">
        <v>1537</v>
      </c>
      <c r="H1030" s="7" t="s">
        <v>1537</v>
      </c>
      <c r="I1030" s="7" t="s">
        <v>1537</v>
      </c>
      <c r="J1030" s="7">
        <f t="shared" si="16"/>
        <v>0</v>
      </c>
      <c r="K1030" s="8">
        <v>0</v>
      </c>
      <c r="L1030" s="8">
        <v>0</v>
      </c>
      <c r="M1030" s="8">
        <v>0</v>
      </c>
      <c r="N1030" s="8">
        <v>0</v>
      </c>
      <c r="O1030" s="8">
        <v>0</v>
      </c>
      <c r="P1030" s="8">
        <v>0</v>
      </c>
      <c r="Q1030" s="8">
        <v>0</v>
      </c>
      <c r="R1030" s="8">
        <v>0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Y1030" s="8">
        <v>0</v>
      </c>
      <c r="Z1030" s="12">
        <v>0</v>
      </c>
      <c r="AA1030" s="20">
        <v>0</v>
      </c>
      <c r="AB1030" s="20">
        <v>0</v>
      </c>
      <c r="AC1030" s="48">
        <v>0</v>
      </c>
      <c r="AD1030" s="9">
        <v>0</v>
      </c>
      <c r="AE1030" s="7">
        <v>0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0</v>
      </c>
      <c r="AL1030" s="7">
        <v>0</v>
      </c>
      <c r="AM1030" s="7">
        <v>0</v>
      </c>
      <c r="AN1030" s="7">
        <v>0</v>
      </c>
      <c r="AO1030" s="7">
        <v>0</v>
      </c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</row>
    <row r="1031" spans="1:67" s="21" customFormat="1">
      <c r="A1031" s="7" t="s">
        <v>5069</v>
      </c>
      <c r="B1031" s="7" t="s">
        <v>3674</v>
      </c>
      <c r="C1031" s="7" t="s">
        <v>1506</v>
      </c>
      <c r="D1031" s="7" t="s">
        <v>1507</v>
      </c>
      <c r="E1031" s="7" t="s">
        <v>1515</v>
      </c>
      <c r="F1031" s="7" t="s">
        <v>1539</v>
      </c>
      <c r="G1031" s="7" t="s">
        <v>1540</v>
      </c>
      <c r="H1031" s="7" t="s">
        <v>1541</v>
      </c>
      <c r="I1031" s="7" t="s">
        <v>1537</v>
      </c>
      <c r="J1031" s="7">
        <f t="shared" si="16"/>
        <v>0</v>
      </c>
      <c r="K1031" s="8">
        <v>0</v>
      </c>
      <c r="L1031" s="8">
        <v>0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0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12">
        <v>0</v>
      </c>
      <c r="AA1031" s="20">
        <v>0</v>
      </c>
      <c r="AB1031" s="20">
        <v>0</v>
      </c>
      <c r="AC1031" s="48">
        <v>0</v>
      </c>
      <c r="AD1031" s="9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0</v>
      </c>
      <c r="AL1031" s="7">
        <v>0</v>
      </c>
      <c r="AM1031" s="7">
        <v>0</v>
      </c>
      <c r="AN1031" s="7">
        <v>0</v>
      </c>
      <c r="AO1031" s="7">
        <v>0</v>
      </c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</row>
    <row r="1032" spans="1:67" s="21" customFormat="1">
      <c r="A1032" s="7" t="s">
        <v>5070</v>
      </c>
      <c r="B1032" s="7" t="s">
        <v>4099</v>
      </c>
      <c r="C1032" s="7" t="s">
        <v>4100</v>
      </c>
      <c r="D1032" s="7" t="s">
        <v>1537</v>
      </c>
      <c r="E1032" s="7" t="s">
        <v>1537</v>
      </c>
      <c r="F1032" s="7" t="s">
        <v>1537</v>
      </c>
      <c r="G1032" s="7" t="s">
        <v>1537</v>
      </c>
      <c r="H1032" s="7" t="s">
        <v>1537</v>
      </c>
      <c r="I1032" s="7" t="s">
        <v>1537</v>
      </c>
      <c r="J1032" s="7">
        <f t="shared" si="16"/>
        <v>12</v>
      </c>
      <c r="K1032" s="8">
        <v>12</v>
      </c>
      <c r="L1032" s="8">
        <v>0</v>
      </c>
      <c r="M1032" s="8">
        <v>0</v>
      </c>
      <c r="N1032" s="8">
        <v>0</v>
      </c>
      <c r="O1032" s="8">
        <v>0</v>
      </c>
      <c r="P1032" s="8">
        <v>0</v>
      </c>
      <c r="Q1032" s="8">
        <v>0</v>
      </c>
      <c r="R1032" s="8">
        <v>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12">
        <v>0</v>
      </c>
      <c r="AA1032" s="20">
        <v>0</v>
      </c>
      <c r="AB1032" s="20">
        <v>0</v>
      </c>
      <c r="AC1032" s="48">
        <v>0</v>
      </c>
      <c r="AD1032" s="9">
        <v>0</v>
      </c>
      <c r="AE1032" s="7">
        <v>0</v>
      </c>
      <c r="AF1032" s="7">
        <v>0</v>
      </c>
      <c r="AG1032" s="7">
        <v>0</v>
      </c>
      <c r="AH1032" s="7">
        <v>0</v>
      </c>
      <c r="AI1032" s="7">
        <v>0</v>
      </c>
      <c r="AJ1032" s="7">
        <v>0</v>
      </c>
      <c r="AK1032" s="7">
        <v>0</v>
      </c>
      <c r="AL1032" s="7">
        <v>0</v>
      </c>
      <c r="AM1032" s="7">
        <v>0</v>
      </c>
      <c r="AN1032" s="7">
        <v>0</v>
      </c>
      <c r="AO1032" s="7">
        <v>0</v>
      </c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</row>
    <row r="1033" spans="1:67" s="21" customFormat="1">
      <c r="A1033" s="7" t="s">
        <v>5071</v>
      </c>
      <c r="B1033" s="7" t="s">
        <v>3782</v>
      </c>
      <c r="C1033" s="7" t="s">
        <v>1506</v>
      </c>
      <c r="D1033" s="7" t="s">
        <v>1507</v>
      </c>
      <c r="E1033" s="7" t="s">
        <v>1521</v>
      </c>
      <c r="F1033" s="7" t="s">
        <v>1522</v>
      </c>
      <c r="G1033" s="7" t="s">
        <v>1537</v>
      </c>
      <c r="H1033" s="7" t="s">
        <v>1537</v>
      </c>
      <c r="I1033" s="7" t="s">
        <v>1537</v>
      </c>
      <c r="J1033" s="7">
        <f t="shared" si="16"/>
        <v>12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0</v>
      </c>
      <c r="S1033" s="8">
        <v>0</v>
      </c>
      <c r="T1033" s="8">
        <v>0</v>
      </c>
      <c r="U1033" s="8">
        <v>12</v>
      </c>
      <c r="V1033" s="8">
        <v>0</v>
      </c>
      <c r="W1033" s="8">
        <v>0</v>
      </c>
      <c r="X1033" s="8">
        <v>0</v>
      </c>
      <c r="Y1033" s="8">
        <v>0</v>
      </c>
      <c r="Z1033" s="12">
        <v>0</v>
      </c>
      <c r="AA1033" s="20">
        <v>0</v>
      </c>
      <c r="AB1033" s="20">
        <v>0</v>
      </c>
      <c r="AC1033" s="48">
        <v>0</v>
      </c>
      <c r="AD1033" s="9">
        <v>0</v>
      </c>
      <c r="AE1033" s="7">
        <v>0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0</v>
      </c>
      <c r="AL1033" s="7">
        <v>0</v>
      </c>
      <c r="AM1033" s="7">
        <v>0</v>
      </c>
      <c r="AN1033" s="7">
        <v>0</v>
      </c>
      <c r="AO1033" s="7">
        <v>0</v>
      </c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</row>
    <row r="1034" spans="1:67" s="21" customFormat="1">
      <c r="A1034" s="7" t="s">
        <v>5072</v>
      </c>
      <c r="B1034" s="7" t="s">
        <v>5073</v>
      </c>
      <c r="C1034" s="7" t="s">
        <v>1506</v>
      </c>
      <c r="D1034" s="7" t="s">
        <v>1507</v>
      </c>
      <c r="E1034" s="7" t="s">
        <v>5074</v>
      </c>
      <c r="F1034" s="7" t="s">
        <v>1537</v>
      </c>
      <c r="G1034" s="7" t="s">
        <v>1537</v>
      </c>
      <c r="H1034" s="7" t="s">
        <v>1537</v>
      </c>
      <c r="I1034" s="7" t="s">
        <v>1537</v>
      </c>
      <c r="J1034" s="7">
        <f t="shared" si="16"/>
        <v>12</v>
      </c>
      <c r="K1034" s="8">
        <v>0</v>
      </c>
      <c r="L1034" s="8">
        <v>0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  <c r="R1034" s="8">
        <v>0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Y1034" s="8">
        <v>0</v>
      </c>
      <c r="Z1034" s="12">
        <v>0</v>
      </c>
      <c r="AA1034" s="20">
        <v>0</v>
      </c>
      <c r="AB1034" s="20">
        <v>0</v>
      </c>
      <c r="AC1034" s="48">
        <v>0</v>
      </c>
      <c r="AD1034" s="9">
        <v>0</v>
      </c>
      <c r="AE1034" s="7">
        <v>0</v>
      </c>
      <c r="AF1034" s="7">
        <v>0</v>
      </c>
      <c r="AG1034" s="7">
        <v>0</v>
      </c>
      <c r="AH1034" s="7">
        <v>0</v>
      </c>
      <c r="AI1034" s="7">
        <v>0</v>
      </c>
      <c r="AJ1034" s="7">
        <v>0</v>
      </c>
      <c r="AK1034" s="7">
        <v>0</v>
      </c>
      <c r="AL1034" s="7">
        <v>0</v>
      </c>
      <c r="AM1034" s="7">
        <v>0</v>
      </c>
      <c r="AN1034" s="7">
        <v>12</v>
      </c>
      <c r="AO1034" s="7">
        <v>0</v>
      </c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</row>
    <row r="1035" spans="1:67" s="21" customFormat="1">
      <c r="A1035" s="7" t="s">
        <v>5075</v>
      </c>
      <c r="B1035" s="7" t="s">
        <v>5076</v>
      </c>
      <c r="C1035" s="7" t="s">
        <v>1506</v>
      </c>
      <c r="D1035" s="7" t="s">
        <v>1558</v>
      </c>
      <c r="E1035" s="7" t="s">
        <v>4079</v>
      </c>
      <c r="F1035" s="7" t="s">
        <v>4080</v>
      </c>
      <c r="G1035" s="7" t="s">
        <v>5077</v>
      </c>
      <c r="H1035" s="7" t="s">
        <v>1537</v>
      </c>
      <c r="I1035" s="7" t="s">
        <v>1537</v>
      </c>
      <c r="J1035" s="7">
        <f t="shared" si="16"/>
        <v>12</v>
      </c>
      <c r="K1035" s="8">
        <v>0</v>
      </c>
      <c r="L1035" s="8">
        <v>0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12">
        <v>0</v>
      </c>
      <c r="AA1035" s="20">
        <v>0</v>
      </c>
      <c r="AB1035" s="20">
        <v>0</v>
      </c>
      <c r="AC1035" s="48">
        <v>0</v>
      </c>
      <c r="AD1035" s="9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0</v>
      </c>
      <c r="AL1035" s="7">
        <v>0</v>
      </c>
      <c r="AM1035" s="7">
        <v>0</v>
      </c>
      <c r="AN1035" s="7">
        <v>12</v>
      </c>
      <c r="AO1035" s="7">
        <v>0</v>
      </c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</row>
    <row r="1036" spans="1:67" s="21" customFormat="1">
      <c r="A1036" s="7" t="s">
        <v>5078</v>
      </c>
      <c r="B1036" s="7" t="s">
        <v>5079</v>
      </c>
      <c r="C1036" s="7" t="s">
        <v>1506</v>
      </c>
      <c r="D1036" s="7" t="s">
        <v>1507</v>
      </c>
      <c r="E1036" s="7" t="s">
        <v>1508</v>
      </c>
      <c r="F1036" s="7" t="s">
        <v>4994</v>
      </c>
      <c r="G1036" s="7" t="s">
        <v>4995</v>
      </c>
      <c r="H1036" s="7" t="s">
        <v>4996</v>
      </c>
      <c r="I1036" s="7" t="s">
        <v>5080</v>
      </c>
      <c r="J1036" s="7">
        <f t="shared" si="16"/>
        <v>12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12">
        <v>0</v>
      </c>
      <c r="AA1036" s="20">
        <v>0</v>
      </c>
      <c r="AB1036" s="20">
        <v>0</v>
      </c>
      <c r="AC1036" s="48">
        <v>0</v>
      </c>
      <c r="AD1036" s="9">
        <v>0</v>
      </c>
      <c r="AE1036" s="7">
        <v>0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0</v>
      </c>
      <c r="AL1036" s="7">
        <v>0</v>
      </c>
      <c r="AM1036" s="7">
        <v>0</v>
      </c>
      <c r="AN1036" s="7">
        <v>12</v>
      </c>
      <c r="AO1036" s="7">
        <v>0</v>
      </c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</row>
    <row r="1037" spans="1:67" s="21" customFormat="1">
      <c r="A1037" s="7" t="s">
        <v>5081</v>
      </c>
      <c r="B1037" s="7" t="s">
        <v>5082</v>
      </c>
      <c r="C1037" s="7" t="s">
        <v>1506</v>
      </c>
      <c r="D1037" s="7" t="s">
        <v>1507</v>
      </c>
      <c r="E1037" s="7" t="s">
        <v>1508</v>
      </c>
      <c r="F1037" s="7" t="s">
        <v>4920</v>
      </c>
      <c r="G1037" s="7" t="s">
        <v>4921</v>
      </c>
      <c r="H1037" s="7" t="s">
        <v>5083</v>
      </c>
      <c r="I1037" s="7" t="s">
        <v>1537</v>
      </c>
      <c r="J1037" s="7">
        <f t="shared" si="16"/>
        <v>12</v>
      </c>
      <c r="K1037" s="8">
        <v>0</v>
      </c>
      <c r="L1037" s="8">
        <v>0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12">
        <v>0</v>
      </c>
      <c r="AA1037" s="20">
        <v>0</v>
      </c>
      <c r="AB1037" s="20">
        <v>0</v>
      </c>
      <c r="AC1037" s="48">
        <v>0</v>
      </c>
      <c r="AD1037" s="9">
        <v>0</v>
      </c>
      <c r="AE1037" s="7">
        <v>0</v>
      </c>
      <c r="AF1037" s="7">
        <v>0</v>
      </c>
      <c r="AG1037" s="7">
        <v>0</v>
      </c>
      <c r="AH1037" s="7">
        <v>0</v>
      </c>
      <c r="AI1037" s="7">
        <v>0</v>
      </c>
      <c r="AJ1037" s="7">
        <v>0</v>
      </c>
      <c r="AK1037" s="7">
        <v>0</v>
      </c>
      <c r="AL1037" s="7">
        <v>0</v>
      </c>
      <c r="AM1037" s="7">
        <v>0</v>
      </c>
      <c r="AN1037" s="7">
        <v>0</v>
      </c>
      <c r="AO1037" s="7">
        <v>12</v>
      </c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</row>
    <row r="1038" spans="1:67" s="21" customFormat="1">
      <c r="A1038" s="7" t="s">
        <v>5084</v>
      </c>
      <c r="B1038" s="7" t="s">
        <v>5085</v>
      </c>
      <c r="C1038" s="7" t="s">
        <v>1506</v>
      </c>
      <c r="D1038" s="7" t="s">
        <v>1558</v>
      </c>
      <c r="E1038" s="7" t="s">
        <v>4079</v>
      </c>
      <c r="F1038" s="7" t="s">
        <v>4080</v>
      </c>
      <c r="G1038" s="7" t="s">
        <v>4081</v>
      </c>
      <c r="H1038" s="7" t="s">
        <v>5086</v>
      </c>
      <c r="I1038" s="7" t="s">
        <v>5087</v>
      </c>
      <c r="J1038" s="7">
        <f t="shared" si="16"/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12">
        <v>0</v>
      </c>
      <c r="AA1038" s="20">
        <v>0</v>
      </c>
      <c r="AB1038" s="20">
        <v>0</v>
      </c>
      <c r="AC1038" s="48">
        <v>0</v>
      </c>
      <c r="AD1038" s="9">
        <v>0</v>
      </c>
      <c r="AE1038" s="7">
        <v>0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0</v>
      </c>
      <c r="AL1038" s="7">
        <v>0</v>
      </c>
      <c r="AM1038" s="7">
        <v>0</v>
      </c>
      <c r="AN1038" s="7">
        <v>0</v>
      </c>
      <c r="AO1038" s="7">
        <v>0</v>
      </c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</row>
    <row r="1039" spans="1:67" s="21" customFormat="1">
      <c r="A1039" s="7" t="s">
        <v>5088</v>
      </c>
      <c r="B1039" s="7" t="s">
        <v>5089</v>
      </c>
      <c r="C1039" s="7" t="s">
        <v>1506</v>
      </c>
      <c r="D1039" s="7" t="s">
        <v>1507</v>
      </c>
      <c r="E1039" s="7" t="s">
        <v>1508</v>
      </c>
      <c r="F1039" s="7" t="s">
        <v>1509</v>
      </c>
      <c r="G1039" s="7" t="s">
        <v>1594</v>
      </c>
      <c r="H1039" s="7" t="s">
        <v>1792</v>
      </c>
      <c r="I1039" s="7" t="s">
        <v>1537</v>
      </c>
      <c r="J1039" s="7">
        <f t="shared" si="16"/>
        <v>0</v>
      </c>
      <c r="K1039" s="8">
        <v>0</v>
      </c>
      <c r="L1039" s="8">
        <v>0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12">
        <v>0</v>
      </c>
      <c r="AA1039" s="20">
        <v>0</v>
      </c>
      <c r="AB1039" s="20">
        <v>0</v>
      </c>
      <c r="AC1039" s="48">
        <v>0</v>
      </c>
      <c r="AD1039" s="9">
        <v>0</v>
      </c>
      <c r="AE1039" s="7">
        <v>0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0</v>
      </c>
      <c r="AL1039" s="7">
        <v>0</v>
      </c>
      <c r="AM1039" s="7">
        <v>0</v>
      </c>
      <c r="AN1039" s="7">
        <v>0</v>
      </c>
      <c r="AO1039" s="7">
        <v>0</v>
      </c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</row>
    <row r="1040" spans="1:67" s="21" customFormat="1">
      <c r="A1040" s="7" t="s">
        <v>5090</v>
      </c>
      <c r="B1040" s="7" t="s">
        <v>4364</v>
      </c>
      <c r="C1040" s="7" t="s">
        <v>1506</v>
      </c>
      <c r="D1040" s="7" t="s">
        <v>1558</v>
      </c>
      <c r="E1040" s="7" t="s">
        <v>1588</v>
      </c>
      <c r="F1040" s="7" t="s">
        <v>1589</v>
      </c>
      <c r="G1040" s="7" t="s">
        <v>1779</v>
      </c>
      <c r="H1040" s="7" t="s">
        <v>4365</v>
      </c>
      <c r="I1040" s="7" t="s">
        <v>1537</v>
      </c>
      <c r="J1040" s="7">
        <f t="shared" si="16"/>
        <v>0</v>
      </c>
      <c r="K1040" s="8">
        <v>0</v>
      </c>
      <c r="L1040" s="8">
        <v>0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  <c r="R1040" s="8">
        <v>0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Y1040" s="8">
        <v>0</v>
      </c>
      <c r="Z1040" s="12">
        <v>0</v>
      </c>
      <c r="AA1040" s="20">
        <v>0</v>
      </c>
      <c r="AB1040" s="20">
        <v>0</v>
      </c>
      <c r="AC1040" s="48">
        <v>0</v>
      </c>
      <c r="AD1040" s="9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0</v>
      </c>
      <c r="AL1040" s="7">
        <v>0</v>
      </c>
      <c r="AM1040" s="7">
        <v>0</v>
      </c>
      <c r="AN1040" s="7">
        <v>0</v>
      </c>
      <c r="AO1040" s="7">
        <v>0</v>
      </c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</row>
    <row r="1041" spans="1:67" s="21" customFormat="1">
      <c r="A1041" s="7" t="s">
        <v>5091</v>
      </c>
      <c r="B1041" s="7" t="s">
        <v>4142</v>
      </c>
      <c r="C1041" s="7" t="s">
        <v>1506</v>
      </c>
      <c r="D1041" s="7" t="s">
        <v>1507</v>
      </c>
      <c r="E1041" s="7" t="s">
        <v>1515</v>
      </c>
      <c r="F1041" s="7" t="s">
        <v>1539</v>
      </c>
      <c r="G1041" s="7" t="s">
        <v>1540</v>
      </c>
      <c r="H1041" s="7" t="s">
        <v>1537</v>
      </c>
      <c r="I1041" s="7" t="s">
        <v>1537</v>
      </c>
      <c r="J1041" s="7">
        <f t="shared" si="16"/>
        <v>0</v>
      </c>
      <c r="K1041" s="8">
        <v>0</v>
      </c>
      <c r="L1041" s="8">
        <v>0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12">
        <v>0</v>
      </c>
      <c r="AA1041" s="20">
        <v>0</v>
      </c>
      <c r="AB1041" s="20">
        <v>0</v>
      </c>
      <c r="AC1041" s="48">
        <v>0</v>
      </c>
      <c r="AD1041" s="9">
        <v>0</v>
      </c>
      <c r="AE1041" s="7">
        <v>0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0</v>
      </c>
      <c r="AL1041" s="7">
        <v>0</v>
      </c>
      <c r="AM1041" s="7">
        <v>0</v>
      </c>
      <c r="AN1041" s="7">
        <v>0</v>
      </c>
      <c r="AO1041" s="7">
        <v>0</v>
      </c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</row>
    <row r="1042" spans="1:67" s="21" customFormat="1">
      <c r="A1042" s="7" t="s">
        <v>5092</v>
      </c>
      <c r="B1042" s="7" t="s">
        <v>3702</v>
      </c>
      <c r="C1042" s="7" t="s">
        <v>1506</v>
      </c>
      <c r="D1042" s="7" t="s">
        <v>1558</v>
      </c>
      <c r="E1042" s="7" t="s">
        <v>1588</v>
      </c>
      <c r="F1042" s="7" t="s">
        <v>1589</v>
      </c>
      <c r="G1042" s="7" t="s">
        <v>1590</v>
      </c>
      <c r="H1042" s="7" t="s">
        <v>1591</v>
      </c>
      <c r="I1042" s="7" t="s">
        <v>1537</v>
      </c>
      <c r="J1042" s="7">
        <f t="shared" si="16"/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0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12">
        <v>0</v>
      </c>
      <c r="AA1042" s="20">
        <v>0</v>
      </c>
      <c r="AB1042" s="20">
        <v>0</v>
      </c>
      <c r="AC1042" s="48">
        <v>0</v>
      </c>
      <c r="AD1042" s="9">
        <v>0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0</v>
      </c>
      <c r="AL1042" s="7">
        <v>0</v>
      </c>
      <c r="AM1042" s="7">
        <v>0</v>
      </c>
      <c r="AN1042" s="7">
        <v>0</v>
      </c>
      <c r="AO1042" s="7">
        <v>0</v>
      </c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</row>
    <row r="1043" spans="1:67" s="21" customFormat="1">
      <c r="A1043" s="7" t="s">
        <v>5093</v>
      </c>
      <c r="B1043" s="7" t="s">
        <v>4099</v>
      </c>
      <c r="C1043" s="7" t="s">
        <v>4100</v>
      </c>
      <c r="D1043" s="7" t="s">
        <v>1537</v>
      </c>
      <c r="E1043" s="7" t="s">
        <v>1537</v>
      </c>
      <c r="F1043" s="7" t="s">
        <v>1537</v>
      </c>
      <c r="G1043" s="7" t="s">
        <v>1537</v>
      </c>
      <c r="H1043" s="7" t="s">
        <v>1537</v>
      </c>
      <c r="I1043" s="7" t="s">
        <v>1537</v>
      </c>
      <c r="J1043" s="7">
        <f t="shared" si="16"/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12">
        <v>0</v>
      </c>
      <c r="AA1043" s="20">
        <v>0</v>
      </c>
      <c r="AB1043" s="20">
        <v>0</v>
      </c>
      <c r="AC1043" s="48">
        <v>0</v>
      </c>
      <c r="AD1043" s="9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0</v>
      </c>
      <c r="AL1043" s="7">
        <v>0</v>
      </c>
      <c r="AM1043" s="7">
        <v>0</v>
      </c>
      <c r="AN1043" s="7">
        <v>0</v>
      </c>
      <c r="AO1043" s="7">
        <v>0</v>
      </c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</row>
    <row r="1044" spans="1:67" s="21" customFormat="1">
      <c r="A1044" s="7" t="s">
        <v>5094</v>
      </c>
      <c r="B1044" s="7" t="s">
        <v>4099</v>
      </c>
      <c r="C1044" s="7" t="s">
        <v>4100</v>
      </c>
      <c r="D1044" s="7" t="s">
        <v>1537</v>
      </c>
      <c r="E1044" s="7" t="s">
        <v>1537</v>
      </c>
      <c r="F1044" s="7" t="s">
        <v>1537</v>
      </c>
      <c r="G1044" s="7" t="s">
        <v>1537</v>
      </c>
      <c r="H1044" s="7" t="s">
        <v>1537</v>
      </c>
      <c r="I1044" s="7" t="s">
        <v>1537</v>
      </c>
      <c r="J1044" s="7">
        <f t="shared" si="16"/>
        <v>0</v>
      </c>
      <c r="K1044" s="8">
        <v>0</v>
      </c>
      <c r="L1044" s="8">
        <v>0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12">
        <v>0</v>
      </c>
      <c r="AA1044" s="20">
        <v>0</v>
      </c>
      <c r="AB1044" s="20">
        <v>0</v>
      </c>
      <c r="AC1044" s="48">
        <v>0</v>
      </c>
      <c r="AD1044" s="9">
        <v>0</v>
      </c>
      <c r="AE1044" s="7">
        <v>0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0</v>
      </c>
      <c r="AL1044" s="7">
        <v>0</v>
      </c>
      <c r="AM1044" s="7">
        <v>0</v>
      </c>
      <c r="AN1044" s="7">
        <v>0</v>
      </c>
      <c r="AO1044" s="7">
        <v>0</v>
      </c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</row>
    <row r="1045" spans="1:67" s="21" customFormat="1">
      <c r="A1045" s="7" t="s">
        <v>5095</v>
      </c>
      <c r="B1045" s="7" t="s">
        <v>5096</v>
      </c>
      <c r="C1045" s="7" t="s">
        <v>1506</v>
      </c>
      <c r="D1045" s="7" t="s">
        <v>1749</v>
      </c>
      <c r="E1045" s="7" t="s">
        <v>1749</v>
      </c>
      <c r="F1045" s="7" t="s">
        <v>1750</v>
      </c>
      <c r="G1045" s="7" t="s">
        <v>4750</v>
      </c>
      <c r="H1045" s="7" t="s">
        <v>1537</v>
      </c>
      <c r="I1045" s="7" t="s">
        <v>1537</v>
      </c>
      <c r="J1045" s="7">
        <f t="shared" si="16"/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12">
        <v>0</v>
      </c>
      <c r="AA1045" s="20">
        <v>0</v>
      </c>
      <c r="AB1045" s="20">
        <v>0</v>
      </c>
      <c r="AC1045" s="48">
        <v>0</v>
      </c>
      <c r="AD1045" s="9">
        <v>0</v>
      </c>
      <c r="AE1045" s="7">
        <v>0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0</v>
      </c>
      <c r="AL1045" s="7">
        <v>0</v>
      </c>
      <c r="AM1045" s="7">
        <v>0</v>
      </c>
      <c r="AN1045" s="7">
        <v>0</v>
      </c>
      <c r="AO1045" s="7">
        <v>0</v>
      </c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</row>
    <row r="1046" spans="1:67" s="21" customFormat="1">
      <c r="A1046" s="7" t="s">
        <v>5097</v>
      </c>
      <c r="B1046" s="7" t="s">
        <v>3766</v>
      </c>
      <c r="C1046" s="7" t="s">
        <v>1506</v>
      </c>
      <c r="D1046" s="7" t="s">
        <v>1507</v>
      </c>
      <c r="E1046" s="7" t="s">
        <v>1521</v>
      </c>
      <c r="F1046" s="7" t="s">
        <v>1522</v>
      </c>
      <c r="G1046" s="7" t="s">
        <v>3767</v>
      </c>
      <c r="H1046" s="7" t="s">
        <v>3768</v>
      </c>
      <c r="I1046" s="7" t="s">
        <v>1537</v>
      </c>
      <c r="J1046" s="7">
        <f t="shared" si="16"/>
        <v>0</v>
      </c>
      <c r="K1046" s="8">
        <v>0</v>
      </c>
      <c r="L1046" s="8">
        <v>0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12">
        <v>0</v>
      </c>
      <c r="AA1046" s="20">
        <v>0</v>
      </c>
      <c r="AB1046" s="20">
        <v>0</v>
      </c>
      <c r="AC1046" s="48">
        <v>0</v>
      </c>
      <c r="AD1046" s="9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0</v>
      </c>
      <c r="AL1046" s="7">
        <v>0</v>
      </c>
      <c r="AM1046" s="7">
        <v>0</v>
      </c>
      <c r="AN1046" s="7">
        <v>0</v>
      </c>
      <c r="AO1046" s="7">
        <v>0</v>
      </c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</row>
    <row r="1047" spans="1:67" s="21" customFormat="1">
      <c r="A1047" s="7" t="s">
        <v>5098</v>
      </c>
      <c r="B1047" s="7" t="s">
        <v>4099</v>
      </c>
      <c r="C1047" s="7" t="s">
        <v>4100</v>
      </c>
      <c r="D1047" s="7" t="s">
        <v>1537</v>
      </c>
      <c r="E1047" s="7" t="s">
        <v>1537</v>
      </c>
      <c r="F1047" s="7" t="s">
        <v>1537</v>
      </c>
      <c r="G1047" s="7" t="s">
        <v>1537</v>
      </c>
      <c r="H1047" s="7" t="s">
        <v>1537</v>
      </c>
      <c r="I1047" s="7" t="s">
        <v>1537</v>
      </c>
      <c r="J1047" s="7">
        <f t="shared" si="16"/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12">
        <v>0</v>
      </c>
      <c r="AA1047" s="20">
        <v>0</v>
      </c>
      <c r="AB1047" s="20">
        <v>0</v>
      </c>
      <c r="AC1047" s="48">
        <v>0</v>
      </c>
      <c r="AD1047" s="9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0</v>
      </c>
      <c r="AL1047" s="7">
        <v>0</v>
      </c>
      <c r="AM1047" s="7">
        <v>0</v>
      </c>
      <c r="AN1047" s="7">
        <v>0</v>
      </c>
      <c r="AO1047" s="7">
        <v>0</v>
      </c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</row>
    <row r="1048" spans="1:67" s="21" customFormat="1">
      <c r="A1048" s="7" t="s">
        <v>5099</v>
      </c>
      <c r="B1048" s="7" t="s">
        <v>3754</v>
      </c>
      <c r="C1048" s="7" t="s">
        <v>1506</v>
      </c>
      <c r="D1048" s="7" t="s">
        <v>1532</v>
      </c>
      <c r="E1048" s="7" t="s">
        <v>1533</v>
      </c>
      <c r="F1048" s="7" t="s">
        <v>1534</v>
      </c>
      <c r="G1048" s="7" t="s">
        <v>1535</v>
      </c>
      <c r="H1048" s="7" t="s">
        <v>1536</v>
      </c>
      <c r="I1048" s="7" t="s">
        <v>1537</v>
      </c>
      <c r="J1048" s="7">
        <f t="shared" si="16"/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Y1048" s="8">
        <v>0</v>
      </c>
      <c r="Z1048" s="12">
        <v>0</v>
      </c>
      <c r="AA1048" s="20">
        <v>0</v>
      </c>
      <c r="AB1048" s="20">
        <v>0</v>
      </c>
      <c r="AC1048" s="48">
        <v>0</v>
      </c>
      <c r="AD1048" s="9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0</v>
      </c>
      <c r="AL1048" s="7">
        <v>0</v>
      </c>
      <c r="AM1048" s="7">
        <v>0</v>
      </c>
      <c r="AN1048" s="7">
        <v>0</v>
      </c>
      <c r="AO1048" s="7">
        <v>0</v>
      </c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</row>
    <row r="1049" spans="1:67" s="21" customFormat="1">
      <c r="A1049" s="7" t="s">
        <v>5100</v>
      </c>
      <c r="B1049" s="7" t="s">
        <v>4123</v>
      </c>
      <c r="C1049" s="7" t="s">
        <v>1537</v>
      </c>
      <c r="D1049" s="7" t="s">
        <v>1537</v>
      </c>
      <c r="E1049" s="7" t="s">
        <v>1537</v>
      </c>
      <c r="F1049" s="7" t="s">
        <v>1537</v>
      </c>
      <c r="G1049" s="7" t="s">
        <v>1537</v>
      </c>
      <c r="H1049" s="7" t="s">
        <v>1537</v>
      </c>
      <c r="I1049" s="7" t="s">
        <v>1537</v>
      </c>
      <c r="J1049" s="7">
        <f t="shared" si="16"/>
        <v>0</v>
      </c>
      <c r="K1049" s="8">
        <v>0</v>
      </c>
      <c r="L1049" s="8">
        <v>0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12">
        <v>0</v>
      </c>
      <c r="AA1049" s="20">
        <v>0</v>
      </c>
      <c r="AB1049" s="20">
        <v>0</v>
      </c>
      <c r="AC1049" s="48">
        <v>0</v>
      </c>
      <c r="AD1049" s="9">
        <v>0</v>
      </c>
      <c r="AE1049" s="7">
        <v>0</v>
      </c>
      <c r="AF1049" s="7">
        <v>0</v>
      </c>
      <c r="AG1049" s="7">
        <v>0</v>
      </c>
      <c r="AH1049" s="7">
        <v>0</v>
      </c>
      <c r="AI1049" s="7">
        <v>0</v>
      </c>
      <c r="AJ1049" s="7">
        <v>0</v>
      </c>
      <c r="AK1049" s="7">
        <v>0</v>
      </c>
      <c r="AL1049" s="7">
        <v>0</v>
      </c>
      <c r="AM1049" s="7">
        <v>0</v>
      </c>
      <c r="AN1049" s="7">
        <v>0</v>
      </c>
      <c r="AO1049" s="7">
        <v>0</v>
      </c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</row>
    <row r="1050" spans="1:67" s="21" customFormat="1">
      <c r="A1050" s="7" t="s">
        <v>5101</v>
      </c>
      <c r="B1050" s="7" t="s">
        <v>4264</v>
      </c>
      <c r="C1050" s="7" t="s">
        <v>1506</v>
      </c>
      <c r="D1050" s="7" t="s">
        <v>1507</v>
      </c>
      <c r="E1050" s="7" t="s">
        <v>1521</v>
      </c>
      <c r="F1050" s="7" t="s">
        <v>1546</v>
      </c>
      <c r="G1050" s="7" t="s">
        <v>1547</v>
      </c>
      <c r="H1050" s="7" t="s">
        <v>1537</v>
      </c>
      <c r="I1050" s="7" t="s">
        <v>1537</v>
      </c>
      <c r="J1050" s="7">
        <f t="shared" si="16"/>
        <v>6</v>
      </c>
      <c r="K1050" s="8">
        <v>0</v>
      </c>
      <c r="L1050" s="8">
        <v>0</v>
      </c>
      <c r="M1050" s="8">
        <v>0</v>
      </c>
      <c r="N1050" s="8">
        <v>0</v>
      </c>
      <c r="O1050" s="8">
        <v>0</v>
      </c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12">
        <v>0</v>
      </c>
      <c r="AA1050" s="20">
        <v>0</v>
      </c>
      <c r="AB1050" s="20">
        <v>0</v>
      </c>
      <c r="AC1050" s="48">
        <v>0</v>
      </c>
      <c r="AD1050" s="9">
        <v>0</v>
      </c>
      <c r="AE1050" s="7">
        <v>1</v>
      </c>
      <c r="AF1050" s="7">
        <v>0</v>
      </c>
      <c r="AG1050" s="7">
        <v>1</v>
      </c>
      <c r="AH1050" s="7">
        <v>0</v>
      </c>
      <c r="AI1050" s="7">
        <v>1</v>
      </c>
      <c r="AJ1050" s="7">
        <v>1</v>
      </c>
      <c r="AK1050" s="7">
        <v>1</v>
      </c>
      <c r="AL1050" s="7">
        <v>0</v>
      </c>
      <c r="AM1050" s="7">
        <v>0</v>
      </c>
      <c r="AN1050" s="7">
        <v>1</v>
      </c>
      <c r="AO1050" s="7">
        <v>0</v>
      </c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</row>
    <row r="1051" spans="1:67" s="21" customFormat="1">
      <c r="A1051" s="7" t="s">
        <v>5102</v>
      </c>
      <c r="B1051" s="7" t="s">
        <v>3674</v>
      </c>
      <c r="C1051" s="7" t="s">
        <v>1506</v>
      </c>
      <c r="D1051" s="7" t="s">
        <v>1507</v>
      </c>
      <c r="E1051" s="7" t="s">
        <v>1515</v>
      </c>
      <c r="F1051" s="7" t="s">
        <v>1539</v>
      </c>
      <c r="G1051" s="7" t="s">
        <v>1540</v>
      </c>
      <c r="H1051" s="7" t="s">
        <v>1541</v>
      </c>
      <c r="I1051" s="7" t="s">
        <v>1537</v>
      </c>
      <c r="J1051" s="7">
        <f t="shared" si="16"/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12">
        <v>0</v>
      </c>
      <c r="AA1051" s="20">
        <v>0</v>
      </c>
      <c r="AB1051" s="20">
        <v>0</v>
      </c>
      <c r="AC1051" s="48">
        <v>0</v>
      </c>
      <c r="AD1051" s="9">
        <v>0</v>
      </c>
      <c r="AE1051" s="7">
        <v>0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0</v>
      </c>
      <c r="AL1051" s="7">
        <v>0</v>
      </c>
      <c r="AM1051" s="7">
        <v>0</v>
      </c>
      <c r="AN1051" s="7">
        <v>0</v>
      </c>
      <c r="AO1051" s="7">
        <v>0</v>
      </c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</row>
    <row r="1052" spans="1:67" s="21" customFormat="1">
      <c r="A1052" s="7" t="s">
        <v>5103</v>
      </c>
      <c r="B1052" s="7" t="s">
        <v>3816</v>
      </c>
      <c r="C1052" s="7" t="s">
        <v>1506</v>
      </c>
      <c r="D1052" s="7" t="s">
        <v>1507</v>
      </c>
      <c r="E1052" s="7" t="s">
        <v>1521</v>
      </c>
      <c r="F1052" s="7" t="s">
        <v>1546</v>
      </c>
      <c r="G1052" s="7" t="s">
        <v>1547</v>
      </c>
      <c r="H1052" s="7" t="s">
        <v>1548</v>
      </c>
      <c r="I1052" s="7" t="s">
        <v>1537</v>
      </c>
      <c r="J1052" s="7">
        <f t="shared" si="16"/>
        <v>0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  <c r="P1052" s="8">
        <v>0</v>
      </c>
      <c r="Q1052" s="8">
        <v>0</v>
      </c>
      <c r="R1052" s="8">
        <v>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Y1052" s="8">
        <v>0</v>
      </c>
      <c r="Z1052" s="12">
        <v>0</v>
      </c>
      <c r="AA1052" s="20">
        <v>0</v>
      </c>
      <c r="AB1052" s="20">
        <v>0</v>
      </c>
      <c r="AC1052" s="48">
        <v>0</v>
      </c>
      <c r="AD1052" s="9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0</v>
      </c>
      <c r="AL1052" s="7">
        <v>0</v>
      </c>
      <c r="AM1052" s="7">
        <v>0</v>
      </c>
      <c r="AN1052" s="7">
        <v>0</v>
      </c>
      <c r="AO1052" s="7">
        <v>0</v>
      </c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</row>
    <row r="1053" spans="1:67" s="21" customFormat="1">
      <c r="A1053" s="7" t="s">
        <v>5104</v>
      </c>
      <c r="B1053" s="7" t="s">
        <v>4136</v>
      </c>
      <c r="C1053" s="7" t="s">
        <v>1506</v>
      </c>
      <c r="D1053" s="7" t="s">
        <v>1749</v>
      </c>
      <c r="E1053" s="7" t="s">
        <v>4137</v>
      </c>
      <c r="F1053" s="7" t="s">
        <v>4138</v>
      </c>
      <c r="G1053" s="7" t="s">
        <v>4139</v>
      </c>
      <c r="H1053" s="7" t="s">
        <v>4140</v>
      </c>
      <c r="I1053" s="7" t="s">
        <v>1537</v>
      </c>
      <c r="J1053" s="7">
        <f t="shared" si="16"/>
        <v>0</v>
      </c>
      <c r="K1053" s="8">
        <v>0</v>
      </c>
      <c r="L1053" s="8">
        <v>0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12">
        <v>0</v>
      </c>
      <c r="AA1053" s="20">
        <v>0</v>
      </c>
      <c r="AB1053" s="20">
        <v>0</v>
      </c>
      <c r="AC1053" s="48">
        <v>0</v>
      </c>
      <c r="AD1053" s="9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</row>
    <row r="1054" spans="1:67" s="21" customFormat="1">
      <c r="A1054" s="7" t="s">
        <v>5105</v>
      </c>
      <c r="B1054" s="7" t="s">
        <v>4784</v>
      </c>
      <c r="C1054" s="7" t="s">
        <v>1506</v>
      </c>
      <c r="D1054" s="7" t="s">
        <v>1507</v>
      </c>
      <c r="E1054" s="7" t="s">
        <v>1515</v>
      </c>
      <c r="F1054" s="7" t="s">
        <v>1581</v>
      </c>
      <c r="G1054" s="7" t="s">
        <v>1582</v>
      </c>
      <c r="H1054" s="7" t="s">
        <v>4719</v>
      </c>
      <c r="I1054" s="7" t="s">
        <v>1537</v>
      </c>
      <c r="J1054" s="7">
        <f t="shared" si="16"/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Y1054" s="8">
        <v>0</v>
      </c>
      <c r="Z1054" s="12">
        <v>0</v>
      </c>
      <c r="AA1054" s="20">
        <v>0</v>
      </c>
      <c r="AB1054" s="20">
        <v>0</v>
      </c>
      <c r="AC1054" s="48">
        <v>0</v>
      </c>
      <c r="AD1054" s="9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0</v>
      </c>
      <c r="AL1054" s="7">
        <v>0</v>
      </c>
      <c r="AM1054" s="7">
        <v>0</v>
      </c>
      <c r="AN1054" s="7">
        <v>0</v>
      </c>
      <c r="AO1054" s="7">
        <v>0</v>
      </c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</row>
    <row r="1055" spans="1:67" s="21" customFormat="1">
      <c r="A1055" s="7" t="s">
        <v>5106</v>
      </c>
      <c r="B1055" s="7" t="s">
        <v>4397</v>
      </c>
      <c r="C1055" s="7" t="s">
        <v>1506</v>
      </c>
      <c r="D1055" s="7" t="s">
        <v>1558</v>
      </c>
      <c r="E1055" s="7" t="s">
        <v>1588</v>
      </c>
      <c r="F1055" s="7" t="s">
        <v>1589</v>
      </c>
      <c r="G1055" s="7" t="s">
        <v>1779</v>
      </c>
      <c r="H1055" s="7" t="s">
        <v>1537</v>
      </c>
      <c r="I1055" s="7" t="s">
        <v>1537</v>
      </c>
      <c r="J1055" s="7">
        <f t="shared" si="16"/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12">
        <v>0</v>
      </c>
      <c r="AA1055" s="20">
        <v>0</v>
      </c>
      <c r="AB1055" s="20">
        <v>0</v>
      </c>
      <c r="AC1055" s="48">
        <v>0</v>
      </c>
      <c r="AD1055" s="9">
        <v>0</v>
      </c>
      <c r="AE1055" s="7">
        <v>0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0</v>
      </c>
      <c r="AL1055" s="7">
        <v>0</v>
      </c>
      <c r="AM1055" s="7">
        <v>0</v>
      </c>
      <c r="AN1055" s="7">
        <v>0</v>
      </c>
      <c r="AO1055" s="7">
        <v>0</v>
      </c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</row>
    <row r="1056" spans="1:67" s="21" customFormat="1">
      <c r="A1056" s="7" t="s">
        <v>5107</v>
      </c>
      <c r="B1056" s="7" t="s">
        <v>4099</v>
      </c>
      <c r="C1056" s="7" t="s">
        <v>4100</v>
      </c>
      <c r="D1056" s="7" t="s">
        <v>1537</v>
      </c>
      <c r="E1056" s="7" t="s">
        <v>1537</v>
      </c>
      <c r="F1056" s="7" t="s">
        <v>1537</v>
      </c>
      <c r="G1056" s="7" t="s">
        <v>1537</v>
      </c>
      <c r="H1056" s="7" t="s">
        <v>1537</v>
      </c>
      <c r="I1056" s="7" t="s">
        <v>1537</v>
      </c>
      <c r="J1056" s="7">
        <f t="shared" si="16"/>
        <v>0</v>
      </c>
      <c r="K1056" s="8">
        <v>0</v>
      </c>
      <c r="L1056" s="8">
        <v>0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Y1056" s="8">
        <v>0</v>
      </c>
      <c r="Z1056" s="12">
        <v>0</v>
      </c>
      <c r="AA1056" s="20">
        <v>0</v>
      </c>
      <c r="AB1056" s="20">
        <v>0</v>
      </c>
      <c r="AC1056" s="48">
        <v>0</v>
      </c>
      <c r="AD1056" s="9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0</v>
      </c>
      <c r="AL1056" s="7">
        <v>0</v>
      </c>
      <c r="AM1056" s="7">
        <v>0</v>
      </c>
      <c r="AN1056" s="7">
        <v>0</v>
      </c>
      <c r="AO1056" s="7">
        <v>0</v>
      </c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</row>
    <row r="1057" spans="1:67" s="21" customFormat="1">
      <c r="A1057" s="7" t="s">
        <v>5108</v>
      </c>
      <c r="B1057" s="7" t="s">
        <v>4020</v>
      </c>
      <c r="C1057" s="7" t="s">
        <v>1506</v>
      </c>
      <c r="D1057" s="7" t="s">
        <v>1507</v>
      </c>
      <c r="E1057" s="7" t="s">
        <v>1508</v>
      </c>
      <c r="F1057" s="7" t="s">
        <v>1509</v>
      </c>
      <c r="G1057" s="7" t="s">
        <v>1510</v>
      </c>
      <c r="H1057" s="7" t="s">
        <v>1573</v>
      </c>
      <c r="I1057" s="7" t="s">
        <v>1537</v>
      </c>
      <c r="J1057" s="7">
        <f t="shared" si="16"/>
        <v>0</v>
      </c>
      <c r="K1057" s="8">
        <v>0</v>
      </c>
      <c r="L1057" s="8">
        <v>0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12">
        <v>0</v>
      </c>
      <c r="AA1057" s="20">
        <v>0</v>
      </c>
      <c r="AB1057" s="20">
        <v>0</v>
      </c>
      <c r="AC1057" s="48">
        <v>0</v>
      </c>
      <c r="AD1057" s="9">
        <v>0</v>
      </c>
      <c r="AE1057" s="7">
        <v>0</v>
      </c>
      <c r="AF1057" s="7">
        <v>0</v>
      </c>
      <c r="AG1057" s="7">
        <v>0</v>
      </c>
      <c r="AH1057" s="7">
        <v>0</v>
      </c>
      <c r="AI1057" s="7">
        <v>0</v>
      </c>
      <c r="AJ1057" s="7">
        <v>0</v>
      </c>
      <c r="AK1057" s="7">
        <v>0</v>
      </c>
      <c r="AL1057" s="7">
        <v>0</v>
      </c>
      <c r="AM1057" s="7">
        <v>0</v>
      </c>
      <c r="AN1057" s="7">
        <v>0</v>
      </c>
      <c r="AO1057" s="7">
        <v>0</v>
      </c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</row>
    <row r="1058" spans="1:67" s="21" customFormat="1">
      <c r="A1058" s="7" t="s">
        <v>5109</v>
      </c>
      <c r="B1058" s="7" t="s">
        <v>5096</v>
      </c>
      <c r="C1058" s="7" t="s">
        <v>1506</v>
      </c>
      <c r="D1058" s="7" t="s">
        <v>1749</v>
      </c>
      <c r="E1058" s="7" t="s">
        <v>1749</v>
      </c>
      <c r="F1058" s="7" t="s">
        <v>1750</v>
      </c>
      <c r="G1058" s="7" t="s">
        <v>4750</v>
      </c>
      <c r="H1058" s="7" t="s">
        <v>1537</v>
      </c>
      <c r="I1058" s="7" t="s">
        <v>1537</v>
      </c>
      <c r="J1058" s="7">
        <f t="shared" si="16"/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12">
        <v>0</v>
      </c>
      <c r="AA1058" s="20">
        <v>0</v>
      </c>
      <c r="AB1058" s="20">
        <v>0</v>
      </c>
      <c r="AC1058" s="48">
        <v>0</v>
      </c>
      <c r="AD1058" s="9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0</v>
      </c>
      <c r="AL1058" s="7">
        <v>0</v>
      </c>
      <c r="AM1058" s="7">
        <v>0</v>
      </c>
      <c r="AN1058" s="7">
        <v>0</v>
      </c>
      <c r="AO1058" s="7">
        <v>0</v>
      </c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</row>
    <row r="1059" spans="1:67" s="21" customFormat="1">
      <c r="A1059" s="7" t="s">
        <v>5110</v>
      </c>
      <c r="B1059" s="7" t="s">
        <v>3789</v>
      </c>
      <c r="C1059" s="7" t="s">
        <v>1506</v>
      </c>
      <c r="D1059" s="7" t="s">
        <v>1507</v>
      </c>
      <c r="E1059" s="7" t="s">
        <v>1521</v>
      </c>
      <c r="F1059" s="7" t="s">
        <v>1522</v>
      </c>
      <c r="G1059" s="7" t="s">
        <v>3763</v>
      </c>
      <c r="H1059" s="7" t="s">
        <v>3764</v>
      </c>
      <c r="I1059" s="7" t="s">
        <v>1537</v>
      </c>
      <c r="J1059" s="7">
        <f t="shared" si="16"/>
        <v>0</v>
      </c>
      <c r="K1059" s="8">
        <v>0</v>
      </c>
      <c r="L1059" s="8">
        <v>0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12">
        <v>0</v>
      </c>
      <c r="AA1059" s="20">
        <v>0</v>
      </c>
      <c r="AB1059" s="20">
        <v>0</v>
      </c>
      <c r="AC1059" s="48">
        <v>0</v>
      </c>
      <c r="AD1059" s="9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0</v>
      </c>
      <c r="AL1059" s="7">
        <v>0</v>
      </c>
      <c r="AM1059" s="7">
        <v>0</v>
      </c>
      <c r="AN1059" s="7">
        <v>0</v>
      </c>
      <c r="AO1059" s="7">
        <v>0</v>
      </c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</row>
    <row r="1060" spans="1:67" s="21" customFormat="1">
      <c r="A1060" s="7" t="s">
        <v>5111</v>
      </c>
      <c r="B1060" s="7" t="s">
        <v>4099</v>
      </c>
      <c r="C1060" s="7" t="s">
        <v>4100</v>
      </c>
      <c r="D1060" s="7" t="s">
        <v>1537</v>
      </c>
      <c r="E1060" s="7" t="s">
        <v>1537</v>
      </c>
      <c r="F1060" s="7" t="s">
        <v>1537</v>
      </c>
      <c r="G1060" s="7" t="s">
        <v>1537</v>
      </c>
      <c r="H1060" s="7" t="s">
        <v>1537</v>
      </c>
      <c r="I1060" s="7" t="s">
        <v>1537</v>
      </c>
      <c r="J1060" s="7">
        <f t="shared" si="16"/>
        <v>0</v>
      </c>
      <c r="K1060" s="8">
        <v>0</v>
      </c>
      <c r="L1060" s="8">
        <v>0</v>
      </c>
      <c r="M1060" s="8">
        <v>0</v>
      </c>
      <c r="N1060" s="8">
        <v>0</v>
      </c>
      <c r="O1060" s="8">
        <v>0</v>
      </c>
      <c r="P1060" s="8">
        <v>0</v>
      </c>
      <c r="Q1060" s="8">
        <v>0</v>
      </c>
      <c r="R1060" s="8">
        <v>0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Y1060" s="8">
        <v>0</v>
      </c>
      <c r="Z1060" s="12">
        <v>0</v>
      </c>
      <c r="AA1060" s="20">
        <v>0</v>
      </c>
      <c r="AB1060" s="20">
        <v>0</v>
      </c>
      <c r="AC1060" s="48">
        <v>0</v>
      </c>
      <c r="AD1060" s="9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0</v>
      </c>
      <c r="AL1060" s="7">
        <v>0</v>
      </c>
      <c r="AM1060" s="7">
        <v>0</v>
      </c>
      <c r="AN1060" s="7">
        <v>0</v>
      </c>
      <c r="AO1060" s="7">
        <v>0</v>
      </c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</row>
    <row r="1061" spans="1:67" s="21" customFormat="1">
      <c r="A1061" s="7" t="s">
        <v>5112</v>
      </c>
      <c r="B1061" s="7" t="s">
        <v>5113</v>
      </c>
      <c r="C1061" s="7" t="s">
        <v>1506</v>
      </c>
      <c r="D1061" s="7" t="s">
        <v>1749</v>
      </c>
      <c r="E1061" s="7" t="s">
        <v>1749</v>
      </c>
      <c r="F1061" s="7" t="s">
        <v>1801</v>
      </c>
      <c r="G1061" s="7" t="s">
        <v>4048</v>
      </c>
      <c r="H1061" s="7" t="s">
        <v>4057</v>
      </c>
      <c r="I1061" s="7" t="s">
        <v>5114</v>
      </c>
      <c r="J1061" s="7">
        <f t="shared" si="16"/>
        <v>0</v>
      </c>
      <c r="K1061" s="8">
        <v>0</v>
      </c>
      <c r="L1061" s="8">
        <v>0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12">
        <v>0</v>
      </c>
      <c r="AA1061" s="20">
        <v>0</v>
      </c>
      <c r="AB1061" s="20">
        <v>0</v>
      </c>
      <c r="AC1061" s="48">
        <v>0</v>
      </c>
      <c r="AD1061" s="9">
        <v>0</v>
      </c>
      <c r="AE1061" s="7">
        <v>0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0</v>
      </c>
      <c r="AL1061" s="7">
        <v>0</v>
      </c>
      <c r="AM1061" s="7">
        <v>0</v>
      </c>
      <c r="AN1061" s="7">
        <v>0</v>
      </c>
      <c r="AO1061" s="7">
        <v>0</v>
      </c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</row>
    <row r="1062" spans="1:67" s="21" customFormat="1">
      <c r="A1062" s="7" t="s">
        <v>5115</v>
      </c>
      <c r="B1062" s="7" t="s">
        <v>5116</v>
      </c>
      <c r="C1062" s="7" t="s">
        <v>1506</v>
      </c>
      <c r="D1062" s="7" t="s">
        <v>1507</v>
      </c>
      <c r="E1062" s="7" t="s">
        <v>1521</v>
      </c>
      <c r="F1062" s="7" t="s">
        <v>1546</v>
      </c>
      <c r="G1062" s="7" t="s">
        <v>1547</v>
      </c>
      <c r="H1062" s="7" t="s">
        <v>1716</v>
      </c>
      <c r="I1062" s="7" t="s">
        <v>1537</v>
      </c>
      <c r="J1062" s="7">
        <f t="shared" si="16"/>
        <v>0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  <c r="P1062" s="8">
        <v>0</v>
      </c>
      <c r="Q1062" s="8">
        <v>0</v>
      </c>
      <c r="R1062" s="8">
        <v>0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Y1062" s="8">
        <v>0</v>
      </c>
      <c r="Z1062" s="12">
        <v>0</v>
      </c>
      <c r="AA1062" s="20">
        <v>0</v>
      </c>
      <c r="AB1062" s="20">
        <v>0</v>
      </c>
      <c r="AC1062" s="48">
        <v>0</v>
      </c>
      <c r="AD1062" s="9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7">
        <v>0</v>
      </c>
      <c r="AN1062" s="7">
        <v>0</v>
      </c>
      <c r="AO1062" s="7">
        <v>0</v>
      </c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</row>
    <row r="1063" spans="1:67" s="21" customFormat="1">
      <c r="A1063" s="7" t="s">
        <v>5117</v>
      </c>
      <c r="B1063" s="7" t="s">
        <v>3669</v>
      </c>
      <c r="C1063" s="7" t="s">
        <v>1506</v>
      </c>
      <c r="D1063" s="7" t="s">
        <v>1507</v>
      </c>
      <c r="E1063" s="7" t="s">
        <v>1521</v>
      </c>
      <c r="F1063" s="7" t="s">
        <v>1546</v>
      </c>
      <c r="G1063" s="7" t="s">
        <v>1537</v>
      </c>
      <c r="H1063" s="7" t="s">
        <v>1537</v>
      </c>
      <c r="I1063" s="7" t="s">
        <v>1537</v>
      </c>
      <c r="J1063" s="7">
        <f t="shared" si="16"/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12">
        <v>0</v>
      </c>
      <c r="AA1063" s="20">
        <v>0</v>
      </c>
      <c r="AB1063" s="20">
        <v>0</v>
      </c>
      <c r="AC1063" s="48">
        <v>0</v>
      </c>
      <c r="AD1063" s="9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0</v>
      </c>
      <c r="AL1063" s="7">
        <v>0</v>
      </c>
      <c r="AM1063" s="7">
        <v>0</v>
      </c>
      <c r="AN1063" s="7">
        <v>0</v>
      </c>
      <c r="AO1063" s="7">
        <v>0</v>
      </c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</row>
    <row r="1064" spans="1:67" s="21" customFormat="1">
      <c r="A1064" s="7" t="s">
        <v>5118</v>
      </c>
      <c r="B1064" s="7" t="s">
        <v>4980</v>
      </c>
      <c r="C1064" s="7" t="s">
        <v>1506</v>
      </c>
      <c r="D1064" s="7" t="s">
        <v>1507</v>
      </c>
      <c r="E1064" s="7" t="s">
        <v>1515</v>
      </c>
      <c r="F1064" s="7" t="s">
        <v>4673</v>
      </c>
      <c r="G1064" s="7" t="s">
        <v>4981</v>
      </c>
      <c r="H1064" s="7" t="s">
        <v>4982</v>
      </c>
      <c r="I1064" s="7" t="s">
        <v>1537</v>
      </c>
      <c r="J1064" s="7">
        <f t="shared" si="16"/>
        <v>11</v>
      </c>
      <c r="K1064" s="8">
        <v>0</v>
      </c>
      <c r="L1064" s="8">
        <v>0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Y1064" s="8">
        <v>0</v>
      </c>
      <c r="Z1064" s="12">
        <v>0</v>
      </c>
      <c r="AA1064" s="20">
        <v>0</v>
      </c>
      <c r="AB1064" s="20">
        <v>0</v>
      </c>
      <c r="AC1064" s="48">
        <v>0</v>
      </c>
      <c r="AD1064" s="9">
        <v>0</v>
      </c>
      <c r="AE1064" s="7">
        <v>0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0</v>
      </c>
      <c r="AL1064" s="7">
        <v>0</v>
      </c>
      <c r="AM1064" s="7">
        <v>11</v>
      </c>
      <c r="AN1064" s="7">
        <v>0</v>
      </c>
      <c r="AO1064" s="7">
        <v>0</v>
      </c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</row>
    <row r="1065" spans="1:67" s="21" customFormat="1">
      <c r="A1065" s="7" t="s">
        <v>5119</v>
      </c>
      <c r="B1065" s="7" t="s">
        <v>4980</v>
      </c>
      <c r="C1065" s="7" t="s">
        <v>1506</v>
      </c>
      <c r="D1065" s="7" t="s">
        <v>1507</v>
      </c>
      <c r="E1065" s="7" t="s">
        <v>1515</v>
      </c>
      <c r="F1065" s="7" t="s">
        <v>4673</v>
      </c>
      <c r="G1065" s="7" t="s">
        <v>4981</v>
      </c>
      <c r="H1065" s="7" t="s">
        <v>4982</v>
      </c>
      <c r="I1065" s="7" t="s">
        <v>1537</v>
      </c>
      <c r="J1065" s="7">
        <f t="shared" si="16"/>
        <v>11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12">
        <v>0</v>
      </c>
      <c r="AA1065" s="20">
        <v>0</v>
      </c>
      <c r="AB1065" s="20">
        <v>0</v>
      </c>
      <c r="AC1065" s="48">
        <v>0</v>
      </c>
      <c r="AD1065" s="9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0</v>
      </c>
      <c r="AL1065" s="7">
        <v>0</v>
      </c>
      <c r="AM1065" s="7">
        <v>0</v>
      </c>
      <c r="AN1065" s="7">
        <v>11</v>
      </c>
      <c r="AO1065" s="7">
        <v>0</v>
      </c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</row>
    <row r="1066" spans="1:67" s="21" customFormat="1">
      <c r="A1066" s="7" t="s">
        <v>5120</v>
      </c>
      <c r="B1066" s="7" t="s">
        <v>5121</v>
      </c>
      <c r="C1066" s="7" t="s">
        <v>1506</v>
      </c>
      <c r="D1066" s="7" t="s">
        <v>5122</v>
      </c>
      <c r="E1066" s="7" t="s">
        <v>5122</v>
      </c>
      <c r="F1066" s="7" t="s">
        <v>5123</v>
      </c>
      <c r="G1066" s="7" t="s">
        <v>5124</v>
      </c>
      <c r="H1066" s="7" t="s">
        <v>1537</v>
      </c>
      <c r="I1066" s="7" t="s">
        <v>1537</v>
      </c>
      <c r="J1066" s="7">
        <f t="shared" si="16"/>
        <v>11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12">
        <v>0</v>
      </c>
      <c r="AA1066" s="20">
        <v>0</v>
      </c>
      <c r="AB1066" s="20">
        <v>0</v>
      </c>
      <c r="AC1066" s="48">
        <v>0</v>
      </c>
      <c r="AD1066" s="9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0</v>
      </c>
      <c r="AL1066" s="7">
        <v>0</v>
      </c>
      <c r="AM1066" s="7">
        <v>0</v>
      </c>
      <c r="AN1066" s="7">
        <v>11</v>
      </c>
      <c r="AO1066" s="7">
        <v>0</v>
      </c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</row>
    <row r="1067" spans="1:67" s="21" customFormat="1">
      <c r="A1067" s="7" t="s">
        <v>5125</v>
      </c>
      <c r="B1067" s="7" t="s">
        <v>5126</v>
      </c>
      <c r="C1067" s="7" t="s">
        <v>1506</v>
      </c>
      <c r="D1067" s="7" t="s">
        <v>1507</v>
      </c>
      <c r="E1067" s="7" t="s">
        <v>1508</v>
      </c>
      <c r="F1067" s="7" t="s">
        <v>4920</v>
      </c>
      <c r="G1067" s="7" t="s">
        <v>5127</v>
      </c>
      <c r="H1067" s="7" t="s">
        <v>1537</v>
      </c>
      <c r="I1067" s="7" t="s">
        <v>1537</v>
      </c>
      <c r="J1067" s="7">
        <f t="shared" si="16"/>
        <v>11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12">
        <v>0</v>
      </c>
      <c r="AA1067" s="20">
        <v>0</v>
      </c>
      <c r="AB1067" s="20">
        <v>0</v>
      </c>
      <c r="AC1067" s="48">
        <v>0</v>
      </c>
      <c r="AD1067" s="9">
        <v>0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0</v>
      </c>
      <c r="AK1067" s="7">
        <v>0</v>
      </c>
      <c r="AL1067" s="7">
        <v>0</v>
      </c>
      <c r="AM1067" s="7">
        <v>0</v>
      </c>
      <c r="AN1067" s="7">
        <v>11</v>
      </c>
      <c r="AO1067" s="7">
        <v>0</v>
      </c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</row>
    <row r="1068" spans="1:67" s="21" customFormat="1">
      <c r="A1068" s="7" t="s">
        <v>5128</v>
      </c>
      <c r="B1068" s="7" t="s">
        <v>4099</v>
      </c>
      <c r="C1068" s="7" t="s">
        <v>4100</v>
      </c>
      <c r="D1068" s="7" t="s">
        <v>1537</v>
      </c>
      <c r="E1068" s="7" t="s">
        <v>1537</v>
      </c>
      <c r="F1068" s="7" t="s">
        <v>1537</v>
      </c>
      <c r="G1068" s="7" t="s">
        <v>1537</v>
      </c>
      <c r="H1068" s="7" t="s">
        <v>1537</v>
      </c>
      <c r="I1068" s="7" t="s">
        <v>1537</v>
      </c>
      <c r="J1068" s="7">
        <f t="shared" si="16"/>
        <v>0</v>
      </c>
      <c r="K1068" s="8">
        <v>0</v>
      </c>
      <c r="L1068" s="8">
        <v>0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  <c r="R1068" s="8">
        <v>0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12">
        <v>0</v>
      </c>
      <c r="AA1068" s="20">
        <v>0</v>
      </c>
      <c r="AB1068" s="20">
        <v>0</v>
      </c>
      <c r="AC1068" s="48">
        <v>0</v>
      </c>
      <c r="AD1068" s="9">
        <v>0</v>
      </c>
      <c r="AE1068" s="7">
        <v>0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7">
        <v>0</v>
      </c>
      <c r="AN1068" s="7">
        <v>0</v>
      </c>
      <c r="AO1068" s="7">
        <v>0</v>
      </c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</row>
    <row r="1069" spans="1:67" s="21" customFormat="1">
      <c r="A1069" s="7" t="s">
        <v>5129</v>
      </c>
      <c r="B1069" s="7" t="s">
        <v>3751</v>
      </c>
      <c r="C1069" s="7" t="s">
        <v>1506</v>
      </c>
      <c r="D1069" s="7" t="s">
        <v>1507</v>
      </c>
      <c r="E1069" s="7" t="s">
        <v>1508</v>
      </c>
      <c r="F1069" s="7" t="s">
        <v>1509</v>
      </c>
      <c r="G1069" s="7" t="s">
        <v>1594</v>
      </c>
      <c r="H1069" s="7" t="s">
        <v>1537</v>
      </c>
      <c r="I1069" s="7" t="s">
        <v>1537</v>
      </c>
      <c r="J1069" s="7">
        <f t="shared" si="16"/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0</v>
      </c>
      <c r="S1069" s="8">
        <v>0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12">
        <v>0</v>
      </c>
      <c r="AA1069" s="20">
        <v>0</v>
      </c>
      <c r="AB1069" s="20">
        <v>0</v>
      </c>
      <c r="AC1069" s="48">
        <v>0</v>
      </c>
      <c r="AD1069" s="9">
        <v>0</v>
      </c>
      <c r="AE1069" s="7">
        <v>0</v>
      </c>
      <c r="AF1069" s="7">
        <v>0</v>
      </c>
      <c r="AG1069" s="7">
        <v>0</v>
      </c>
      <c r="AH1069" s="7">
        <v>0</v>
      </c>
      <c r="AI1069" s="7">
        <v>0</v>
      </c>
      <c r="AJ1069" s="7">
        <v>0</v>
      </c>
      <c r="AK1069" s="7">
        <v>0</v>
      </c>
      <c r="AL1069" s="7">
        <v>0</v>
      </c>
      <c r="AM1069" s="7">
        <v>0</v>
      </c>
      <c r="AN1069" s="7">
        <v>0</v>
      </c>
      <c r="AO1069" s="7">
        <v>0</v>
      </c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</row>
    <row r="1070" spans="1:67" s="21" customFormat="1">
      <c r="A1070" s="7" t="s">
        <v>5130</v>
      </c>
      <c r="B1070" s="7" t="s">
        <v>4421</v>
      </c>
      <c r="C1070" s="7" t="s">
        <v>1506</v>
      </c>
      <c r="D1070" s="7" t="s">
        <v>1558</v>
      </c>
      <c r="E1070" s="7" t="s">
        <v>4079</v>
      </c>
      <c r="F1070" s="7" t="s">
        <v>4080</v>
      </c>
      <c r="G1070" s="7" t="s">
        <v>4081</v>
      </c>
      <c r="H1070" s="7" t="s">
        <v>1537</v>
      </c>
      <c r="I1070" s="7" t="s">
        <v>1537</v>
      </c>
      <c r="J1070" s="7">
        <f t="shared" si="16"/>
        <v>0</v>
      </c>
      <c r="K1070" s="8">
        <v>0</v>
      </c>
      <c r="L1070" s="8">
        <v>0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12">
        <v>0</v>
      </c>
      <c r="AA1070" s="20">
        <v>0</v>
      </c>
      <c r="AB1070" s="20">
        <v>0</v>
      </c>
      <c r="AC1070" s="48">
        <v>0</v>
      </c>
      <c r="AD1070" s="9">
        <v>0</v>
      </c>
      <c r="AE1070" s="7">
        <v>0</v>
      </c>
      <c r="AF1070" s="7">
        <v>0</v>
      </c>
      <c r="AG1070" s="7">
        <v>0</v>
      </c>
      <c r="AH1070" s="7">
        <v>0</v>
      </c>
      <c r="AI1070" s="7">
        <v>0</v>
      </c>
      <c r="AJ1070" s="7">
        <v>0</v>
      </c>
      <c r="AK1070" s="7">
        <v>0</v>
      </c>
      <c r="AL1070" s="7">
        <v>0</v>
      </c>
      <c r="AM1070" s="7">
        <v>0</v>
      </c>
      <c r="AN1070" s="7">
        <v>0</v>
      </c>
      <c r="AO1070" s="7">
        <v>0</v>
      </c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</row>
    <row r="1071" spans="1:67" s="21" customFormat="1">
      <c r="A1071" s="7" t="s">
        <v>5131</v>
      </c>
      <c r="B1071" s="7" t="s">
        <v>5132</v>
      </c>
      <c r="C1071" s="7" t="s">
        <v>1506</v>
      </c>
      <c r="D1071" s="7" t="s">
        <v>1507</v>
      </c>
      <c r="E1071" s="7" t="s">
        <v>1521</v>
      </c>
      <c r="F1071" s="7" t="s">
        <v>4002</v>
      </c>
      <c r="G1071" s="7" t="s">
        <v>4003</v>
      </c>
      <c r="H1071" s="7" t="s">
        <v>4652</v>
      </c>
      <c r="I1071" s="7" t="s">
        <v>5133</v>
      </c>
      <c r="J1071" s="7">
        <f t="shared" si="16"/>
        <v>0</v>
      </c>
      <c r="K1071" s="8">
        <v>0</v>
      </c>
      <c r="L1071" s="8">
        <v>0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12">
        <v>0</v>
      </c>
      <c r="AA1071" s="20">
        <v>0</v>
      </c>
      <c r="AB1071" s="20">
        <v>0</v>
      </c>
      <c r="AC1071" s="48">
        <v>0</v>
      </c>
      <c r="AD1071" s="9">
        <v>0</v>
      </c>
      <c r="AE1071" s="7">
        <v>0</v>
      </c>
      <c r="AF1071" s="7">
        <v>0</v>
      </c>
      <c r="AG1071" s="7">
        <v>0</v>
      </c>
      <c r="AH1071" s="7">
        <v>0</v>
      </c>
      <c r="AI1071" s="7">
        <v>0</v>
      </c>
      <c r="AJ1071" s="7">
        <v>0</v>
      </c>
      <c r="AK1071" s="7">
        <v>0</v>
      </c>
      <c r="AL1071" s="7">
        <v>0</v>
      </c>
      <c r="AM1071" s="7">
        <v>0</v>
      </c>
      <c r="AN1071" s="7">
        <v>0</v>
      </c>
      <c r="AO1071" s="7">
        <v>0</v>
      </c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</row>
    <row r="1072" spans="1:67" s="21" customFormat="1">
      <c r="A1072" s="7" t="s">
        <v>5134</v>
      </c>
      <c r="B1072" s="7" t="s">
        <v>4576</v>
      </c>
      <c r="C1072" s="7" t="s">
        <v>1506</v>
      </c>
      <c r="D1072" s="7" t="s">
        <v>1507</v>
      </c>
      <c r="E1072" s="7" t="s">
        <v>1521</v>
      </c>
      <c r="F1072" s="7" t="s">
        <v>1522</v>
      </c>
      <c r="G1072" s="7" t="s">
        <v>4084</v>
      </c>
      <c r="H1072" s="7" t="s">
        <v>4577</v>
      </c>
      <c r="I1072" s="7" t="s">
        <v>1537</v>
      </c>
      <c r="J1072" s="7">
        <f t="shared" si="16"/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12">
        <v>0</v>
      </c>
      <c r="AA1072" s="20">
        <v>0</v>
      </c>
      <c r="AB1072" s="20">
        <v>0</v>
      </c>
      <c r="AC1072" s="48">
        <v>0</v>
      </c>
      <c r="AD1072" s="9">
        <v>0</v>
      </c>
      <c r="AE1072" s="7">
        <v>0</v>
      </c>
      <c r="AF1072" s="7">
        <v>0</v>
      </c>
      <c r="AG1072" s="7">
        <v>0</v>
      </c>
      <c r="AH1072" s="7">
        <v>0</v>
      </c>
      <c r="AI1072" s="7">
        <v>0</v>
      </c>
      <c r="AJ1072" s="7">
        <v>0</v>
      </c>
      <c r="AK1072" s="7">
        <v>0</v>
      </c>
      <c r="AL1072" s="7">
        <v>0</v>
      </c>
      <c r="AM1072" s="7">
        <v>0</v>
      </c>
      <c r="AN1072" s="7">
        <v>0</v>
      </c>
      <c r="AO1072" s="7">
        <v>0</v>
      </c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</row>
    <row r="1073" spans="1:67" s="21" customFormat="1">
      <c r="A1073" s="7" t="s">
        <v>5135</v>
      </c>
      <c r="B1073" s="7" t="s">
        <v>3782</v>
      </c>
      <c r="C1073" s="7" t="s">
        <v>1506</v>
      </c>
      <c r="D1073" s="7" t="s">
        <v>1507</v>
      </c>
      <c r="E1073" s="7" t="s">
        <v>1521</v>
      </c>
      <c r="F1073" s="7" t="s">
        <v>1522</v>
      </c>
      <c r="G1073" s="7" t="s">
        <v>1537</v>
      </c>
      <c r="H1073" s="7" t="s">
        <v>1537</v>
      </c>
      <c r="I1073" s="7" t="s">
        <v>1537</v>
      </c>
      <c r="J1073" s="7">
        <f t="shared" si="16"/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12">
        <v>0</v>
      </c>
      <c r="AA1073" s="20">
        <v>0</v>
      </c>
      <c r="AB1073" s="20">
        <v>0</v>
      </c>
      <c r="AC1073" s="48">
        <v>0</v>
      </c>
      <c r="AD1073" s="9">
        <v>0</v>
      </c>
      <c r="AE1073" s="7">
        <v>0</v>
      </c>
      <c r="AF1073" s="7">
        <v>0</v>
      </c>
      <c r="AG1073" s="7">
        <v>0</v>
      </c>
      <c r="AH1073" s="7">
        <v>0</v>
      </c>
      <c r="AI1073" s="7">
        <v>0</v>
      </c>
      <c r="AJ1073" s="7">
        <v>0</v>
      </c>
      <c r="AK1073" s="7">
        <v>0</v>
      </c>
      <c r="AL1073" s="7">
        <v>0</v>
      </c>
      <c r="AM1073" s="7">
        <v>0</v>
      </c>
      <c r="AN1073" s="7">
        <v>0</v>
      </c>
      <c r="AO1073" s="7">
        <v>0</v>
      </c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</row>
    <row r="1074" spans="1:67" s="21" customFormat="1">
      <c r="A1074" s="7" t="s">
        <v>5136</v>
      </c>
      <c r="B1074" s="7" t="s">
        <v>4953</v>
      </c>
      <c r="C1074" s="7" t="s">
        <v>1506</v>
      </c>
      <c r="D1074" s="7" t="s">
        <v>1507</v>
      </c>
      <c r="E1074" s="7" t="s">
        <v>1521</v>
      </c>
      <c r="F1074" s="7" t="s">
        <v>1850</v>
      </c>
      <c r="G1074" s="7" t="s">
        <v>4335</v>
      </c>
      <c r="H1074" s="7" t="s">
        <v>4954</v>
      </c>
      <c r="I1074" s="7" t="s">
        <v>1537</v>
      </c>
      <c r="J1074" s="7">
        <f t="shared" si="16"/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2">
        <v>0</v>
      </c>
      <c r="AA1074" s="20">
        <v>0</v>
      </c>
      <c r="AB1074" s="20">
        <v>0</v>
      </c>
      <c r="AC1074" s="48">
        <v>0</v>
      </c>
      <c r="AD1074" s="9">
        <v>0</v>
      </c>
      <c r="AE1074" s="7">
        <v>0</v>
      </c>
      <c r="AF1074" s="7">
        <v>0</v>
      </c>
      <c r="AG1074" s="7">
        <v>0</v>
      </c>
      <c r="AH1074" s="7">
        <v>0</v>
      </c>
      <c r="AI1074" s="7">
        <v>0</v>
      </c>
      <c r="AJ1074" s="7">
        <v>0</v>
      </c>
      <c r="AK1074" s="7">
        <v>0</v>
      </c>
      <c r="AL1074" s="7">
        <v>0</v>
      </c>
      <c r="AM1074" s="7">
        <v>0</v>
      </c>
      <c r="AN1074" s="7">
        <v>0</v>
      </c>
      <c r="AO1074" s="7">
        <v>0</v>
      </c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</row>
    <row r="1075" spans="1:67" s="21" customFormat="1">
      <c r="A1075" s="7" t="s">
        <v>5137</v>
      </c>
      <c r="B1075" s="7" t="s">
        <v>5138</v>
      </c>
      <c r="C1075" s="7" t="s">
        <v>1506</v>
      </c>
      <c r="D1075" s="7" t="s">
        <v>1507</v>
      </c>
      <c r="E1075" s="7" t="s">
        <v>1515</v>
      </c>
      <c r="F1075" s="7" t="s">
        <v>4744</v>
      </c>
      <c r="G1075" s="7" t="s">
        <v>4745</v>
      </c>
      <c r="H1075" s="7" t="s">
        <v>5139</v>
      </c>
      <c r="I1075" s="7" t="s">
        <v>1537</v>
      </c>
      <c r="J1075" s="7">
        <f t="shared" si="16"/>
        <v>0</v>
      </c>
      <c r="K1075" s="8">
        <v>0</v>
      </c>
      <c r="L1075" s="8">
        <v>0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12">
        <v>0</v>
      </c>
      <c r="AA1075" s="20">
        <v>0</v>
      </c>
      <c r="AB1075" s="20">
        <v>0</v>
      </c>
      <c r="AC1075" s="48">
        <v>0</v>
      </c>
      <c r="AD1075" s="9">
        <v>0</v>
      </c>
      <c r="AE1075" s="7">
        <v>0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0</v>
      </c>
      <c r="AL1075" s="7">
        <v>0</v>
      </c>
      <c r="AM1075" s="7">
        <v>0</v>
      </c>
      <c r="AN1075" s="7">
        <v>0</v>
      </c>
      <c r="AO1075" s="7">
        <v>0</v>
      </c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</row>
    <row r="1076" spans="1:67" s="21" customFormat="1">
      <c r="A1076" s="7" t="s">
        <v>5140</v>
      </c>
      <c r="B1076" s="7" t="s">
        <v>5141</v>
      </c>
      <c r="C1076" s="7" t="s">
        <v>1506</v>
      </c>
      <c r="D1076" s="7" t="s">
        <v>1749</v>
      </c>
      <c r="E1076" s="7" t="s">
        <v>1749</v>
      </c>
      <c r="F1076" s="7" t="s">
        <v>1537</v>
      </c>
      <c r="G1076" s="7" t="s">
        <v>1537</v>
      </c>
      <c r="H1076" s="7" t="s">
        <v>1537</v>
      </c>
      <c r="I1076" s="7" t="s">
        <v>1537</v>
      </c>
      <c r="J1076" s="7">
        <f t="shared" si="16"/>
        <v>0</v>
      </c>
      <c r="K1076" s="8">
        <v>0</v>
      </c>
      <c r="L1076" s="8">
        <v>0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12">
        <v>0</v>
      </c>
      <c r="AA1076" s="20">
        <v>0</v>
      </c>
      <c r="AB1076" s="20">
        <v>0</v>
      </c>
      <c r="AC1076" s="48">
        <v>0</v>
      </c>
      <c r="AD1076" s="9">
        <v>0</v>
      </c>
      <c r="AE1076" s="7">
        <v>0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0</v>
      </c>
      <c r="AL1076" s="7">
        <v>0</v>
      </c>
      <c r="AM1076" s="7">
        <v>0</v>
      </c>
      <c r="AN1076" s="7">
        <v>0</v>
      </c>
      <c r="AO1076" s="7">
        <v>0</v>
      </c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</row>
    <row r="1077" spans="1:67" s="21" customFormat="1">
      <c r="A1077" s="7" t="s">
        <v>5142</v>
      </c>
      <c r="B1077" s="7" t="s">
        <v>4123</v>
      </c>
      <c r="C1077" s="7" t="s">
        <v>1537</v>
      </c>
      <c r="D1077" s="7" t="s">
        <v>1537</v>
      </c>
      <c r="E1077" s="7" t="s">
        <v>1537</v>
      </c>
      <c r="F1077" s="7" t="s">
        <v>1537</v>
      </c>
      <c r="G1077" s="7" t="s">
        <v>1537</v>
      </c>
      <c r="H1077" s="7" t="s">
        <v>1537</v>
      </c>
      <c r="I1077" s="7" t="s">
        <v>1537</v>
      </c>
      <c r="J1077" s="7">
        <f t="shared" si="16"/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12">
        <v>0</v>
      </c>
      <c r="AA1077" s="20">
        <v>0</v>
      </c>
      <c r="AB1077" s="20">
        <v>0</v>
      </c>
      <c r="AC1077" s="48">
        <v>0</v>
      </c>
      <c r="AD1077" s="9">
        <v>0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0</v>
      </c>
      <c r="AL1077" s="7">
        <v>0</v>
      </c>
      <c r="AM1077" s="7">
        <v>0</v>
      </c>
      <c r="AN1077" s="7">
        <v>0</v>
      </c>
      <c r="AO1077" s="7">
        <v>0</v>
      </c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</row>
    <row r="1078" spans="1:67" s="21" customFormat="1">
      <c r="A1078" s="7" t="s">
        <v>2731</v>
      </c>
      <c r="B1078" s="7" t="s">
        <v>4380</v>
      </c>
      <c r="C1078" s="7" t="s">
        <v>1506</v>
      </c>
      <c r="D1078" s="7" t="s">
        <v>1532</v>
      </c>
      <c r="E1078" s="7" t="s">
        <v>1533</v>
      </c>
      <c r="F1078" s="7" t="s">
        <v>1601</v>
      </c>
      <c r="G1078" s="7" t="s">
        <v>1892</v>
      </c>
      <c r="H1078" s="7" t="s">
        <v>1893</v>
      </c>
      <c r="I1078" s="7" t="s">
        <v>1537</v>
      </c>
      <c r="J1078" s="7">
        <f t="shared" si="16"/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  <c r="R1078" s="8">
        <v>0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12">
        <v>0</v>
      </c>
      <c r="AA1078" s="20">
        <v>0</v>
      </c>
      <c r="AB1078" s="20">
        <v>0</v>
      </c>
      <c r="AC1078" s="48">
        <v>0</v>
      </c>
      <c r="AD1078" s="9">
        <v>0</v>
      </c>
      <c r="AE1078" s="7">
        <v>0</v>
      </c>
      <c r="AF1078" s="7">
        <v>0</v>
      </c>
      <c r="AG1078" s="7">
        <v>0</v>
      </c>
      <c r="AH1078" s="7">
        <v>0</v>
      </c>
      <c r="AI1078" s="7">
        <v>0</v>
      </c>
      <c r="AJ1078" s="7">
        <v>0</v>
      </c>
      <c r="AK1078" s="7">
        <v>0</v>
      </c>
      <c r="AL1078" s="7">
        <v>0</v>
      </c>
      <c r="AM1078" s="7">
        <v>0</v>
      </c>
      <c r="AN1078" s="7">
        <v>0</v>
      </c>
      <c r="AO1078" s="7">
        <v>0</v>
      </c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</row>
    <row r="1079" spans="1:67" s="21" customFormat="1">
      <c r="A1079" s="7" t="s">
        <v>5143</v>
      </c>
      <c r="B1079" s="7" t="s">
        <v>3712</v>
      </c>
      <c r="C1079" s="7" t="s">
        <v>1506</v>
      </c>
      <c r="D1079" s="7" t="s">
        <v>1749</v>
      </c>
      <c r="E1079" s="7" t="s">
        <v>1749</v>
      </c>
      <c r="F1079" s="7" t="s">
        <v>3713</v>
      </c>
      <c r="G1079" s="7" t="s">
        <v>3714</v>
      </c>
      <c r="H1079" s="7" t="s">
        <v>3715</v>
      </c>
      <c r="I1079" s="7" t="s">
        <v>1537</v>
      </c>
      <c r="J1079" s="7">
        <f t="shared" si="16"/>
        <v>0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12">
        <v>0</v>
      </c>
      <c r="AA1079" s="20">
        <v>0</v>
      </c>
      <c r="AB1079" s="20">
        <v>0</v>
      </c>
      <c r="AC1079" s="48">
        <v>0</v>
      </c>
      <c r="AD1079" s="9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</row>
    <row r="1080" spans="1:67" s="21" customFormat="1">
      <c r="A1080" s="7" t="s">
        <v>5144</v>
      </c>
      <c r="B1080" s="7" t="s">
        <v>3754</v>
      </c>
      <c r="C1080" s="7" t="s">
        <v>1506</v>
      </c>
      <c r="D1080" s="7" t="s">
        <v>1532</v>
      </c>
      <c r="E1080" s="7" t="s">
        <v>1533</v>
      </c>
      <c r="F1080" s="7" t="s">
        <v>1534</v>
      </c>
      <c r="G1080" s="7" t="s">
        <v>1535</v>
      </c>
      <c r="H1080" s="7" t="s">
        <v>1536</v>
      </c>
      <c r="I1080" s="7" t="s">
        <v>1537</v>
      </c>
      <c r="J1080" s="7">
        <f t="shared" si="16"/>
        <v>0</v>
      </c>
      <c r="K1080" s="8">
        <v>0</v>
      </c>
      <c r="L1080" s="8">
        <v>0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12">
        <v>0</v>
      </c>
      <c r="AA1080" s="20">
        <v>0</v>
      </c>
      <c r="AB1080" s="20">
        <v>0</v>
      </c>
      <c r="AC1080" s="48">
        <v>0</v>
      </c>
      <c r="AD1080" s="9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0</v>
      </c>
      <c r="AL1080" s="7">
        <v>0</v>
      </c>
      <c r="AM1080" s="7">
        <v>0</v>
      </c>
      <c r="AN1080" s="7">
        <v>0</v>
      </c>
      <c r="AO1080" s="7">
        <v>0</v>
      </c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</row>
    <row r="1081" spans="1:67" s="21" customFormat="1">
      <c r="A1081" s="7" t="s">
        <v>5145</v>
      </c>
      <c r="B1081" s="7" t="s">
        <v>5146</v>
      </c>
      <c r="C1081" s="7" t="s">
        <v>1506</v>
      </c>
      <c r="D1081" s="7" t="s">
        <v>1532</v>
      </c>
      <c r="E1081" s="7" t="s">
        <v>1533</v>
      </c>
      <c r="F1081" s="7" t="s">
        <v>1601</v>
      </c>
      <c r="G1081" s="7" t="s">
        <v>4145</v>
      </c>
      <c r="H1081" s="7" t="s">
        <v>4146</v>
      </c>
      <c r="I1081" s="7" t="s">
        <v>1537</v>
      </c>
      <c r="J1081" s="7">
        <f t="shared" si="16"/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12">
        <v>0</v>
      </c>
      <c r="AA1081" s="20">
        <v>0</v>
      </c>
      <c r="AB1081" s="20">
        <v>0</v>
      </c>
      <c r="AC1081" s="48">
        <v>0</v>
      </c>
      <c r="AD1081" s="9">
        <v>0</v>
      </c>
      <c r="AE1081" s="7">
        <v>0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0</v>
      </c>
      <c r="AL1081" s="7">
        <v>0</v>
      </c>
      <c r="AM1081" s="7">
        <v>0</v>
      </c>
      <c r="AN1081" s="7">
        <v>0</v>
      </c>
      <c r="AO1081" s="7">
        <v>0</v>
      </c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</row>
    <row r="1082" spans="1:67" s="21" customFormat="1">
      <c r="A1082" s="7" t="s">
        <v>5147</v>
      </c>
      <c r="B1082" s="7" t="s">
        <v>5148</v>
      </c>
      <c r="C1082" s="7" t="s">
        <v>1506</v>
      </c>
      <c r="D1082" s="7" t="s">
        <v>1749</v>
      </c>
      <c r="E1082" s="7" t="s">
        <v>1749</v>
      </c>
      <c r="F1082" s="7" t="s">
        <v>1750</v>
      </c>
      <c r="G1082" s="7" t="s">
        <v>4750</v>
      </c>
      <c r="H1082" s="7" t="s">
        <v>5149</v>
      </c>
      <c r="I1082" s="7" t="s">
        <v>1537</v>
      </c>
      <c r="J1082" s="7">
        <f t="shared" si="16"/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12">
        <v>0</v>
      </c>
      <c r="AA1082" s="20">
        <v>0</v>
      </c>
      <c r="AB1082" s="20">
        <v>0</v>
      </c>
      <c r="AC1082" s="48">
        <v>0</v>
      </c>
      <c r="AD1082" s="9">
        <v>0</v>
      </c>
      <c r="AE1082" s="7">
        <v>0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0</v>
      </c>
      <c r="AL1082" s="7">
        <v>0</v>
      </c>
      <c r="AM1082" s="7">
        <v>0</v>
      </c>
      <c r="AN1082" s="7">
        <v>0</v>
      </c>
      <c r="AO1082" s="7">
        <v>0</v>
      </c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</row>
    <row r="1083" spans="1:67" s="21" customFormat="1">
      <c r="A1083" s="7" t="s">
        <v>5150</v>
      </c>
      <c r="B1083" s="7" t="s">
        <v>4276</v>
      </c>
      <c r="C1083" s="7" t="s">
        <v>1506</v>
      </c>
      <c r="D1083" s="7" t="s">
        <v>1532</v>
      </c>
      <c r="E1083" s="7" t="s">
        <v>1533</v>
      </c>
      <c r="F1083" s="7" t="s">
        <v>1537</v>
      </c>
      <c r="G1083" s="7" t="s">
        <v>1537</v>
      </c>
      <c r="H1083" s="7" t="s">
        <v>1537</v>
      </c>
      <c r="I1083" s="7" t="s">
        <v>1537</v>
      </c>
      <c r="J1083" s="7">
        <f t="shared" si="16"/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2">
        <v>0</v>
      </c>
      <c r="AA1083" s="20">
        <v>0</v>
      </c>
      <c r="AB1083" s="20">
        <v>0</v>
      </c>
      <c r="AC1083" s="48">
        <v>0</v>
      </c>
      <c r="AD1083" s="9">
        <v>0</v>
      </c>
      <c r="AE1083" s="7">
        <v>0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0</v>
      </c>
      <c r="AL1083" s="7">
        <v>0</v>
      </c>
      <c r="AM1083" s="7">
        <v>0</v>
      </c>
      <c r="AN1083" s="7">
        <v>0</v>
      </c>
      <c r="AO1083" s="7">
        <v>0</v>
      </c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</row>
    <row r="1084" spans="1:67" s="21" customFormat="1">
      <c r="A1084" s="7" t="s">
        <v>5151</v>
      </c>
      <c r="B1084" s="7" t="s">
        <v>3784</v>
      </c>
      <c r="C1084" s="7" t="s">
        <v>1506</v>
      </c>
      <c r="D1084" s="7" t="s">
        <v>1507</v>
      </c>
      <c r="E1084" s="7" t="s">
        <v>1521</v>
      </c>
      <c r="F1084" s="7" t="s">
        <v>1546</v>
      </c>
      <c r="G1084" s="7" t="s">
        <v>1547</v>
      </c>
      <c r="H1084" s="7" t="s">
        <v>1670</v>
      </c>
      <c r="I1084" s="7" t="s">
        <v>1537</v>
      </c>
      <c r="J1084" s="7">
        <f t="shared" si="16"/>
        <v>0</v>
      </c>
      <c r="K1084" s="8">
        <v>0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12">
        <v>0</v>
      </c>
      <c r="AA1084" s="20">
        <v>0</v>
      </c>
      <c r="AB1084" s="20">
        <v>0</v>
      </c>
      <c r="AC1084" s="48">
        <v>0</v>
      </c>
      <c r="AD1084" s="9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0</v>
      </c>
      <c r="AJ1084" s="7">
        <v>0</v>
      </c>
      <c r="AK1084" s="7">
        <v>0</v>
      </c>
      <c r="AL1084" s="7">
        <v>0</v>
      </c>
      <c r="AM1084" s="7">
        <v>0</v>
      </c>
      <c r="AN1084" s="7">
        <v>0</v>
      </c>
      <c r="AO1084" s="7">
        <v>0</v>
      </c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</row>
    <row r="1085" spans="1:67" s="21" customFormat="1">
      <c r="A1085" s="7" t="s">
        <v>5152</v>
      </c>
      <c r="B1085" s="7" t="s">
        <v>5153</v>
      </c>
      <c r="C1085" s="7" t="s">
        <v>1506</v>
      </c>
      <c r="D1085" s="7" t="s">
        <v>1507</v>
      </c>
      <c r="E1085" s="7" t="s">
        <v>1521</v>
      </c>
      <c r="F1085" s="7" t="s">
        <v>1527</v>
      </c>
      <c r="G1085" s="7" t="s">
        <v>1528</v>
      </c>
      <c r="H1085" s="7" t="s">
        <v>1529</v>
      </c>
      <c r="I1085" s="7" t="s">
        <v>5154</v>
      </c>
      <c r="J1085" s="7">
        <f t="shared" si="16"/>
        <v>0</v>
      </c>
      <c r="K1085" s="8">
        <v>0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12">
        <v>0</v>
      </c>
      <c r="AA1085" s="20">
        <v>0</v>
      </c>
      <c r="AB1085" s="20">
        <v>0</v>
      </c>
      <c r="AC1085" s="48">
        <v>0</v>
      </c>
      <c r="AD1085" s="9">
        <v>0</v>
      </c>
      <c r="AE1085" s="7">
        <v>0</v>
      </c>
      <c r="AF1085" s="7">
        <v>0</v>
      </c>
      <c r="AG1085" s="7">
        <v>0</v>
      </c>
      <c r="AH1085" s="7">
        <v>0</v>
      </c>
      <c r="AI1085" s="7">
        <v>0</v>
      </c>
      <c r="AJ1085" s="7">
        <v>0</v>
      </c>
      <c r="AK1085" s="7">
        <v>0</v>
      </c>
      <c r="AL1085" s="7">
        <v>0</v>
      </c>
      <c r="AM1085" s="7">
        <v>0</v>
      </c>
      <c r="AN1085" s="7">
        <v>0</v>
      </c>
      <c r="AO1085" s="7">
        <v>0</v>
      </c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</row>
    <row r="1086" spans="1:67" s="21" customFormat="1">
      <c r="A1086" s="7" t="s">
        <v>5155</v>
      </c>
      <c r="B1086" s="7" t="s">
        <v>3782</v>
      </c>
      <c r="C1086" s="7" t="s">
        <v>1506</v>
      </c>
      <c r="D1086" s="7" t="s">
        <v>1507</v>
      </c>
      <c r="E1086" s="7" t="s">
        <v>1521</v>
      </c>
      <c r="F1086" s="7" t="s">
        <v>1522</v>
      </c>
      <c r="G1086" s="7" t="s">
        <v>1537</v>
      </c>
      <c r="H1086" s="7" t="s">
        <v>1537</v>
      </c>
      <c r="I1086" s="7" t="s">
        <v>1537</v>
      </c>
      <c r="J1086" s="7">
        <f t="shared" si="16"/>
        <v>0</v>
      </c>
      <c r="K1086" s="8">
        <v>0</v>
      </c>
      <c r="L1086" s="8">
        <v>0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12">
        <v>0</v>
      </c>
      <c r="AA1086" s="20">
        <v>0</v>
      </c>
      <c r="AB1086" s="20">
        <v>0</v>
      </c>
      <c r="AC1086" s="48">
        <v>0</v>
      </c>
      <c r="AD1086" s="9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0</v>
      </c>
      <c r="AL1086" s="7">
        <v>0</v>
      </c>
      <c r="AM1086" s="7">
        <v>0</v>
      </c>
      <c r="AN1086" s="7">
        <v>0</v>
      </c>
      <c r="AO1086" s="7">
        <v>0</v>
      </c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</row>
    <row r="1087" spans="1:67" s="21" customFormat="1">
      <c r="A1087" s="7" t="s">
        <v>5156</v>
      </c>
      <c r="B1087" s="7" t="s">
        <v>4099</v>
      </c>
      <c r="C1087" s="7" t="s">
        <v>4100</v>
      </c>
      <c r="D1087" s="7" t="s">
        <v>1537</v>
      </c>
      <c r="E1087" s="7" t="s">
        <v>1537</v>
      </c>
      <c r="F1087" s="7" t="s">
        <v>1537</v>
      </c>
      <c r="G1087" s="7" t="s">
        <v>1537</v>
      </c>
      <c r="H1087" s="7" t="s">
        <v>1537</v>
      </c>
      <c r="I1087" s="7" t="s">
        <v>1537</v>
      </c>
      <c r="J1087" s="7">
        <f t="shared" si="16"/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12">
        <v>0</v>
      </c>
      <c r="AA1087" s="20">
        <v>0</v>
      </c>
      <c r="AB1087" s="20">
        <v>0</v>
      </c>
      <c r="AC1087" s="48">
        <v>0</v>
      </c>
      <c r="AD1087" s="9">
        <v>0</v>
      </c>
      <c r="AE1087" s="7">
        <v>0</v>
      </c>
      <c r="AF1087" s="7">
        <v>0</v>
      </c>
      <c r="AG1087" s="7">
        <v>0</v>
      </c>
      <c r="AH1087" s="7">
        <v>0</v>
      </c>
      <c r="AI1087" s="7">
        <v>0</v>
      </c>
      <c r="AJ1087" s="7">
        <v>0</v>
      </c>
      <c r="AK1087" s="7">
        <v>0</v>
      </c>
      <c r="AL1087" s="7">
        <v>0</v>
      </c>
      <c r="AM1087" s="7">
        <v>0</v>
      </c>
      <c r="AN1087" s="7">
        <v>0</v>
      </c>
      <c r="AO1087" s="7">
        <v>0</v>
      </c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</row>
    <row r="1088" spans="1:67" s="21" customFormat="1">
      <c r="A1088" s="7" t="s">
        <v>5157</v>
      </c>
      <c r="B1088" s="7" t="s">
        <v>3784</v>
      </c>
      <c r="C1088" s="7" t="s">
        <v>1506</v>
      </c>
      <c r="D1088" s="7" t="s">
        <v>1507</v>
      </c>
      <c r="E1088" s="7" t="s">
        <v>1521</v>
      </c>
      <c r="F1088" s="7" t="s">
        <v>1546</v>
      </c>
      <c r="G1088" s="7" t="s">
        <v>1547</v>
      </c>
      <c r="H1088" s="7" t="s">
        <v>1670</v>
      </c>
      <c r="I1088" s="7" t="s">
        <v>1537</v>
      </c>
      <c r="J1088" s="7">
        <f t="shared" si="16"/>
        <v>0</v>
      </c>
      <c r="K1088" s="8">
        <v>0</v>
      </c>
      <c r="L1088" s="8">
        <v>0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12">
        <v>0</v>
      </c>
      <c r="AA1088" s="20">
        <v>0</v>
      </c>
      <c r="AB1088" s="20">
        <v>0</v>
      </c>
      <c r="AC1088" s="48">
        <v>0</v>
      </c>
      <c r="AD1088" s="9">
        <v>0</v>
      </c>
      <c r="AE1088" s="7">
        <v>0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0</v>
      </c>
      <c r="AL1088" s="7">
        <v>0</v>
      </c>
      <c r="AM1088" s="7">
        <v>0</v>
      </c>
      <c r="AN1088" s="7">
        <v>0</v>
      </c>
      <c r="AO1088" s="7">
        <v>0</v>
      </c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</row>
    <row r="1089" spans="1:67" s="21" customFormat="1">
      <c r="A1089" s="7" t="s">
        <v>5158</v>
      </c>
      <c r="B1089" s="7" t="s">
        <v>3751</v>
      </c>
      <c r="C1089" s="7" t="s">
        <v>1506</v>
      </c>
      <c r="D1089" s="7" t="s">
        <v>1507</v>
      </c>
      <c r="E1089" s="7" t="s">
        <v>1508</v>
      </c>
      <c r="F1089" s="7" t="s">
        <v>1509</v>
      </c>
      <c r="G1089" s="7" t="s">
        <v>1594</v>
      </c>
      <c r="H1089" s="7" t="s">
        <v>1537</v>
      </c>
      <c r="I1089" s="7" t="s">
        <v>1537</v>
      </c>
      <c r="J1089" s="7">
        <f t="shared" si="16"/>
        <v>0</v>
      </c>
      <c r="K1089" s="8">
        <v>0</v>
      </c>
      <c r="L1089" s="8">
        <v>0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12">
        <v>0</v>
      </c>
      <c r="AA1089" s="20">
        <v>0</v>
      </c>
      <c r="AB1089" s="20">
        <v>0</v>
      </c>
      <c r="AC1089" s="48">
        <v>0</v>
      </c>
      <c r="AD1089" s="9">
        <v>0</v>
      </c>
      <c r="AE1089" s="7">
        <v>0</v>
      </c>
      <c r="AF1089" s="7">
        <v>0</v>
      </c>
      <c r="AG1089" s="7">
        <v>0</v>
      </c>
      <c r="AH1089" s="7">
        <v>0</v>
      </c>
      <c r="AI1089" s="7">
        <v>0</v>
      </c>
      <c r="AJ1089" s="7">
        <v>0</v>
      </c>
      <c r="AK1089" s="7">
        <v>0</v>
      </c>
      <c r="AL1089" s="7">
        <v>0</v>
      </c>
      <c r="AM1089" s="7">
        <v>0</v>
      </c>
      <c r="AN1089" s="7">
        <v>0</v>
      </c>
      <c r="AO1089" s="7">
        <v>0</v>
      </c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</row>
    <row r="1090" spans="1:67" s="21" customFormat="1">
      <c r="A1090" s="7" t="s">
        <v>5159</v>
      </c>
      <c r="B1090" s="7" t="s">
        <v>3695</v>
      </c>
      <c r="C1090" s="7" t="s">
        <v>1506</v>
      </c>
      <c r="D1090" s="7" t="s">
        <v>1507</v>
      </c>
      <c r="E1090" s="7" t="s">
        <v>1515</v>
      </c>
      <c r="F1090" s="7" t="s">
        <v>3672</v>
      </c>
      <c r="G1090" s="7" t="s">
        <v>1789</v>
      </c>
      <c r="H1090" s="7" t="s">
        <v>1537</v>
      </c>
      <c r="I1090" s="7" t="s">
        <v>1537</v>
      </c>
      <c r="J1090" s="7">
        <f t="shared" si="16"/>
        <v>0</v>
      </c>
      <c r="K1090" s="8">
        <v>0</v>
      </c>
      <c r="L1090" s="8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12">
        <v>0</v>
      </c>
      <c r="AA1090" s="20">
        <v>0</v>
      </c>
      <c r="AB1090" s="20">
        <v>0</v>
      </c>
      <c r="AC1090" s="48">
        <v>0</v>
      </c>
      <c r="AD1090" s="9">
        <v>0</v>
      </c>
      <c r="AE1090" s="7">
        <v>0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0</v>
      </c>
      <c r="AL1090" s="7">
        <v>0</v>
      </c>
      <c r="AM1090" s="7">
        <v>0</v>
      </c>
      <c r="AN1090" s="7">
        <v>0</v>
      </c>
      <c r="AO1090" s="7">
        <v>0</v>
      </c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</row>
    <row r="1091" spans="1:67" s="21" customFormat="1">
      <c r="A1091" s="7" t="s">
        <v>5160</v>
      </c>
      <c r="B1091" s="7" t="s">
        <v>3843</v>
      </c>
      <c r="C1091" s="7" t="s">
        <v>1506</v>
      </c>
      <c r="D1091" s="7" t="s">
        <v>1558</v>
      </c>
      <c r="E1091" s="7" t="s">
        <v>1559</v>
      </c>
      <c r="F1091" s="7" t="s">
        <v>1560</v>
      </c>
      <c r="G1091" s="7" t="s">
        <v>1561</v>
      </c>
      <c r="H1091" s="7" t="s">
        <v>3844</v>
      </c>
      <c r="I1091" s="7" t="s">
        <v>1537</v>
      </c>
      <c r="J1091" s="7">
        <f t="shared" si="16"/>
        <v>0</v>
      </c>
      <c r="K1091" s="8">
        <v>0</v>
      </c>
      <c r="L1091" s="8">
        <v>0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12">
        <v>0</v>
      </c>
      <c r="AA1091" s="20">
        <v>0</v>
      </c>
      <c r="AB1091" s="20">
        <v>0</v>
      </c>
      <c r="AC1091" s="48">
        <v>0</v>
      </c>
      <c r="AD1091" s="9">
        <v>0</v>
      </c>
      <c r="AE1091" s="7">
        <v>0</v>
      </c>
      <c r="AF1091" s="7">
        <v>0</v>
      </c>
      <c r="AG1091" s="7">
        <v>0</v>
      </c>
      <c r="AH1091" s="7">
        <v>0</v>
      </c>
      <c r="AI1091" s="7">
        <v>0</v>
      </c>
      <c r="AJ1091" s="7">
        <v>0</v>
      </c>
      <c r="AK1091" s="7">
        <v>0</v>
      </c>
      <c r="AL1091" s="7">
        <v>0</v>
      </c>
      <c r="AM1091" s="7">
        <v>0</v>
      </c>
      <c r="AN1091" s="7">
        <v>0</v>
      </c>
      <c r="AO1091" s="7">
        <v>0</v>
      </c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</row>
    <row r="1092" spans="1:67" s="21" customFormat="1">
      <c r="A1092" s="7" t="s">
        <v>5161</v>
      </c>
      <c r="B1092" s="7" t="s">
        <v>3773</v>
      </c>
      <c r="C1092" s="7" t="s">
        <v>1506</v>
      </c>
      <c r="D1092" s="7" t="s">
        <v>1558</v>
      </c>
      <c r="E1092" s="7" t="s">
        <v>1559</v>
      </c>
      <c r="F1092" s="7" t="s">
        <v>1560</v>
      </c>
      <c r="G1092" s="7" t="s">
        <v>1561</v>
      </c>
      <c r="H1092" s="7" t="s">
        <v>1537</v>
      </c>
      <c r="I1092" s="7" t="s">
        <v>1537</v>
      </c>
      <c r="J1092" s="7">
        <f t="shared" ref="J1092:J1155" si="17">SUM(K1092:AO1092)</f>
        <v>0</v>
      </c>
      <c r="K1092" s="8">
        <v>0</v>
      </c>
      <c r="L1092" s="8">
        <v>0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12">
        <v>0</v>
      </c>
      <c r="AA1092" s="20">
        <v>0</v>
      </c>
      <c r="AB1092" s="20">
        <v>0</v>
      </c>
      <c r="AC1092" s="48">
        <v>0</v>
      </c>
      <c r="AD1092" s="9">
        <v>0</v>
      </c>
      <c r="AE1092" s="7">
        <v>0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0</v>
      </c>
      <c r="AL1092" s="7">
        <v>0</v>
      </c>
      <c r="AM1092" s="7">
        <v>0</v>
      </c>
      <c r="AN1092" s="7">
        <v>0</v>
      </c>
      <c r="AO1092" s="7">
        <v>0</v>
      </c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</row>
    <row r="1093" spans="1:67" s="21" customFormat="1">
      <c r="A1093" s="7" t="s">
        <v>5162</v>
      </c>
      <c r="B1093" s="7" t="s">
        <v>4099</v>
      </c>
      <c r="C1093" s="7" t="s">
        <v>4100</v>
      </c>
      <c r="D1093" s="7" t="s">
        <v>1537</v>
      </c>
      <c r="E1093" s="7" t="s">
        <v>1537</v>
      </c>
      <c r="F1093" s="7" t="s">
        <v>1537</v>
      </c>
      <c r="G1093" s="7" t="s">
        <v>1537</v>
      </c>
      <c r="H1093" s="7" t="s">
        <v>1537</v>
      </c>
      <c r="I1093" s="7" t="s">
        <v>1537</v>
      </c>
      <c r="J1093" s="7">
        <f t="shared" si="17"/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12">
        <v>0</v>
      </c>
      <c r="AA1093" s="20">
        <v>0</v>
      </c>
      <c r="AB1093" s="20">
        <v>0</v>
      </c>
      <c r="AC1093" s="48">
        <v>0</v>
      </c>
      <c r="AD1093" s="9">
        <v>0</v>
      </c>
      <c r="AE1093" s="7">
        <v>0</v>
      </c>
      <c r="AF1093" s="7">
        <v>0</v>
      </c>
      <c r="AG1093" s="7">
        <v>0</v>
      </c>
      <c r="AH1093" s="7">
        <v>0</v>
      </c>
      <c r="AI1093" s="7">
        <v>0</v>
      </c>
      <c r="AJ1093" s="7">
        <v>0</v>
      </c>
      <c r="AK1093" s="7">
        <v>0</v>
      </c>
      <c r="AL1093" s="7">
        <v>0</v>
      </c>
      <c r="AM1093" s="7">
        <v>0</v>
      </c>
      <c r="AN1093" s="7">
        <v>0</v>
      </c>
      <c r="AO1093" s="7">
        <v>0</v>
      </c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</row>
    <row r="1094" spans="1:67" s="21" customFormat="1">
      <c r="A1094" s="7" t="s">
        <v>5163</v>
      </c>
      <c r="B1094" s="7" t="s">
        <v>3981</v>
      </c>
      <c r="C1094" s="7" t="s">
        <v>1506</v>
      </c>
      <c r="D1094" s="7" t="s">
        <v>1507</v>
      </c>
      <c r="E1094" s="7" t="s">
        <v>3982</v>
      </c>
      <c r="F1094" s="7" t="s">
        <v>3983</v>
      </c>
      <c r="G1094" s="7" t="s">
        <v>3984</v>
      </c>
      <c r="H1094" s="7" t="s">
        <v>3985</v>
      </c>
      <c r="I1094" s="7" t="s">
        <v>1537</v>
      </c>
      <c r="J1094" s="7">
        <f t="shared" si="17"/>
        <v>0</v>
      </c>
      <c r="K1094" s="8">
        <v>0</v>
      </c>
      <c r="L1094" s="8">
        <v>0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12">
        <v>0</v>
      </c>
      <c r="AA1094" s="20">
        <v>0</v>
      </c>
      <c r="AB1094" s="20">
        <v>0</v>
      </c>
      <c r="AC1094" s="48">
        <v>0</v>
      </c>
      <c r="AD1094" s="9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0</v>
      </c>
      <c r="AL1094" s="7">
        <v>0</v>
      </c>
      <c r="AM1094" s="7">
        <v>0</v>
      </c>
      <c r="AN1094" s="7">
        <v>0</v>
      </c>
      <c r="AO1094" s="7">
        <v>0</v>
      </c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</row>
    <row r="1095" spans="1:67" s="21" customFormat="1">
      <c r="A1095" s="7" t="s">
        <v>5164</v>
      </c>
      <c r="B1095" s="7" t="s">
        <v>4264</v>
      </c>
      <c r="C1095" s="7" t="s">
        <v>1506</v>
      </c>
      <c r="D1095" s="7" t="s">
        <v>1507</v>
      </c>
      <c r="E1095" s="7" t="s">
        <v>1521</v>
      </c>
      <c r="F1095" s="7" t="s">
        <v>1546</v>
      </c>
      <c r="G1095" s="7" t="s">
        <v>1547</v>
      </c>
      <c r="H1095" s="7" t="s">
        <v>1537</v>
      </c>
      <c r="I1095" s="7" t="s">
        <v>1537</v>
      </c>
      <c r="J1095" s="7">
        <f t="shared" si="17"/>
        <v>0</v>
      </c>
      <c r="K1095" s="8">
        <v>0</v>
      </c>
      <c r="L1095" s="8">
        <v>0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12">
        <v>0</v>
      </c>
      <c r="AA1095" s="20">
        <v>0</v>
      </c>
      <c r="AB1095" s="20">
        <v>0</v>
      </c>
      <c r="AC1095" s="48">
        <v>0</v>
      </c>
      <c r="AD1095" s="9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0</v>
      </c>
      <c r="AL1095" s="7">
        <v>0</v>
      </c>
      <c r="AM1095" s="7">
        <v>0</v>
      </c>
      <c r="AN1095" s="7">
        <v>0</v>
      </c>
      <c r="AO1095" s="7">
        <v>0</v>
      </c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</row>
    <row r="1096" spans="1:67" s="21" customFormat="1">
      <c r="A1096" s="7" t="s">
        <v>5165</v>
      </c>
      <c r="B1096" s="7" t="s">
        <v>4016</v>
      </c>
      <c r="C1096" s="7" t="s">
        <v>1506</v>
      </c>
      <c r="D1096" s="7" t="s">
        <v>1507</v>
      </c>
      <c r="E1096" s="7" t="s">
        <v>1508</v>
      </c>
      <c r="F1096" s="7" t="s">
        <v>1537</v>
      </c>
      <c r="G1096" s="7" t="s">
        <v>1537</v>
      </c>
      <c r="H1096" s="7" t="s">
        <v>1537</v>
      </c>
      <c r="I1096" s="7" t="s">
        <v>1537</v>
      </c>
      <c r="J1096" s="7">
        <f t="shared" si="17"/>
        <v>0</v>
      </c>
      <c r="K1096" s="8">
        <v>0</v>
      </c>
      <c r="L1096" s="8">
        <v>0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12">
        <v>0</v>
      </c>
      <c r="AA1096" s="20">
        <v>0</v>
      </c>
      <c r="AB1096" s="20">
        <v>0</v>
      </c>
      <c r="AC1096" s="48">
        <v>0</v>
      </c>
      <c r="AD1096" s="9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0</v>
      </c>
      <c r="AL1096" s="7">
        <v>0</v>
      </c>
      <c r="AM1096" s="7">
        <v>0</v>
      </c>
      <c r="AN1096" s="7">
        <v>0</v>
      </c>
      <c r="AO1096" s="7">
        <v>0</v>
      </c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</row>
    <row r="1097" spans="1:67" s="21" customFormat="1">
      <c r="A1097" s="7" t="s">
        <v>5166</v>
      </c>
      <c r="B1097" s="7" t="s">
        <v>5167</v>
      </c>
      <c r="C1097" s="7" t="s">
        <v>1506</v>
      </c>
      <c r="D1097" s="7" t="s">
        <v>1507</v>
      </c>
      <c r="E1097" s="7" t="s">
        <v>1521</v>
      </c>
      <c r="F1097" s="7" t="s">
        <v>4002</v>
      </c>
      <c r="G1097" s="7" t="s">
        <v>4003</v>
      </c>
      <c r="H1097" s="7" t="s">
        <v>5168</v>
      </c>
      <c r="I1097" s="7" t="s">
        <v>1537</v>
      </c>
      <c r="J1097" s="7">
        <f t="shared" si="17"/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12">
        <v>0</v>
      </c>
      <c r="AA1097" s="20">
        <v>0</v>
      </c>
      <c r="AB1097" s="20">
        <v>0</v>
      </c>
      <c r="AC1097" s="48">
        <v>0</v>
      </c>
      <c r="AD1097" s="9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0</v>
      </c>
      <c r="AL1097" s="7">
        <v>0</v>
      </c>
      <c r="AM1097" s="7">
        <v>0</v>
      </c>
      <c r="AN1097" s="7">
        <v>0</v>
      </c>
      <c r="AO1097" s="7">
        <v>0</v>
      </c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</row>
    <row r="1098" spans="1:67" s="21" customFormat="1">
      <c r="A1098" s="7" t="s">
        <v>5169</v>
      </c>
      <c r="B1098" s="7" t="s">
        <v>4099</v>
      </c>
      <c r="C1098" s="7" t="s">
        <v>4100</v>
      </c>
      <c r="D1098" s="7" t="s">
        <v>1537</v>
      </c>
      <c r="E1098" s="7" t="s">
        <v>1537</v>
      </c>
      <c r="F1098" s="7" t="s">
        <v>1537</v>
      </c>
      <c r="G1098" s="7" t="s">
        <v>1537</v>
      </c>
      <c r="H1098" s="7" t="s">
        <v>1537</v>
      </c>
      <c r="I1098" s="7" t="s">
        <v>1537</v>
      </c>
      <c r="J1098" s="7">
        <f t="shared" si="17"/>
        <v>0</v>
      </c>
      <c r="K1098" s="8">
        <v>0</v>
      </c>
      <c r="L1098" s="8">
        <v>0</v>
      </c>
      <c r="M1098" s="8">
        <v>0</v>
      </c>
      <c r="N1098" s="8">
        <v>0</v>
      </c>
      <c r="O1098" s="8">
        <v>0</v>
      </c>
      <c r="P1098" s="8">
        <v>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Y1098" s="8">
        <v>0</v>
      </c>
      <c r="Z1098" s="12">
        <v>0</v>
      </c>
      <c r="AA1098" s="20">
        <v>0</v>
      </c>
      <c r="AB1098" s="20">
        <v>0</v>
      </c>
      <c r="AC1098" s="48">
        <v>0</v>
      </c>
      <c r="AD1098" s="9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0</v>
      </c>
      <c r="AL1098" s="7">
        <v>0</v>
      </c>
      <c r="AM1098" s="7">
        <v>0</v>
      </c>
      <c r="AN1098" s="7">
        <v>0</v>
      </c>
      <c r="AO1098" s="7">
        <v>0</v>
      </c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</row>
    <row r="1099" spans="1:67" s="21" customFormat="1">
      <c r="A1099" s="7" t="s">
        <v>5170</v>
      </c>
      <c r="B1099" s="7" t="s">
        <v>4099</v>
      </c>
      <c r="C1099" s="7" t="s">
        <v>4100</v>
      </c>
      <c r="D1099" s="7" t="s">
        <v>1537</v>
      </c>
      <c r="E1099" s="7" t="s">
        <v>1537</v>
      </c>
      <c r="F1099" s="7" t="s">
        <v>1537</v>
      </c>
      <c r="G1099" s="7" t="s">
        <v>1537</v>
      </c>
      <c r="H1099" s="7" t="s">
        <v>1537</v>
      </c>
      <c r="I1099" s="7" t="s">
        <v>1537</v>
      </c>
      <c r="J1099" s="7">
        <f t="shared" si="17"/>
        <v>0</v>
      </c>
      <c r="K1099" s="8">
        <v>0</v>
      </c>
      <c r="L1099" s="8"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12">
        <v>0</v>
      </c>
      <c r="AA1099" s="20">
        <v>0</v>
      </c>
      <c r="AB1099" s="20">
        <v>0</v>
      </c>
      <c r="AC1099" s="48">
        <v>0</v>
      </c>
      <c r="AD1099" s="9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7">
        <v>0</v>
      </c>
      <c r="AN1099" s="7">
        <v>0</v>
      </c>
      <c r="AO1099" s="7">
        <v>0</v>
      </c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</row>
    <row r="1100" spans="1:67" s="21" customFormat="1">
      <c r="A1100" s="7" t="s">
        <v>5171</v>
      </c>
      <c r="B1100" s="7" t="s">
        <v>4102</v>
      </c>
      <c r="C1100" s="7" t="s">
        <v>1506</v>
      </c>
      <c r="D1100" s="7" t="s">
        <v>1507</v>
      </c>
      <c r="E1100" s="7" t="s">
        <v>1537</v>
      </c>
      <c r="F1100" s="7" t="s">
        <v>1537</v>
      </c>
      <c r="G1100" s="7" t="s">
        <v>1537</v>
      </c>
      <c r="H1100" s="7" t="s">
        <v>1537</v>
      </c>
      <c r="I1100" s="7" t="s">
        <v>1537</v>
      </c>
      <c r="J1100" s="7">
        <f t="shared" si="17"/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12">
        <v>0</v>
      </c>
      <c r="AA1100" s="20">
        <v>0</v>
      </c>
      <c r="AB1100" s="20">
        <v>0</v>
      </c>
      <c r="AC1100" s="48">
        <v>0</v>
      </c>
      <c r="AD1100" s="9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  <c r="AJ1100" s="7">
        <v>0</v>
      </c>
      <c r="AK1100" s="7">
        <v>0</v>
      </c>
      <c r="AL1100" s="7">
        <v>0</v>
      </c>
      <c r="AM1100" s="7">
        <v>0</v>
      </c>
      <c r="AN1100" s="7">
        <v>0</v>
      </c>
      <c r="AO1100" s="7">
        <v>0</v>
      </c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</row>
    <row r="1101" spans="1:67" s="21" customFormat="1">
      <c r="A1101" s="7" t="s">
        <v>5172</v>
      </c>
      <c r="B1101" s="7" t="s">
        <v>3701</v>
      </c>
      <c r="C1101" s="7" t="s">
        <v>1506</v>
      </c>
      <c r="D1101" s="7" t="s">
        <v>1507</v>
      </c>
      <c r="E1101" s="7" t="s">
        <v>1521</v>
      </c>
      <c r="F1101" s="7" t="s">
        <v>1527</v>
      </c>
      <c r="G1101" s="7" t="s">
        <v>1528</v>
      </c>
      <c r="H1101" s="7" t="s">
        <v>1529</v>
      </c>
      <c r="I1101" s="7" t="s">
        <v>1537</v>
      </c>
      <c r="J1101" s="7">
        <f t="shared" si="17"/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12">
        <v>0</v>
      </c>
      <c r="AA1101" s="20">
        <v>0</v>
      </c>
      <c r="AB1101" s="20">
        <v>0</v>
      </c>
      <c r="AC1101" s="48">
        <v>0</v>
      </c>
      <c r="AD1101" s="9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0</v>
      </c>
      <c r="AL1101" s="7">
        <v>0</v>
      </c>
      <c r="AM1101" s="7">
        <v>0</v>
      </c>
      <c r="AN1101" s="7">
        <v>0</v>
      </c>
      <c r="AO1101" s="7">
        <v>0</v>
      </c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</row>
    <row r="1102" spans="1:67" s="21" customFormat="1">
      <c r="A1102" s="7" t="s">
        <v>5173</v>
      </c>
      <c r="B1102" s="7" t="s">
        <v>4099</v>
      </c>
      <c r="C1102" s="7" t="s">
        <v>4100</v>
      </c>
      <c r="D1102" s="7" t="s">
        <v>1537</v>
      </c>
      <c r="E1102" s="7" t="s">
        <v>1537</v>
      </c>
      <c r="F1102" s="7" t="s">
        <v>1537</v>
      </c>
      <c r="G1102" s="7" t="s">
        <v>1537</v>
      </c>
      <c r="H1102" s="7" t="s">
        <v>1537</v>
      </c>
      <c r="I1102" s="7" t="s">
        <v>1537</v>
      </c>
      <c r="J1102" s="7">
        <f t="shared" si="17"/>
        <v>0</v>
      </c>
      <c r="K1102" s="8">
        <v>0</v>
      </c>
      <c r="L1102" s="8">
        <v>0</v>
      </c>
      <c r="M1102" s="8">
        <v>0</v>
      </c>
      <c r="N1102" s="8">
        <v>0</v>
      </c>
      <c r="O1102" s="8">
        <v>0</v>
      </c>
      <c r="P1102" s="8">
        <v>0</v>
      </c>
      <c r="Q1102" s="8">
        <v>0</v>
      </c>
      <c r="R1102" s="8">
        <v>0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0</v>
      </c>
      <c r="Z1102" s="12">
        <v>0</v>
      </c>
      <c r="AA1102" s="20">
        <v>0</v>
      </c>
      <c r="AB1102" s="20">
        <v>0</v>
      </c>
      <c r="AC1102" s="48">
        <v>0</v>
      </c>
      <c r="AD1102" s="9">
        <v>0</v>
      </c>
      <c r="AE1102" s="7">
        <v>0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7">
        <v>0</v>
      </c>
      <c r="AN1102" s="7">
        <v>0</v>
      </c>
      <c r="AO1102" s="7">
        <v>0</v>
      </c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</row>
    <row r="1103" spans="1:67" s="21" customFormat="1">
      <c r="A1103" s="7" t="s">
        <v>5174</v>
      </c>
      <c r="B1103" s="7" t="s">
        <v>4099</v>
      </c>
      <c r="C1103" s="7" t="s">
        <v>4100</v>
      </c>
      <c r="D1103" s="7" t="s">
        <v>1537</v>
      </c>
      <c r="E1103" s="7" t="s">
        <v>1537</v>
      </c>
      <c r="F1103" s="7" t="s">
        <v>1537</v>
      </c>
      <c r="G1103" s="7" t="s">
        <v>1537</v>
      </c>
      <c r="H1103" s="7" t="s">
        <v>1537</v>
      </c>
      <c r="I1103" s="7" t="s">
        <v>1537</v>
      </c>
      <c r="J1103" s="7">
        <f t="shared" si="17"/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12">
        <v>0</v>
      </c>
      <c r="AA1103" s="20">
        <v>0</v>
      </c>
      <c r="AB1103" s="20">
        <v>0</v>
      </c>
      <c r="AC1103" s="48">
        <v>0</v>
      </c>
      <c r="AD1103" s="9">
        <v>0</v>
      </c>
      <c r="AE1103" s="7">
        <v>0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7">
        <v>0</v>
      </c>
      <c r="AN1103" s="7">
        <v>0</v>
      </c>
      <c r="AO1103" s="7">
        <v>0</v>
      </c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</row>
    <row r="1104" spans="1:67" s="21" customFormat="1">
      <c r="A1104" s="7" t="s">
        <v>5175</v>
      </c>
      <c r="B1104" s="7" t="s">
        <v>4099</v>
      </c>
      <c r="C1104" s="7" t="s">
        <v>4100</v>
      </c>
      <c r="D1104" s="7" t="s">
        <v>1537</v>
      </c>
      <c r="E1104" s="7" t="s">
        <v>1537</v>
      </c>
      <c r="F1104" s="7" t="s">
        <v>1537</v>
      </c>
      <c r="G1104" s="7" t="s">
        <v>1537</v>
      </c>
      <c r="H1104" s="7" t="s">
        <v>1537</v>
      </c>
      <c r="I1104" s="7" t="s">
        <v>1537</v>
      </c>
      <c r="J1104" s="7">
        <f t="shared" si="17"/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  <c r="R1104" s="8">
        <v>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12">
        <v>0</v>
      </c>
      <c r="AA1104" s="20">
        <v>0</v>
      </c>
      <c r="AB1104" s="20">
        <v>0</v>
      </c>
      <c r="AC1104" s="48">
        <v>0</v>
      </c>
      <c r="AD1104" s="9">
        <v>0</v>
      </c>
      <c r="AE1104" s="7">
        <v>0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0</v>
      </c>
      <c r="AL1104" s="7">
        <v>0</v>
      </c>
      <c r="AM1104" s="7">
        <v>0</v>
      </c>
      <c r="AN1104" s="7">
        <v>0</v>
      </c>
      <c r="AO1104" s="7">
        <v>0</v>
      </c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</row>
    <row r="1105" spans="1:67" s="21" customFormat="1">
      <c r="A1105" s="7" t="s">
        <v>5176</v>
      </c>
      <c r="B1105" s="7" t="s">
        <v>4099</v>
      </c>
      <c r="C1105" s="7" t="s">
        <v>4100</v>
      </c>
      <c r="D1105" s="7" t="s">
        <v>1537</v>
      </c>
      <c r="E1105" s="7" t="s">
        <v>1537</v>
      </c>
      <c r="F1105" s="7" t="s">
        <v>1537</v>
      </c>
      <c r="G1105" s="7" t="s">
        <v>1537</v>
      </c>
      <c r="H1105" s="7" t="s">
        <v>1537</v>
      </c>
      <c r="I1105" s="7" t="s">
        <v>1537</v>
      </c>
      <c r="J1105" s="7">
        <f t="shared" si="17"/>
        <v>10</v>
      </c>
      <c r="K1105" s="8">
        <v>0</v>
      </c>
      <c r="L1105" s="8"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12">
        <v>0</v>
      </c>
      <c r="AA1105" s="20">
        <v>0</v>
      </c>
      <c r="AB1105" s="20">
        <v>0</v>
      </c>
      <c r="AC1105" s="48">
        <v>0</v>
      </c>
      <c r="AD1105" s="9">
        <v>0</v>
      </c>
      <c r="AE1105" s="7">
        <v>0</v>
      </c>
      <c r="AF1105" s="7">
        <v>10</v>
      </c>
      <c r="AG1105" s="7">
        <v>0</v>
      </c>
      <c r="AH1105" s="7">
        <v>0</v>
      </c>
      <c r="AI1105" s="7">
        <v>0</v>
      </c>
      <c r="AJ1105" s="7">
        <v>0</v>
      </c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</row>
    <row r="1106" spans="1:67" s="21" customFormat="1">
      <c r="A1106" s="7" t="s">
        <v>5177</v>
      </c>
      <c r="B1106" s="7" t="s">
        <v>4099</v>
      </c>
      <c r="C1106" s="7" t="s">
        <v>4100</v>
      </c>
      <c r="D1106" s="7" t="s">
        <v>1537</v>
      </c>
      <c r="E1106" s="7" t="s">
        <v>1537</v>
      </c>
      <c r="F1106" s="7" t="s">
        <v>1537</v>
      </c>
      <c r="G1106" s="7" t="s">
        <v>1537</v>
      </c>
      <c r="H1106" s="7" t="s">
        <v>1537</v>
      </c>
      <c r="I1106" s="7" t="s">
        <v>1537</v>
      </c>
      <c r="J1106" s="7">
        <f t="shared" si="17"/>
        <v>10</v>
      </c>
      <c r="K1106" s="8">
        <v>0</v>
      </c>
      <c r="L1106" s="8">
        <v>0</v>
      </c>
      <c r="M1106" s="8">
        <v>0</v>
      </c>
      <c r="N1106" s="8">
        <v>0</v>
      </c>
      <c r="O1106" s="8">
        <v>0</v>
      </c>
      <c r="P1106" s="8">
        <v>0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Y1106" s="8">
        <v>0</v>
      </c>
      <c r="Z1106" s="12">
        <v>0</v>
      </c>
      <c r="AA1106" s="20">
        <v>0</v>
      </c>
      <c r="AB1106" s="20">
        <v>0</v>
      </c>
      <c r="AC1106" s="48">
        <v>0</v>
      </c>
      <c r="AD1106" s="9">
        <v>0</v>
      </c>
      <c r="AE1106" s="7">
        <v>0</v>
      </c>
      <c r="AF1106" s="7">
        <v>10</v>
      </c>
      <c r="AG1106" s="7">
        <v>0</v>
      </c>
      <c r="AH1106" s="7">
        <v>0</v>
      </c>
      <c r="AI1106" s="7">
        <v>0</v>
      </c>
      <c r="AJ1106" s="7">
        <v>0</v>
      </c>
      <c r="AK1106" s="7">
        <v>0</v>
      </c>
      <c r="AL1106" s="7">
        <v>0</v>
      </c>
      <c r="AM1106" s="7">
        <v>0</v>
      </c>
      <c r="AN1106" s="7">
        <v>0</v>
      </c>
      <c r="AO1106" s="7">
        <v>0</v>
      </c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</row>
    <row r="1107" spans="1:67" s="21" customFormat="1">
      <c r="A1107" s="7" t="s">
        <v>5178</v>
      </c>
      <c r="B1107" s="7" t="s">
        <v>3926</v>
      </c>
      <c r="C1107" s="7" t="s">
        <v>1506</v>
      </c>
      <c r="D1107" s="7" t="s">
        <v>1507</v>
      </c>
      <c r="E1107" s="7" t="s">
        <v>1515</v>
      </c>
      <c r="F1107" s="7" t="s">
        <v>1537</v>
      </c>
      <c r="G1107" s="7" t="s">
        <v>1537</v>
      </c>
      <c r="H1107" s="7" t="s">
        <v>1537</v>
      </c>
      <c r="I1107" s="7" t="s">
        <v>1537</v>
      </c>
      <c r="J1107" s="7">
        <f t="shared" si="17"/>
        <v>10</v>
      </c>
      <c r="K1107" s="8">
        <v>0</v>
      </c>
      <c r="L1107" s="8">
        <v>0</v>
      </c>
      <c r="M1107" s="8">
        <v>10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2">
        <v>0</v>
      </c>
      <c r="AA1107" s="20">
        <v>0</v>
      </c>
      <c r="AB1107" s="20">
        <v>0</v>
      </c>
      <c r="AC1107" s="48">
        <v>0</v>
      </c>
      <c r="AD1107" s="9">
        <v>0</v>
      </c>
      <c r="AE1107" s="7">
        <v>0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7">
        <v>0</v>
      </c>
      <c r="AN1107" s="7">
        <v>0</v>
      </c>
      <c r="AO1107" s="7">
        <v>0</v>
      </c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</row>
    <row r="1108" spans="1:67" s="21" customFormat="1">
      <c r="A1108" s="7" t="s">
        <v>5179</v>
      </c>
      <c r="B1108" s="7" t="s">
        <v>4102</v>
      </c>
      <c r="C1108" s="7" t="s">
        <v>1506</v>
      </c>
      <c r="D1108" s="7" t="s">
        <v>1507</v>
      </c>
      <c r="E1108" s="7" t="s">
        <v>1537</v>
      </c>
      <c r="F1108" s="7" t="s">
        <v>1537</v>
      </c>
      <c r="G1108" s="7" t="s">
        <v>1537</v>
      </c>
      <c r="H1108" s="7" t="s">
        <v>1537</v>
      </c>
      <c r="I1108" s="7" t="s">
        <v>1537</v>
      </c>
      <c r="J1108" s="7">
        <f t="shared" si="17"/>
        <v>10</v>
      </c>
      <c r="K1108" s="8">
        <v>0</v>
      </c>
      <c r="L1108" s="8">
        <v>0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12">
        <v>0</v>
      </c>
      <c r="AA1108" s="20">
        <v>0</v>
      </c>
      <c r="AB1108" s="20">
        <v>0</v>
      </c>
      <c r="AC1108" s="48">
        <v>0</v>
      </c>
      <c r="AD1108" s="9">
        <v>0</v>
      </c>
      <c r="AE1108" s="7">
        <v>0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0</v>
      </c>
      <c r="AL1108" s="7">
        <v>0</v>
      </c>
      <c r="AM1108" s="7">
        <v>10</v>
      </c>
      <c r="AN1108" s="7">
        <v>0</v>
      </c>
      <c r="AO1108" s="7">
        <v>0</v>
      </c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</row>
    <row r="1109" spans="1:67" s="21" customFormat="1">
      <c r="A1109" s="7" t="s">
        <v>5180</v>
      </c>
      <c r="B1109" s="7" t="s">
        <v>5089</v>
      </c>
      <c r="C1109" s="7" t="s">
        <v>1506</v>
      </c>
      <c r="D1109" s="7" t="s">
        <v>1507</v>
      </c>
      <c r="E1109" s="7" t="s">
        <v>1508</v>
      </c>
      <c r="F1109" s="7" t="s">
        <v>1509</v>
      </c>
      <c r="G1109" s="7" t="s">
        <v>1594</v>
      </c>
      <c r="H1109" s="7" t="s">
        <v>1792</v>
      </c>
      <c r="I1109" s="7" t="s">
        <v>1537</v>
      </c>
      <c r="J1109" s="7">
        <f t="shared" si="17"/>
        <v>10</v>
      </c>
      <c r="K1109" s="8">
        <v>0</v>
      </c>
      <c r="L1109" s="8">
        <v>0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12">
        <v>0</v>
      </c>
      <c r="AA1109" s="20">
        <v>0</v>
      </c>
      <c r="AB1109" s="20">
        <v>0</v>
      </c>
      <c r="AC1109" s="48">
        <v>0</v>
      </c>
      <c r="AD1109" s="9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0</v>
      </c>
      <c r="AL1109" s="7">
        <v>0</v>
      </c>
      <c r="AM1109" s="7">
        <v>0</v>
      </c>
      <c r="AN1109" s="7">
        <v>10</v>
      </c>
      <c r="AO1109" s="7">
        <v>0</v>
      </c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</row>
    <row r="1110" spans="1:67" s="21" customFormat="1">
      <c r="A1110" s="7" t="s">
        <v>5181</v>
      </c>
      <c r="B1110" s="7" t="s">
        <v>5182</v>
      </c>
      <c r="C1110" s="7" t="s">
        <v>1506</v>
      </c>
      <c r="D1110" s="7" t="s">
        <v>1507</v>
      </c>
      <c r="E1110" s="7" t="s">
        <v>1521</v>
      </c>
      <c r="F1110" s="7" t="s">
        <v>5183</v>
      </c>
      <c r="G1110" s="7" t="s">
        <v>5184</v>
      </c>
      <c r="H1110" s="7" t="s">
        <v>5185</v>
      </c>
      <c r="I1110" s="7" t="s">
        <v>1537</v>
      </c>
      <c r="J1110" s="7">
        <f t="shared" si="17"/>
        <v>10</v>
      </c>
      <c r="K1110" s="8">
        <v>0</v>
      </c>
      <c r="L1110" s="8">
        <v>0</v>
      </c>
      <c r="M1110" s="8">
        <v>0</v>
      </c>
      <c r="N1110" s="8">
        <v>0</v>
      </c>
      <c r="O1110" s="8">
        <v>0</v>
      </c>
      <c r="P1110" s="8">
        <v>0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Y1110" s="8">
        <v>0</v>
      </c>
      <c r="Z1110" s="12">
        <v>0</v>
      </c>
      <c r="AA1110" s="20">
        <v>0</v>
      </c>
      <c r="AB1110" s="20">
        <v>0</v>
      </c>
      <c r="AC1110" s="48">
        <v>0</v>
      </c>
      <c r="AD1110" s="9">
        <v>0</v>
      </c>
      <c r="AE1110" s="7">
        <v>0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0</v>
      </c>
      <c r="AL1110" s="7">
        <v>0</v>
      </c>
      <c r="AM1110" s="7">
        <v>0</v>
      </c>
      <c r="AN1110" s="7">
        <v>10</v>
      </c>
      <c r="AO1110" s="7">
        <v>0</v>
      </c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</row>
    <row r="1111" spans="1:67" s="21" customFormat="1">
      <c r="A1111" s="7" t="s">
        <v>5186</v>
      </c>
      <c r="B1111" s="7" t="s">
        <v>4181</v>
      </c>
      <c r="C1111" s="7" t="s">
        <v>1506</v>
      </c>
      <c r="D1111" s="7" t="s">
        <v>1507</v>
      </c>
      <c r="E1111" s="7" t="s">
        <v>1521</v>
      </c>
      <c r="F1111" s="7" t="s">
        <v>1850</v>
      </c>
      <c r="G1111" s="7" t="s">
        <v>4182</v>
      </c>
      <c r="H1111" s="7" t="s">
        <v>4183</v>
      </c>
      <c r="I1111" s="7" t="s">
        <v>1537</v>
      </c>
      <c r="J1111" s="7">
        <f t="shared" si="17"/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12">
        <v>0</v>
      </c>
      <c r="AA1111" s="20">
        <v>0</v>
      </c>
      <c r="AB1111" s="20">
        <v>0</v>
      </c>
      <c r="AC1111" s="48">
        <v>0</v>
      </c>
      <c r="AD1111" s="9">
        <v>0</v>
      </c>
      <c r="AE1111" s="7">
        <v>0</v>
      </c>
      <c r="AF1111" s="7">
        <v>0</v>
      </c>
      <c r="AG1111" s="7">
        <v>0</v>
      </c>
      <c r="AH1111" s="7">
        <v>0</v>
      </c>
      <c r="AI1111" s="7">
        <v>0</v>
      </c>
      <c r="AJ1111" s="7">
        <v>0</v>
      </c>
      <c r="AK1111" s="7">
        <v>0</v>
      </c>
      <c r="AL1111" s="7">
        <v>0</v>
      </c>
      <c r="AM1111" s="7">
        <v>0</v>
      </c>
      <c r="AN1111" s="7">
        <v>0</v>
      </c>
      <c r="AO1111" s="7">
        <v>0</v>
      </c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</row>
    <row r="1112" spans="1:67" s="21" customFormat="1">
      <c r="A1112" s="7" t="s">
        <v>5187</v>
      </c>
      <c r="B1112" s="7" t="s">
        <v>4576</v>
      </c>
      <c r="C1112" s="7" t="s">
        <v>1506</v>
      </c>
      <c r="D1112" s="7" t="s">
        <v>1507</v>
      </c>
      <c r="E1112" s="7" t="s">
        <v>1521</v>
      </c>
      <c r="F1112" s="7" t="s">
        <v>1522</v>
      </c>
      <c r="G1112" s="7" t="s">
        <v>4084</v>
      </c>
      <c r="H1112" s="7" t="s">
        <v>4577</v>
      </c>
      <c r="I1112" s="7" t="s">
        <v>1537</v>
      </c>
      <c r="J1112" s="7">
        <f t="shared" si="17"/>
        <v>0</v>
      </c>
      <c r="K1112" s="8">
        <v>0</v>
      </c>
      <c r="L1112" s="8">
        <v>0</v>
      </c>
      <c r="M1112" s="8">
        <v>0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12">
        <v>0</v>
      </c>
      <c r="AA1112" s="20">
        <v>0</v>
      </c>
      <c r="AB1112" s="20">
        <v>0</v>
      </c>
      <c r="AC1112" s="48">
        <v>0</v>
      </c>
      <c r="AD1112" s="9">
        <v>0</v>
      </c>
      <c r="AE1112" s="7">
        <v>0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0</v>
      </c>
      <c r="AL1112" s="7">
        <v>0</v>
      </c>
      <c r="AM1112" s="7">
        <v>0</v>
      </c>
      <c r="AN1112" s="7">
        <v>0</v>
      </c>
      <c r="AO1112" s="7">
        <v>0</v>
      </c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</row>
    <row r="1113" spans="1:67" s="21" customFormat="1">
      <c r="A1113" s="7" t="s">
        <v>5188</v>
      </c>
      <c r="B1113" s="7" t="s">
        <v>3964</v>
      </c>
      <c r="C1113" s="7" t="s">
        <v>1506</v>
      </c>
      <c r="D1113" s="7" t="s">
        <v>1507</v>
      </c>
      <c r="E1113" s="7" t="s">
        <v>1515</v>
      </c>
      <c r="F1113" s="7" t="s">
        <v>1581</v>
      </c>
      <c r="G1113" s="7" t="s">
        <v>3965</v>
      </c>
      <c r="H1113" s="7" t="s">
        <v>1537</v>
      </c>
      <c r="I1113" s="7" t="s">
        <v>1537</v>
      </c>
      <c r="J1113" s="7">
        <f t="shared" si="17"/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12">
        <v>0</v>
      </c>
      <c r="AA1113" s="20">
        <v>0</v>
      </c>
      <c r="AB1113" s="20">
        <v>0</v>
      </c>
      <c r="AC1113" s="48">
        <v>0</v>
      </c>
      <c r="AD1113" s="9">
        <v>0</v>
      </c>
      <c r="AE1113" s="7">
        <v>0</v>
      </c>
      <c r="AF1113" s="7">
        <v>0</v>
      </c>
      <c r="AG1113" s="7">
        <v>0</v>
      </c>
      <c r="AH1113" s="7">
        <v>0</v>
      </c>
      <c r="AI1113" s="7">
        <v>0</v>
      </c>
      <c r="AJ1113" s="7">
        <v>0</v>
      </c>
      <c r="AK1113" s="7">
        <v>0</v>
      </c>
      <c r="AL1113" s="7">
        <v>0</v>
      </c>
      <c r="AM1113" s="7">
        <v>0</v>
      </c>
      <c r="AN1113" s="7">
        <v>0</v>
      </c>
      <c r="AO1113" s="7">
        <v>0</v>
      </c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</row>
    <row r="1114" spans="1:67" s="21" customFormat="1">
      <c r="A1114" s="7" t="s">
        <v>5189</v>
      </c>
      <c r="B1114" s="7" t="s">
        <v>3782</v>
      </c>
      <c r="C1114" s="7" t="s">
        <v>1506</v>
      </c>
      <c r="D1114" s="7" t="s">
        <v>1507</v>
      </c>
      <c r="E1114" s="7" t="s">
        <v>1521</v>
      </c>
      <c r="F1114" s="7" t="s">
        <v>1522</v>
      </c>
      <c r="G1114" s="7" t="s">
        <v>1537</v>
      </c>
      <c r="H1114" s="7" t="s">
        <v>1537</v>
      </c>
      <c r="I1114" s="7" t="s">
        <v>1537</v>
      </c>
      <c r="J1114" s="7">
        <f t="shared" si="17"/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12">
        <v>0</v>
      </c>
      <c r="AA1114" s="20">
        <v>0</v>
      </c>
      <c r="AB1114" s="20">
        <v>0</v>
      </c>
      <c r="AC1114" s="48">
        <v>0</v>
      </c>
      <c r="AD1114" s="9">
        <v>0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0</v>
      </c>
      <c r="AL1114" s="7">
        <v>0</v>
      </c>
      <c r="AM1114" s="7">
        <v>0</v>
      </c>
      <c r="AN1114" s="7">
        <v>0</v>
      </c>
      <c r="AO1114" s="7">
        <v>0</v>
      </c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</row>
    <row r="1115" spans="1:67" s="21" customFormat="1">
      <c r="A1115" s="7" t="s">
        <v>5190</v>
      </c>
      <c r="B1115" s="7" t="s">
        <v>4102</v>
      </c>
      <c r="C1115" s="7" t="s">
        <v>1506</v>
      </c>
      <c r="D1115" s="7" t="s">
        <v>1507</v>
      </c>
      <c r="E1115" s="7" t="s">
        <v>1537</v>
      </c>
      <c r="F1115" s="7" t="s">
        <v>1537</v>
      </c>
      <c r="G1115" s="7" t="s">
        <v>1537</v>
      </c>
      <c r="H1115" s="7" t="s">
        <v>1537</v>
      </c>
      <c r="I1115" s="7" t="s">
        <v>1537</v>
      </c>
      <c r="J1115" s="7">
        <f t="shared" si="17"/>
        <v>0</v>
      </c>
      <c r="K1115" s="8">
        <v>0</v>
      </c>
      <c r="L1115" s="8">
        <v>0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12">
        <v>0</v>
      </c>
      <c r="AA1115" s="20">
        <v>0</v>
      </c>
      <c r="AB1115" s="20">
        <v>0</v>
      </c>
      <c r="AC1115" s="48">
        <v>0</v>
      </c>
      <c r="AD1115" s="9">
        <v>0</v>
      </c>
      <c r="AE1115" s="7">
        <v>0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0</v>
      </c>
      <c r="AL1115" s="7">
        <v>0</v>
      </c>
      <c r="AM1115" s="7">
        <v>0</v>
      </c>
      <c r="AN1115" s="7">
        <v>0</v>
      </c>
      <c r="AO1115" s="7">
        <v>0</v>
      </c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</row>
    <row r="1116" spans="1:67" s="21" customFormat="1">
      <c r="A1116" s="7" t="s">
        <v>5191</v>
      </c>
      <c r="B1116" s="7" t="s">
        <v>3699</v>
      </c>
      <c r="C1116" s="7" t="s">
        <v>1506</v>
      </c>
      <c r="D1116" s="7" t="s">
        <v>1558</v>
      </c>
      <c r="E1116" s="7" t="s">
        <v>1559</v>
      </c>
      <c r="F1116" s="7" t="s">
        <v>1560</v>
      </c>
      <c r="G1116" s="7" t="s">
        <v>1561</v>
      </c>
      <c r="H1116" s="7" t="s">
        <v>1562</v>
      </c>
      <c r="I1116" s="7" t="s">
        <v>1537</v>
      </c>
      <c r="J1116" s="7">
        <f t="shared" si="17"/>
        <v>0</v>
      </c>
      <c r="K1116" s="8">
        <v>0</v>
      </c>
      <c r="L1116" s="8">
        <v>0</v>
      </c>
      <c r="M1116" s="8">
        <v>0</v>
      </c>
      <c r="N1116" s="8">
        <v>0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12">
        <v>0</v>
      </c>
      <c r="AA1116" s="20">
        <v>0</v>
      </c>
      <c r="AB1116" s="20">
        <v>0</v>
      </c>
      <c r="AC1116" s="48">
        <v>0</v>
      </c>
      <c r="AD1116" s="9">
        <v>0</v>
      </c>
      <c r="AE1116" s="7">
        <v>0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7">
        <v>0</v>
      </c>
      <c r="AN1116" s="7">
        <v>0</v>
      </c>
      <c r="AO1116" s="7">
        <v>0</v>
      </c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</row>
    <row r="1117" spans="1:67" s="21" customFormat="1">
      <c r="A1117" s="7" t="s">
        <v>5192</v>
      </c>
      <c r="B1117" s="7" t="s">
        <v>4204</v>
      </c>
      <c r="C1117" s="7" t="s">
        <v>1506</v>
      </c>
      <c r="D1117" s="7" t="s">
        <v>1507</v>
      </c>
      <c r="E1117" s="7" t="s">
        <v>1521</v>
      </c>
      <c r="F1117" s="7" t="s">
        <v>4038</v>
      </c>
      <c r="G1117" s="7" t="s">
        <v>4205</v>
      </c>
      <c r="H1117" s="7" t="s">
        <v>1537</v>
      </c>
      <c r="I1117" s="7" t="s">
        <v>1537</v>
      </c>
      <c r="J1117" s="7">
        <f t="shared" si="17"/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12">
        <v>0</v>
      </c>
      <c r="AA1117" s="20">
        <v>0</v>
      </c>
      <c r="AB1117" s="20">
        <v>0</v>
      </c>
      <c r="AC1117" s="48">
        <v>0</v>
      </c>
      <c r="AD1117" s="9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0</v>
      </c>
      <c r="AL1117" s="7">
        <v>0</v>
      </c>
      <c r="AM1117" s="7">
        <v>0</v>
      </c>
      <c r="AN1117" s="7">
        <v>0</v>
      </c>
      <c r="AO1117" s="7">
        <v>0</v>
      </c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</row>
    <row r="1118" spans="1:67" s="21" customFormat="1">
      <c r="A1118" s="7" t="s">
        <v>5193</v>
      </c>
      <c r="B1118" s="7" t="s">
        <v>3754</v>
      </c>
      <c r="C1118" s="7" t="s">
        <v>1506</v>
      </c>
      <c r="D1118" s="7" t="s">
        <v>1532</v>
      </c>
      <c r="E1118" s="7" t="s">
        <v>1533</v>
      </c>
      <c r="F1118" s="7" t="s">
        <v>1534</v>
      </c>
      <c r="G1118" s="7" t="s">
        <v>1535</v>
      </c>
      <c r="H1118" s="7" t="s">
        <v>1536</v>
      </c>
      <c r="I1118" s="7" t="s">
        <v>1537</v>
      </c>
      <c r="J1118" s="7">
        <f t="shared" si="17"/>
        <v>0</v>
      </c>
      <c r="K1118" s="8">
        <v>0</v>
      </c>
      <c r="L1118" s="8">
        <v>0</v>
      </c>
      <c r="M1118" s="8">
        <v>0</v>
      </c>
      <c r="N1118" s="8">
        <v>0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12">
        <v>0</v>
      </c>
      <c r="AA1118" s="20">
        <v>0</v>
      </c>
      <c r="AB1118" s="20">
        <v>0</v>
      </c>
      <c r="AC1118" s="48">
        <v>0</v>
      </c>
      <c r="AD1118" s="9">
        <v>0</v>
      </c>
      <c r="AE1118" s="7">
        <v>0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0</v>
      </c>
      <c r="AL1118" s="7">
        <v>0</v>
      </c>
      <c r="AM1118" s="7">
        <v>0</v>
      </c>
      <c r="AN1118" s="7">
        <v>0</v>
      </c>
      <c r="AO1118" s="7">
        <v>0</v>
      </c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</row>
    <row r="1119" spans="1:67" s="21" customFormat="1">
      <c r="A1119" s="7" t="s">
        <v>5194</v>
      </c>
      <c r="B1119" s="7" t="s">
        <v>4161</v>
      </c>
      <c r="C1119" s="7" t="s">
        <v>1506</v>
      </c>
      <c r="D1119" s="7" t="s">
        <v>1532</v>
      </c>
      <c r="E1119" s="7" t="s">
        <v>1533</v>
      </c>
      <c r="F1119" s="7" t="s">
        <v>1534</v>
      </c>
      <c r="G1119" s="7" t="s">
        <v>4162</v>
      </c>
      <c r="H1119" s="7" t="s">
        <v>4163</v>
      </c>
      <c r="I1119" s="7" t="s">
        <v>1537</v>
      </c>
      <c r="J1119" s="7">
        <f t="shared" si="17"/>
        <v>0</v>
      </c>
      <c r="K1119" s="8">
        <v>0</v>
      </c>
      <c r="L1119" s="8">
        <v>0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12">
        <v>0</v>
      </c>
      <c r="AA1119" s="20">
        <v>0</v>
      </c>
      <c r="AB1119" s="20">
        <v>0</v>
      </c>
      <c r="AC1119" s="48">
        <v>0</v>
      </c>
      <c r="AD1119" s="9">
        <v>0</v>
      </c>
      <c r="AE1119" s="7">
        <v>0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0</v>
      </c>
      <c r="AL1119" s="7">
        <v>0</v>
      </c>
      <c r="AM1119" s="7">
        <v>0</v>
      </c>
      <c r="AN1119" s="7">
        <v>0</v>
      </c>
      <c r="AO1119" s="7">
        <v>0</v>
      </c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</row>
    <row r="1120" spans="1:67" s="21" customFormat="1">
      <c r="A1120" s="7" t="s">
        <v>5195</v>
      </c>
      <c r="B1120" s="7" t="s">
        <v>4811</v>
      </c>
      <c r="C1120" s="7" t="s">
        <v>1506</v>
      </c>
      <c r="D1120" s="7" t="s">
        <v>1532</v>
      </c>
      <c r="E1120" s="7" t="s">
        <v>1533</v>
      </c>
      <c r="F1120" s="7" t="s">
        <v>1534</v>
      </c>
      <c r="G1120" s="7" t="s">
        <v>4162</v>
      </c>
      <c r="H1120" s="7" t="s">
        <v>1537</v>
      </c>
      <c r="I1120" s="7" t="s">
        <v>1537</v>
      </c>
      <c r="J1120" s="7">
        <f t="shared" si="17"/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12">
        <v>0</v>
      </c>
      <c r="AA1120" s="20">
        <v>0</v>
      </c>
      <c r="AB1120" s="20">
        <v>0</v>
      </c>
      <c r="AC1120" s="48">
        <v>0</v>
      </c>
      <c r="AD1120" s="9">
        <v>0</v>
      </c>
      <c r="AE1120" s="7">
        <v>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0</v>
      </c>
      <c r="AL1120" s="7">
        <v>0</v>
      </c>
      <c r="AM1120" s="7">
        <v>0</v>
      </c>
      <c r="AN1120" s="7">
        <v>0</v>
      </c>
      <c r="AO1120" s="7">
        <v>0</v>
      </c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</row>
    <row r="1121" spans="1:67" s="21" customFormat="1">
      <c r="A1121" s="7" t="s">
        <v>5196</v>
      </c>
      <c r="B1121" s="7" t="s">
        <v>4161</v>
      </c>
      <c r="C1121" s="7" t="s">
        <v>1506</v>
      </c>
      <c r="D1121" s="7" t="s">
        <v>1532</v>
      </c>
      <c r="E1121" s="7" t="s">
        <v>1533</v>
      </c>
      <c r="F1121" s="7" t="s">
        <v>1534</v>
      </c>
      <c r="G1121" s="7" t="s">
        <v>4162</v>
      </c>
      <c r="H1121" s="7" t="s">
        <v>4163</v>
      </c>
      <c r="I1121" s="7" t="s">
        <v>1537</v>
      </c>
      <c r="J1121" s="7">
        <f t="shared" si="17"/>
        <v>0</v>
      </c>
      <c r="K1121" s="8">
        <v>0</v>
      </c>
      <c r="L1121" s="8">
        <v>0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12">
        <v>0</v>
      </c>
      <c r="AA1121" s="20">
        <v>0</v>
      </c>
      <c r="AB1121" s="20">
        <v>0</v>
      </c>
      <c r="AC1121" s="48">
        <v>0</v>
      </c>
      <c r="AD1121" s="9">
        <v>0</v>
      </c>
      <c r="AE1121" s="7">
        <v>0</v>
      </c>
      <c r="AF1121" s="7">
        <v>0</v>
      </c>
      <c r="AG1121" s="7">
        <v>0</v>
      </c>
      <c r="AH1121" s="7">
        <v>0</v>
      </c>
      <c r="AI1121" s="7">
        <v>0</v>
      </c>
      <c r="AJ1121" s="7">
        <v>0</v>
      </c>
      <c r="AK1121" s="7">
        <v>0</v>
      </c>
      <c r="AL1121" s="7">
        <v>0</v>
      </c>
      <c r="AM1121" s="7">
        <v>0</v>
      </c>
      <c r="AN1121" s="7">
        <v>0</v>
      </c>
      <c r="AO1121" s="7">
        <v>0</v>
      </c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</row>
    <row r="1122" spans="1:67" s="21" customFormat="1">
      <c r="A1122" s="7" t="s">
        <v>5197</v>
      </c>
      <c r="B1122" s="7" t="s">
        <v>3831</v>
      </c>
      <c r="C1122" s="7" t="s">
        <v>1506</v>
      </c>
      <c r="D1122" s="7" t="s">
        <v>1507</v>
      </c>
      <c r="E1122" s="7" t="s">
        <v>1508</v>
      </c>
      <c r="F1122" s="7" t="s">
        <v>1509</v>
      </c>
      <c r="G1122" s="7" t="s">
        <v>1510</v>
      </c>
      <c r="H1122" s="7" t="s">
        <v>1537</v>
      </c>
      <c r="I1122" s="7" t="s">
        <v>1537</v>
      </c>
      <c r="J1122" s="7">
        <f t="shared" si="17"/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  <c r="P1122" s="8">
        <v>0</v>
      </c>
      <c r="Q1122" s="8">
        <v>0</v>
      </c>
      <c r="R1122" s="8">
        <v>0</v>
      </c>
      <c r="S1122" s="8">
        <v>0</v>
      </c>
      <c r="T1122" s="8">
        <v>0</v>
      </c>
      <c r="U1122" s="8">
        <v>0</v>
      </c>
      <c r="V1122" s="8">
        <v>0</v>
      </c>
      <c r="W1122" s="8">
        <v>0</v>
      </c>
      <c r="X1122" s="8">
        <v>0</v>
      </c>
      <c r="Y1122" s="8">
        <v>0</v>
      </c>
      <c r="Z1122" s="12">
        <v>0</v>
      </c>
      <c r="AA1122" s="20">
        <v>0</v>
      </c>
      <c r="AB1122" s="20">
        <v>0</v>
      </c>
      <c r="AC1122" s="48">
        <v>0</v>
      </c>
      <c r="AD1122" s="9">
        <v>0</v>
      </c>
      <c r="AE1122" s="7">
        <v>0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0</v>
      </c>
      <c r="AL1122" s="7">
        <v>0</v>
      </c>
      <c r="AM1122" s="7">
        <v>0</v>
      </c>
      <c r="AN1122" s="7">
        <v>0</v>
      </c>
      <c r="AO1122" s="7">
        <v>0</v>
      </c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</row>
    <row r="1123" spans="1:67" s="21" customFormat="1">
      <c r="A1123" s="7" t="s">
        <v>5198</v>
      </c>
      <c r="B1123" s="7" t="s">
        <v>3695</v>
      </c>
      <c r="C1123" s="7" t="s">
        <v>1506</v>
      </c>
      <c r="D1123" s="7" t="s">
        <v>1507</v>
      </c>
      <c r="E1123" s="7" t="s">
        <v>1515</v>
      </c>
      <c r="F1123" s="7" t="s">
        <v>3672</v>
      </c>
      <c r="G1123" s="7" t="s">
        <v>1789</v>
      </c>
      <c r="H1123" s="7" t="s">
        <v>1537</v>
      </c>
      <c r="I1123" s="7" t="s">
        <v>1537</v>
      </c>
      <c r="J1123" s="7">
        <f t="shared" si="17"/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12">
        <v>0</v>
      </c>
      <c r="AA1123" s="20">
        <v>0</v>
      </c>
      <c r="AB1123" s="20">
        <v>0</v>
      </c>
      <c r="AC1123" s="48">
        <v>0</v>
      </c>
      <c r="AD1123" s="9">
        <v>0</v>
      </c>
      <c r="AE1123" s="7">
        <v>0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0</v>
      </c>
      <c r="AL1123" s="7">
        <v>0</v>
      </c>
      <c r="AM1123" s="7">
        <v>0</v>
      </c>
      <c r="AN1123" s="7">
        <v>0</v>
      </c>
      <c r="AO1123" s="7">
        <v>0</v>
      </c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</row>
    <row r="1124" spans="1:67" s="21" customFormat="1">
      <c r="A1124" s="7" t="s">
        <v>5199</v>
      </c>
      <c r="B1124" s="7" t="s">
        <v>4132</v>
      </c>
      <c r="C1124" s="7" t="s">
        <v>1506</v>
      </c>
      <c r="D1124" s="7" t="s">
        <v>1507</v>
      </c>
      <c r="E1124" s="7" t="s">
        <v>1515</v>
      </c>
      <c r="F1124" s="7" t="s">
        <v>1539</v>
      </c>
      <c r="G1124" s="7" t="s">
        <v>1554</v>
      </c>
      <c r="H1124" s="7" t="s">
        <v>1555</v>
      </c>
      <c r="I1124" s="7" t="s">
        <v>1537</v>
      </c>
      <c r="J1124" s="7">
        <f t="shared" si="17"/>
        <v>0</v>
      </c>
      <c r="K1124" s="8">
        <v>0</v>
      </c>
      <c r="L1124" s="8">
        <v>0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12">
        <v>0</v>
      </c>
      <c r="AA1124" s="20">
        <v>0</v>
      </c>
      <c r="AB1124" s="20">
        <v>0</v>
      </c>
      <c r="AC1124" s="48">
        <v>0</v>
      </c>
      <c r="AD1124" s="9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0</v>
      </c>
      <c r="AL1124" s="7">
        <v>0</v>
      </c>
      <c r="AM1124" s="7">
        <v>0</v>
      </c>
      <c r="AN1124" s="7">
        <v>0</v>
      </c>
      <c r="AO1124" s="7">
        <v>0</v>
      </c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</row>
    <row r="1125" spans="1:67" s="21" customFormat="1">
      <c r="A1125" s="7" t="s">
        <v>5200</v>
      </c>
      <c r="B1125" s="7" t="s">
        <v>4123</v>
      </c>
      <c r="C1125" s="7" t="s">
        <v>1537</v>
      </c>
      <c r="D1125" s="7" t="s">
        <v>1537</v>
      </c>
      <c r="E1125" s="7" t="s">
        <v>1537</v>
      </c>
      <c r="F1125" s="7" t="s">
        <v>1537</v>
      </c>
      <c r="G1125" s="7" t="s">
        <v>1537</v>
      </c>
      <c r="H1125" s="7" t="s">
        <v>1537</v>
      </c>
      <c r="I1125" s="7" t="s">
        <v>1537</v>
      </c>
      <c r="J1125" s="7">
        <f t="shared" si="17"/>
        <v>0</v>
      </c>
      <c r="K1125" s="8">
        <v>0</v>
      </c>
      <c r="L1125" s="8">
        <v>0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12">
        <v>0</v>
      </c>
      <c r="AA1125" s="20">
        <v>0</v>
      </c>
      <c r="AB1125" s="20">
        <v>0</v>
      </c>
      <c r="AC1125" s="48">
        <v>0</v>
      </c>
      <c r="AD1125" s="9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0</v>
      </c>
      <c r="AL1125" s="7">
        <v>0</v>
      </c>
      <c r="AM1125" s="7">
        <v>0</v>
      </c>
      <c r="AN1125" s="7">
        <v>0</v>
      </c>
      <c r="AO1125" s="7">
        <v>0</v>
      </c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</row>
    <row r="1126" spans="1:67" s="21" customFormat="1">
      <c r="A1126" s="7" t="s">
        <v>5201</v>
      </c>
      <c r="B1126" s="7" t="s">
        <v>4213</v>
      </c>
      <c r="C1126" s="7" t="s">
        <v>1506</v>
      </c>
      <c r="D1126" s="7" t="s">
        <v>1507</v>
      </c>
      <c r="E1126" s="7" t="s">
        <v>1515</v>
      </c>
      <c r="F1126" s="7" t="s">
        <v>3672</v>
      </c>
      <c r="G1126" s="7" t="s">
        <v>1789</v>
      </c>
      <c r="H1126" s="7" t="s">
        <v>4214</v>
      </c>
      <c r="I1126" s="7" t="s">
        <v>1537</v>
      </c>
      <c r="J1126" s="7">
        <f t="shared" si="17"/>
        <v>0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Y1126" s="8">
        <v>0</v>
      </c>
      <c r="Z1126" s="12">
        <v>0</v>
      </c>
      <c r="AA1126" s="20">
        <v>0</v>
      </c>
      <c r="AB1126" s="20">
        <v>0</v>
      </c>
      <c r="AC1126" s="48">
        <v>0</v>
      </c>
      <c r="AD1126" s="9">
        <v>0</v>
      </c>
      <c r="AE1126" s="7">
        <v>0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0</v>
      </c>
      <c r="AL1126" s="7">
        <v>0</v>
      </c>
      <c r="AM1126" s="7">
        <v>0</v>
      </c>
      <c r="AN1126" s="7">
        <v>0</v>
      </c>
      <c r="AO1126" s="7">
        <v>0</v>
      </c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</row>
    <row r="1127" spans="1:67" s="21" customFormat="1">
      <c r="A1127" s="7" t="s">
        <v>5202</v>
      </c>
      <c r="B1127" s="7" t="s">
        <v>4074</v>
      </c>
      <c r="C1127" s="7" t="s">
        <v>1506</v>
      </c>
      <c r="D1127" s="7" t="s">
        <v>1507</v>
      </c>
      <c r="E1127" s="7" t="s">
        <v>1515</v>
      </c>
      <c r="F1127" s="7" t="s">
        <v>1539</v>
      </c>
      <c r="G1127" s="7" t="s">
        <v>1554</v>
      </c>
      <c r="H1127" s="7" t="s">
        <v>4075</v>
      </c>
      <c r="I1127" s="7" t="s">
        <v>1537</v>
      </c>
      <c r="J1127" s="7">
        <f t="shared" si="17"/>
        <v>6</v>
      </c>
      <c r="K1127" s="8">
        <v>0</v>
      </c>
      <c r="L1127" s="8">
        <v>0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12">
        <v>0</v>
      </c>
      <c r="AA1127" s="20">
        <v>0</v>
      </c>
      <c r="AB1127" s="20">
        <v>2</v>
      </c>
      <c r="AC1127" s="48">
        <v>4</v>
      </c>
      <c r="AD1127" s="9">
        <v>0</v>
      </c>
      <c r="AE1127" s="7">
        <v>0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0</v>
      </c>
      <c r="AL1127" s="7">
        <v>0</v>
      </c>
      <c r="AM1127" s="7">
        <v>0</v>
      </c>
      <c r="AN1127" s="7">
        <v>0</v>
      </c>
      <c r="AO1127" s="7">
        <v>0</v>
      </c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</row>
    <row r="1128" spans="1:67" s="21" customFormat="1">
      <c r="A1128" s="7" t="s">
        <v>5203</v>
      </c>
      <c r="B1128" s="7" t="s">
        <v>4099</v>
      </c>
      <c r="C1128" s="7" t="s">
        <v>4100</v>
      </c>
      <c r="D1128" s="7" t="s">
        <v>1537</v>
      </c>
      <c r="E1128" s="7" t="s">
        <v>1537</v>
      </c>
      <c r="F1128" s="7" t="s">
        <v>1537</v>
      </c>
      <c r="G1128" s="7" t="s">
        <v>1537</v>
      </c>
      <c r="H1128" s="7" t="s">
        <v>1537</v>
      </c>
      <c r="I1128" s="7" t="s">
        <v>1537</v>
      </c>
      <c r="J1128" s="7">
        <f t="shared" si="17"/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12">
        <v>0</v>
      </c>
      <c r="AA1128" s="20">
        <v>0</v>
      </c>
      <c r="AB1128" s="20">
        <v>0</v>
      </c>
      <c r="AC1128" s="48">
        <v>0</v>
      </c>
      <c r="AD1128" s="9">
        <v>0</v>
      </c>
      <c r="AE1128" s="7">
        <v>0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7">
        <v>0</v>
      </c>
      <c r="AN1128" s="7">
        <v>0</v>
      </c>
      <c r="AO1128" s="7">
        <v>0</v>
      </c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</row>
    <row r="1129" spans="1:67" s="21" customFormat="1">
      <c r="A1129" s="7" t="s">
        <v>5204</v>
      </c>
      <c r="B1129" s="7" t="s">
        <v>3773</v>
      </c>
      <c r="C1129" s="7" t="s">
        <v>1506</v>
      </c>
      <c r="D1129" s="7" t="s">
        <v>1558</v>
      </c>
      <c r="E1129" s="7" t="s">
        <v>1559</v>
      </c>
      <c r="F1129" s="7" t="s">
        <v>1560</v>
      </c>
      <c r="G1129" s="7" t="s">
        <v>1561</v>
      </c>
      <c r="H1129" s="7" t="s">
        <v>1537</v>
      </c>
      <c r="I1129" s="7" t="s">
        <v>1537</v>
      </c>
      <c r="J1129" s="7">
        <f t="shared" si="17"/>
        <v>0</v>
      </c>
      <c r="K1129" s="8">
        <v>0</v>
      </c>
      <c r="L1129" s="8">
        <v>0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12">
        <v>0</v>
      </c>
      <c r="AA1129" s="20">
        <v>0</v>
      </c>
      <c r="AB1129" s="20">
        <v>0</v>
      </c>
      <c r="AC1129" s="48">
        <v>0</v>
      </c>
      <c r="AD1129" s="9">
        <v>0</v>
      </c>
      <c r="AE1129" s="7">
        <v>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0</v>
      </c>
      <c r="AL1129" s="7">
        <v>0</v>
      </c>
      <c r="AM1129" s="7">
        <v>0</v>
      </c>
      <c r="AN1129" s="7">
        <v>0</v>
      </c>
      <c r="AO1129" s="7">
        <v>0</v>
      </c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</row>
    <row r="1130" spans="1:67" s="21" customFormat="1">
      <c r="A1130" s="7" t="s">
        <v>5205</v>
      </c>
      <c r="B1130" s="7" t="s">
        <v>3674</v>
      </c>
      <c r="C1130" s="7" t="s">
        <v>1506</v>
      </c>
      <c r="D1130" s="7" t="s">
        <v>1507</v>
      </c>
      <c r="E1130" s="7" t="s">
        <v>1515</v>
      </c>
      <c r="F1130" s="7" t="s">
        <v>1539</v>
      </c>
      <c r="G1130" s="7" t="s">
        <v>1540</v>
      </c>
      <c r="H1130" s="7" t="s">
        <v>1541</v>
      </c>
      <c r="I1130" s="7" t="s">
        <v>1537</v>
      </c>
      <c r="J1130" s="7">
        <f t="shared" si="17"/>
        <v>0</v>
      </c>
      <c r="K1130" s="8">
        <v>0</v>
      </c>
      <c r="L1130" s="8">
        <v>0</v>
      </c>
      <c r="M1130" s="8">
        <v>0</v>
      </c>
      <c r="N1130" s="8">
        <v>0</v>
      </c>
      <c r="O1130" s="8">
        <v>0</v>
      </c>
      <c r="P1130" s="8">
        <v>0</v>
      </c>
      <c r="Q1130" s="8">
        <v>0</v>
      </c>
      <c r="R1130" s="8">
        <v>0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12">
        <v>0</v>
      </c>
      <c r="AA1130" s="20">
        <v>0</v>
      </c>
      <c r="AB1130" s="20">
        <v>0</v>
      </c>
      <c r="AC1130" s="48">
        <v>0</v>
      </c>
      <c r="AD1130" s="9">
        <v>0</v>
      </c>
      <c r="AE1130" s="7">
        <v>0</v>
      </c>
      <c r="AF1130" s="7">
        <v>0</v>
      </c>
      <c r="AG1130" s="7">
        <v>0</v>
      </c>
      <c r="AH1130" s="7">
        <v>0</v>
      </c>
      <c r="AI1130" s="7">
        <v>0</v>
      </c>
      <c r="AJ1130" s="7">
        <v>0</v>
      </c>
      <c r="AK1130" s="7">
        <v>0</v>
      </c>
      <c r="AL1130" s="7">
        <v>0</v>
      </c>
      <c r="AM1130" s="7">
        <v>0</v>
      </c>
      <c r="AN1130" s="7">
        <v>0</v>
      </c>
      <c r="AO1130" s="7">
        <v>0</v>
      </c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</row>
    <row r="1131" spans="1:67" s="21" customFormat="1">
      <c r="A1131" s="7" t="s">
        <v>5206</v>
      </c>
      <c r="B1131" s="7" t="s">
        <v>4587</v>
      </c>
      <c r="C1131" s="7" t="s">
        <v>1506</v>
      </c>
      <c r="D1131" s="7" t="s">
        <v>1507</v>
      </c>
      <c r="E1131" s="7" t="s">
        <v>1521</v>
      </c>
      <c r="F1131" s="7" t="s">
        <v>1537</v>
      </c>
      <c r="G1131" s="7" t="s">
        <v>1537</v>
      </c>
      <c r="H1131" s="7" t="s">
        <v>1537</v>
      </c>
      <c r="I1131" s="7" t="s">
        <v>1537</v>
      </c>
      <c r="J1131" s="7">
        <f t="shared" si="17"/>
        <v>0</v>
      </c>
      <c r="K1131" s="8">
        <v>0</v>
      </c>
      <c r="L1131" s="8">
        <v>0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12">
        <v>0</v>
      </c>
      <c r="AA1131" s="20">
        <v>0</v>
      </c>
      <c r="AB1131" s="20">
        <v>0</v>
      </c>
      <c r="AC1131" s="48">
        <v>0</v>
      </c>
      <c r="AD1131" s="9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>
        <v>0</v>
      </c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</row>
    <row r="1132" spans="1:67" s="21" customFormat="1">
      <c r="A1132" s="7" t="s">
        <v>5207</v>
      </c>
      <c r="B1132" s="7" t="s">
        <v>3695</v>
      </c>
      <c r="C1132" s="7" t="s">
        <v>1506</v>
      </c>
      <c r="D1132" s="7" t="s">
        <v>1507</v>
      </c>
      <c r="E1132" s="7" t="s">
        <v>1515</v>
      </c>
      <c r="F1132" s="7" t="s">
        <v>3672</v>
      </c>
      <c r="G1132" s="7" t="s">
        <v>1789</v>
      </c>
      <c r="H1132" s="7" t="s">
        <v>1537</v>
      </c>
      <c r="I1132" s="7" t="s">
        <v>1537</v>
      </c>
      <c r="J1132" s="7">
        <f t="shared" si="17"/>
        <v>0</v>
      </c>
      <c r="K1132" s="8">
        <v>0</v>
      </c>
      <c r="L1132" s="8">
        <v>0</v>
      </c>
      <c r="M1132" s="8">
        <v>0</v>
      </c>
      <c r="N1132" s="8">
        <v>0</v>
      </c>
      <c r="O1132" s="8">
        <v>0</v>
      </c>
      <c r="P1132" s="8">
        <v>0</v>
      </c>
      <c r="Q1132" s="8">
        <v>0</v>
      </c>
      <c r="R1132" s="8">
        <v>0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12">
        <v>0</v>
      </c>
      <c r="AA1132" s="20">
        <v>0</v>
      </c>
      <c r="AB1132" s="20">
        <v>0</v>
      </c>
      <c r="AC1132" s="48">
        <v>0</v>
      </c>
      <c r="AD1132" s="9">
        <v>0</v>
      </c>
      <c r="AE1132" s="7">
        <v>0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0</v>
      </c>
      <c r="AL1132" s="7">
        <v>0</v>
      </c>
      <c r="AM1132" s="7">
        <v>0</v>
      </c>
      <c r="AN1132" s="7">
        <v>0</v>
      </c>
      <c r="AO1132" s="7">
        <v>0</v>
      </c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</row>
    <row r="1133" spans="1:67" s="21" customFormat="1">
      <c r="A1133" s="7" t="s">
        <v>5208</v>
      </c>
      <c r="B1133" s="7" t="s">
        <v>5209</v>
      </c>
      <c r="C1133" s="7" t="s">
        <v>1506</v>
      </c>
      <c r="D1133" s="7" t="s">
        <v>1507</v>
      </c>
      <c r="E1133" s="7" t="s">
        <v>1515</v>
      </c>
      <c r="F1133" s="7" t="s">
        <v>1539</v>
      </c>
      <c r="G1133" s="7" t="s">
        <v>1540</v>
      </c>
      <c r="H1133" s="7" t="s">
        <v>1541</v>
      </c>
      <c r="I1133" s="7" t="s">
        <v>5210</v>
      </c>
      <c r="J1133" s="7">
        <f t="shared" si="17"/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0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12">
        <v>0</v>
      </c>
      <c r="AA1133" s="20">
        <v>0</v>
      </c>
      <c r="AB1133" s="20">
        <v>0</v>
      </c>
      <c r="AC1133" s="48">
        <v>0</v>
      </c>
      <c r="AD1133" s="9">
        <v>0</v>
      </c>
      <c r="AE1133" s="7">
        <v>0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0</v>
      </c>
      <c r="AL1133" s="7">
        <v>0</v>
      </c>
      <c r="AM1133" s="7">
        <v>0</v>
      </c>
      <c r="AN1133" s="7">
        <v>0</v>
      </c>
      <c r="AO1133" s="7">
        <v>0</v>
      </c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</row>
    <row r="1134" spans="1:67" s="21" customFormat="1">
      <c r="A1134" s="7" t="s">
        <v>5211</v>
      </c>
      <c r="B1134" s="7" t="s">
        <v>5212</v>
      </c>
      <c r="C1134" s="7" t="s">
        <v>1506</v>
      </c>
      <c r="D1134" s="7" t="s">
        <v>1507</v>
      </c>
      <c r="E1134" s="7" t="s">
        <v>1521</v>
      </c>
      <c r="F1134" s="7" t="s">
        <v>1527</v>
      </c>
      <c r="G1134" s="7" t="s">
        <v>1528</v>
      </c>
      <c r="H1134" s="7" t="s">
        <v>1529</v>
      </c>
      <c r="I1134" s="7" t="s">
        <v>3668</v>
      </c>
      <c r="J1134" s="7">
        <f t="shared" si="17"/>
        <v>0</v>
      </c>
      <c r="K1134" s="8">
        <v>0</v>
      </c>
      <c r="L1134" s="8">
        <v>0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  <c r="R1134" s="8">
        <v>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12">
        <v>0</v>
      </c>
      <c r="AA1134" s="20">
        <v>0</v>
      </c>
      <c r="AB1134" s="20">
        <v>0</v>
      </c>
      <c r="AC1134" s="48">
        <v>0</v>
      </c>
      <c r="AD1134" s="9">
        <v>0</v>
      </c>
      <c r="AE1134" s="7">
        <v>0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0</v>
      </c>
      <c r="AL1134" s="7">
        <v>0</v>
      </c>
      <c r="AM1134" s="7">
        <v>0</v>
      </c>
      <c r="AN1134" s="7">
        <v>0</v>
      </c>
      <c r="AO1134" s="7">
        <v>0</v>
      </c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</row>
    <row r="1135" spans="1:67" s="21" customFormat="1">
      <c r="A1135" s="7" t="s">
        <v>5213</v>
      </c>
      <c r="B1135" s="7" t="s">
        <v>4567</v>
      </c>
      <c r="C1135" s="7" t="s">
        <v>1506</v>
      </c>
      <c r="D1135" s="7" t="s">
        <v>1558</v>
      </c>
      <c r="E1135" s="7" t="s">
        <v>1588</v>
      </c>
      <c r="F1135" s="7" t="s">
        <v>1589</v>
      </c>
      <c r="G1135" s="7" t="s">
        <v>1779</v>
      </c>
      <c r="H1135" s="7" t="s">
        <v>1780</v>
      </c>
      <c r="I1135" s="7" t="s">
        <v>1537</v>
      </c>
      <c r="J1135" s="7">
        <f t="shared" si="17"/>
        <v>0</v>
      </c>
      <c r="K1135" s="8">
        <v>0</v>
      </c>
      <c r="L1135" s="8">
        <v>0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0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12">
        <v>0</v>
      </c>
      <c r="AA1135" s="20">
        <v>0</v>
      </c>
      <c r="AB1135" s="20">
        <v>0</v>
      </c>
      <c r="AC1135" s="48">
        <v>0</v>
      </c>
      <c r="AD1135" s="9">
        <v>0</v>
      </c>
      <c r="AE1135" s="7">
        <v>0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0</v>
      </c>
      <c r="AL1135" s="7">
        <v>0</v>
      </c>
      <c r="AM1135" s="7">
        <v>0</v>
      </c>
      <c r="AN1135" s="7">
        <v>0</v>
      </c>
      <c r="AO1135" s="7">
        <v>0</v>
      </c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</row>
    <row r="1136" spans="1:67" s="21" customFormat="1">
      <c r="A1136" s="7" t="s">
        <v>5214</v>
      </c>
      <c r="B1136" s="7" t="s">
        <v>4264</v>
      </c>
      <c r="C1136" s="7" t="s">
        <v>1506</v>
      </c>
      <c r="D1136" s="7" t="s">
        <v>1507</v>
      </c>
      <c r="E1136" s="7" t="s">
        <v>1521</v>
      </c>
      <c r="F1136" s="7" t="s">
        <v>1546</v>
      </c>
      <c r="G1136" s="7" t="s">
        <v>1547</v>
      </c>
      <c r="H1136" s="7" t="s">
        <v>1537</v>
      </c>
      <c r="I1136" s="7" t="s">
        <v>1537</v>
      </c>
      <c r="J1136" s="7">
        <f t="shared" si="17"/>
        <v>5</v>
      </c>
      <c r="K1136" s="8">
        <v>0</v>
      </c>
      <c r="L1136" s="8">
        <v>0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Y1136" s="8">
        <v>0</v>
      </c>
      <c r="Z1136" s="12">
        <v>0</v>
      </c>
      <c r="AA1136" s="20">
        <v>0</v>
      </c>
      <c r="AB1136" s="20">
        <v>0</v>
      </c>
      <c r="AC1136" s="48">
        <v>0</v>
      </c>
      <c r="AD1136" s="9">
        <v>0</v>
      </c>
      <c r="AE1136" s="7">
        <v>1</v>
      </c>
      <c r="AF1136" s="7">
        <v>0</v>
      </c>
      <c r="AG1136" s="7">
        <v>0</v>
      </c>
      <c r="AH1136" s="7">
        <v>1</v>
      </c>
      <c r="AI1136" s="7">
        <v>0</v>
      </c>
      <c r="AJ1136" s="7">
        <v>0</v>
      </c>
      <c r="AK1136" s="7">
        <v>0</v>
      </c>
      <c r="AL1136" s="7">
        <v>0</v>
      </c>
      <c r="AM1136" s="7">
        <v>0</v>
      </c>
      <c r="AN1136" s="7">
        <v>1</v>
      </c>
      <c r="AO1136" s="7">
        <v>2</v>
      </c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</row>
    <row r="1137" spans="1:67" s="21" customFormat="1">
      <c r="A1137" s="7" t="s">
        <v>5215</v>
      </c>
      <c r="B1137" s="7" t="s">
        <v>4102</v>
      </c>
      <c r="C1137" s="7" t="s">
        <v>1506</v>
      </c>
      <c r="D1137" s="7" t="s">
        <v>1507</v>
      </c>
      <c r="E1137" s="7" t="s">
        <v>1537</v>
      </c>
      <c r="F1137" s="7" t="s">
        <v>1537</v>
      </c>
      <c r="G1137" s="7" t="s">
        <v>1537</v>
      </c>
      <c r="H1137" s="7" t="s">
        <v>1537</v>
      </c>
      <c r="I1137" s="7" t="s">
        <v>1537</v>
      </c>
      <c r="J1137" s="7">
        <f t="shared" si="17"/>
        <v>0</v>
      </c>
      <c r="K1137" s="8">
        <v>0</v>
      </c>
      <c r="L1137" s="8">
        <v>0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12">
        <v>0</v>
      </c>
      <c r="AA1137" s="20">
        <v>0</v>
      </c>
      <c r="AB1137" s="20">
        <v>0</v>
      </c>
      <c r="AC1137" s="48">
        <v>0</v>
      </c>
      <c r="AD1137" s="9">
        <v>0</v>
      </c>
      <c r="AE1137" s="7">
        <v>0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0</v>
      </c>
      <c r="AL1137" s="7">
        <v>0</v>
      </c>
      <c r="AM1137" s="7">
        <v>0</v>
      </c>
      <c r="AN1137" s="7">
        <v>0</v>
      </c>
      <c r="AO1137" s="7">
        <v>0</v>
      </c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</row>
    <row r="1138" spans="1:67" s="21" customFormat="1">
      <c r="A1138" s="7" t="s">
        <v>5216</v>
      </c>
      <c r="B1138" s="7" t="s">
        <v>4567</v>
      </c>
      <c r="C1138" s="7" t="s">
        <v>1506</v>
      </c>
      <c r="D1138" s="7" t="s">
        <v>1558</v>
      </c>
      <c r="E1138" s="7" t="s">
        <v>1588</v>
      </c>
      <c r="F1138" s="7" t="s">
        <v>1589</v>
      </c>
      <c r="G1138" s="7" t="s">
        <v>1779</v>
      </c>
      <c r="H1138" s="7" t="s">
        <v>1780</v>
      </c>
      <c r="I1138" s="7" t="s">
        <v>1537</v>
      </c>
      <c r="J1138" s="7">
        <f t="shared" si="17"/>
        <v>0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  <c r="P1138" s="8">
        <v>0</v>
      </c>
      <c r="Q1138" s="8">
        <v>0</v>
      </c>
      <c r="R1138" s="8">
        <v>0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Y1138" s="8">
        <v>0</v>
      </c>
      <c r="Z1138" s="12">
        <v>0</v>
      </c>
      <c r="AA1138" s="20">
        <v>0</v>
      </c>
      <c r="AB1138" s="20">
        <v>0</v>
      </c>
      <c r="AC1138" s="48">
        <v>0</v>
      </c>
      <c r="AD1138" s="9">
        <v>0</v>
      </c>
      <c r="AE1138" s="7">
        <v>0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0</v>
      </c>
      <c r="AL1138" s="7">
        <v>0</v>
      </c>
      <c r="AM1138" s="7">
        <v>0</v>
      </c>
      <c r="AN1138" s="7">
        <v>0</v>
      </c>
      <c r="AO1138" s="7">
        <v>0</v>
      </c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</row>
    <row r="1139" spans="1:67" s="21" customFormat="1">
      <c r="A1139" s="7" t="s">
        <v>5217</v>
      </c>
      <c r="B1139" s="7" t="s">
        <v>3674</v>
      </c>
      <c r="C1139" s="7" t="s">
        <v>1506</v>
      </c>
      <c r="D1139" s="7" t="s">
        <v>1507</v>
      </c>
      <c r="E1139" s="7" t="s">
        <v>1515</v>
      </c>
      <c r="F1139" s="7" t="s">
        <v>1539</v>
      </c>
      <c r="G1139" s="7" t="s">
        <v>1540</v>
      </c>
      <c r="H1139" s="7" t="s">
        <v>1541</v>
      </c>
      <c r="I1139" s="7" t="s">
        <v>1537</v>
      </c>
      <c r="J1139" s="7">
        <f t="shared" si="17"/>
        <v>0</v>
      </c>
      <c r="K1139" s="8">
        <v>0</v>
      </c>
      <c r="L1139" s="8">
        <v>0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12">
        <v>0</v>
      </c>
      <c r="AA1139" s="20">
        <v>0</v>
      </c>
      <c r="AB1139" s="20">
        <v>0</v>
      </c>
      <c r="AC1139" s="48">
        <v>0</v>
      </c>
      <c r="AD1139" s="9">
        <v>0</v>
      </c>
      <c r="AE1139" s="7">
        <v>0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0</v>
      </c>
      <c r="AL1139" s="7">
        <v>0</v>
      </c>
      <c r="AM1139" s="7">
        <v>0</v>
      </c>
      <c r="AN1139" s="7">
        <v>0</v>
      </c>
      <c r="AO1139" s="7">
        <v>0</v>
      </c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</row>
    <row r="1140" spans="1:67" s="21" customFormat="1">
      <c r="A1140" s="7" t="s">
        <v>5218</v>
      </c>
      <c r="B1140" s="7" t="s">
        <v>3694</v>
      </c>
      <c r="C1140" s="7" t="s">
        <v>1506</v>
      </c>
      <c r="D1140" s="7" t="s">
        <v>1507</v>
      </c>
      <c r="E1140" s="7" t="s">
        <v>1515</v>
      </c>
      <c r="F1140" s="7" t="s">
        <v>1581</v>
      </c>
      <c r="G1140" s="7" t="s">
        <v>1582</v>
      </c>
      <c r="H1140" s="7" t="s">
        <v>1583</v>
      </c>
      <c r="I1140" s="7" t="s">
        <v>1537</v>
      </c>
      <c r="J1140" s="7">
        <f t="shared" si="17"/>
        <v>0</v>
      </c>
      <c r="K1140" s="8">
        <v>0</v>
      </c>
      <c r="L1140" s="8">
        <v>0</v>
      </c>
      <c r="M1140" s="8">
        <v>0</v>
      </c>
      <c r="N1140" s="8">
        <v>0</v>
      </c>
      <c r="O1140" s="8">
        <v>0</v>
      </c>
      <c r="P1140" s="8">
        <v>0</v>
      </c>
      <c r="Q1140" s="8">
        <v>0</v>
      </c>
      <c r="R1140" s="8">
        <v>0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12">
        <v>0</v>
      </c>
      <c r="AA1140" s="20">
        <v>0</v>
      </c>
      <c r="AB1140" s="20">
        <v>0</v>
      </c>
      <c r="AC1140" s="48">
        <v>0</v>
      </c>
      <c r="AD1140" s="9">
        <v>0</v>
      </c>
      <c r="AE1140" s="7">
        <v>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0</v>
      </c>
      <c r="AL1140" s="7">
        <v>0</v>
      </c>
      <c r="AM1140" s="7">
        <v>0</v>
      </c>
      <c r="AN1140" s="7">
        <v>0</v>
      </c>
      <c r="AO1140" s="7">
        <v>0</v>
      </c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</row>
    <row r="1141" spans="1:67" s="21" customFormat="1">
      <c r="A1141" s="7" t="s">
        <v>5219</v>
      </c>
      <c r="B1141" s="7" t="s">
        <v>3751</v>
      </c>
      <c r="C1141" s="7" t="s">
        <v>1506</v>
      </c>
      <c r="D1141" s="7" t="s">
        <v>1507</v>
      </c>
      <c r="E1141" s="7" t="s">
        <v>1508</v>
      </c>
      <c r="F1141" s="7" t="s">
        <v>1509</v>
      </c>
      <c r="G1141" s="7" t="s">
        <v>1594</v>
      </c>
      <c r="H1141" s="7" t="s">
        <v>1537</v>
      </c>
      <c r="I1141" s="7" t="s">
        <v>1537</v>
      </c>
      <c r="J1141" s="7">
        <f t="shared" si="17"/>
        <v>0</v>
      </c>
      <c r="K1141" s="8">
        <v>0</v>
      </c>
      <c r="L1141" s="8">
        <v>0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12">
        <v>0</v>
      </c>
      <c r="AA1141" s="20">
        <v>0</v>
      </c>
      <c r="AB1141" s="20">
        <v>0</v>
      </c>
      <c r="AC1141" s="48">
        <v>0</v>
      </c>
      <c r="AD1141" s="9">
        <v>0</v>
      </c>
      <c r="AE1141" s="7">
        <v>0</v>
      </c>
      <c r="AF1141" s="7">
        <v>0</v>
      </c>
      <c r="AG1141" s="7">
        <v>0</v>
      </c>
      <c r="AH1141" s="7">
        <v>0</v>
      </c>
      <c r="AI1141" s="7">
        <v>0</v>
      </c>
      <c r="AJ1141" s="7">
        <v>0</v>
      </c>
      <c r="AK1141" s="7">
        <v>0</v>
      </c>
      <c r="AL1141" s="7">
        <v>0</v>
      </c>
      <c r="AM1141" s="7">
        <v>0</v>
      </c>
      <c r="AN1141" s="7">
        <v>0</v>
      </c>
      <c r="AO1141" s="7">
        <v>0</v>
      </c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</row>
    <row r="1142" spans="1:67" s="21" customFormat="1">
      <c r="A1142" s="7" t="s">
        <v>5220</v>
      </c>
      <c r="B1142" s="7" t="s">
        <v>3773</v>
      </c>
      <c r="C1142" s="7" t="s">
        <v>1506</v>
      </c>
      <c r="D1142" s="7" t="s">
        <v>1558</v>
      </c>
      <c r="E1142" s="7" t="s">
        <v>1559</v>
      </c>
      <c r="F1142" s="7" t="s">
        <v>1560</v>
      </c>
      <c r="G1142" s="7" t="s">
        <v>1561</v>
      </c>
      <c r="H1142" s="7" t="s">
        <v>1537</v>
      </c>
      <c r="I1142" s="7" t="s">
        <v>1537</v>
      </c>
      <c r="J1142" s="7">
        <f t="shared" si="17"/>
        <v>9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Y1142" s="8">
        <v>0</v>
      </c>
      <c r="Z1142" s="12">
        <v>0</v>
      </c>
      <c r="AA1142" s="20">
        <v>5</v>
      </c>
      <c r="AB1142" s="20">
        <v>4</v>
      </c>
      <c r="AC1142" s="48">
        <v>0</v>
      </c>
      <c r="AD1142" s="9">
        <v>0</v>
      </c>
      <c r="AE1142" s="7">
        <v>0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0</v>
      </c>
      <c r="AL1142" s="7">
        <v>0</v>
      </c>
      <c r="AM1142" s="7">
        <v>0</v>
      </c>
      <c r="AN1142" s="7">
        <v>0</v>
      </c>
      <c r="AO1142" s="7">
        <v>0</v>
      </c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</row>
    <row r="1143" spans="1:67" s="21" customFormat="1">
      <c r="A1143" s="7" t="s">
        <v>5221</v>
      </c>
      <c r="B1143" s="7" t="s">
        <v>4099</v>
      </c>
      <c r="C1143" s="7" t="s">
        <v>4100</v>
      </c>
      <c r="D1143" s="7" t="s">
        <v>1537</v>
      </c>
      <c r="E1143" s="7" t="s">
        <v>1537</v>
      </c>
      <c r="F1143" s="7" t="s">
        <v>1537</v>
      </c>
      <c r="G1143" s="7" t="s">
        <v>1537</v>
      </c>
      <c r="H1143" s="7" t="s">
        <v>1537</v>
      </c>
      <c r="I1143" s="7" t="s">
        <v>1537</v>
      </c>
      <c r="J1143" s="7">
        <f t="shared" si="17"/>
        <v>9</v>
      </c>
      <c r="K1143" s="8">
        <v>0</v>
      </c>
      <c r="L1143" s="8">
        <v>0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12">
        <v>0</v>
      </c>
      <c r="AA1143" s="20">
        <v>0</v>
      </c>
      <c r="AB1143" s="20">
        <v>9</v>
      </c>
      <c r="AC1143" s="48">
        <v>0</v>
      </c>
      <c r="AD1143" s="9">
        <v>0</v>
      </c>
      <c r="AE1143" s="7">
        <v>0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7">
        <v>0</v>
      </c>
      <c r="AN1143" s="7">
        <v>0</v>
      </c>
      <c r="AO1143" s="7">
        <v>0</v>
      </c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</row>
    <row r="1144" spans="1:67" s="21" customFormat="1">
      <c r="A1144" s="7" t="s">
        <v>5222</v>
      </c>
      <c r="B1144" s="7" t="s">
        <v>4099</v>
      </c>
      <c r="C1144" s="7" t="s">
        <v>4100</v>
      </c>
      <c r="D1144" s="7" t="s">
        <v>1537</v>
      </c>
      <c r="E1144" s="7" t="s">
        <v>1537</v>
      </c>
      <c r="F1144" s="7" t="s">
        <v>1537</v>
      </c>
      <c r="G1144" s="7" t="s">
        <v>1537</v>
      </c>
      <c r="H1144" s="7" t="s">
        <v>1537</v>
      </c>
      <c r="I1144" s="7" t="s">
        <v>1537</v>
      </c>
      <c r="J1144" s="7">
        <f t="shared" si="17"/>
        <v>0</v>
      </c>
      <c r="K1144" s="8">
        <v>0</v>
      </c>
      <c r="L1144" s="8">
        <v>0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  <c r="R1144" s="8">
        <v>0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12">
        <v>0</v>
      </c>
      <c r="AA1144" s="20">
        <v>0</v>
      </c>
      <c r="AB1144" s="20">
        <v>0</v>
      </c>
      <c r="AC1144" s="48">
        <v>0</v>
      </c>
      <c r="AD1144" s="9">
        <v>0</v>
      </c>
      <c r="AE1144" s="7">
        <v>0</v>
      </c>
      <c r="AF1144" s="7">
        <v>0</v>
      </c>
      <c r="AG1144" s="7">
        <v>0</v>
      </c>
      <c r="AH1144" s="7">
        <v>0</v>
      </c>
      <c r="AI1144" s="7">
        <v>0</v>
      </c>
      <c r="AJ1144" s="7">
        <v>0</v>
      </c>
      <c r="AK1144" s="7">
        <v>0</v>
      </c>
      <c r="AL1144" s="7">
        <v>0</v>
      </c>
      <c r="AM1144" s="7">
        <v>0</v>
      </c>
      <c r="AN1144" s="7">
        <v>0</v>
      </c>
      <c r="AO1144" s="7">
        <v>0</v>
      </c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</row>
    <row r="1145" spans="1:67" s="21" customFormat="1">
      <c r="A1145" s="7" t="s">
        <v>5223</v>
      </c>
      <c r="B1145" s="7" t="s">
        <v>4518</v>
      </c>
      <c r="C1145" s="7" t="s">
        <v>1506</v>
      </c>
      <c r="D1145" s="7" t="s">
        <v>1749</v>
      </c>
      <c r="E1145" s="7" t="s">
        <v>1749</v>
      </c>
      <c r="F1145" s="7" t="s">
        <v>1801</v>
      </c>
      <c r="G1145" s="7" t="s">
        <v>1802</v>
      </c>
      <c r="H1145" s="7" t="s">
        <v>4519</v>
      </c>
      <c r="I1145" s="7" t="s">
        <v>1537</v>
      </c>
      <c r="J1145" s="7">
        <f t="shared" si="17"/>
        <v>0</v>
      </c>
      <c r="K1145" s="8">
        <v>0</v>
      </c>
      <c r="L1145" s="8">
        <v>0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  <c r="R1145" s="8">
        <v>0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12">
        <v>0</v>
      </c>
      <c r="AA1145" s="20">
        <v>0</v>
      </c>
      <c r="AB1145" s="20">
        <v>0</v>
      </c>
      <c r="AC1145" s="48">
        <v>0</v>
      </c>
      <c r="AD1145" s="9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0</v>
      </c>
      <c r="AL1145" s="7">
        <v>0</v>
      </c>
      <c r="AM1145" s="7">
        <v>0</v>
      </c>
      <c r="AN1145" s="7">
        <v>0</v>
      </c>
      <c r="AO1145" s="7">
        <v>0</v>
      </c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</row>
    <row r="1146" spans="1:67" s="21" customFormat="1">
      <c r="A1146" s="7" t="s">
        <v>5224</v>
      </c>
      <c r="B1146" s="7" t="s">
        <v>3670</v>
      </c>
      <c r="C1146" s="7" t="s">
        <v>1506</v>
      </c>
      <c r="D1146" s="7" t="s">
        <v>1507</v>
      </c>
      <c r="E1146" s="7" t="s">
        <v>1521</v>
      </c>
      <c r="F1146" s="7" t="s">
        <v>1522</v>
      </c>
      <c r="G1146" s="7" t="s">
        <v>1523</v>
      </c>
      <c r="H1146" s="7" t="s">
        <v>1537</v>
      </c>
      <c r="I1146" s="7" t="s">
        <v>1537</v>
      </c>
      <c r="J1146" s="7">
        <f t="shared" si="17"/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12">
        <v>0</v>
      </c>
      <c r="AA1146" s="20">
        <v>0</v>
      </c>
      <c r="AB1146" s="20">
        <v>0</v>
      </c>
      <c r="AC1146" s="48">
        <v>0</v>
      </c>
      <c r="AD1146" s="9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0</v>
      </c>
      <c r="AL1146" s="7">
        <v>0</v>
      </c>
      <c r="AM1146" s="7">
        <v>0</v>
      </c>
      <c r="AN1146" s="7">
        <v>0</v>
      </c>
      <c r="AO1146" s="7">
        <v>0</v>
      </c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</row>
    <row r="1147" spans="1:67" s="21" customFormat="1">
      <c r="A1147" s="7" t="s">
        <v>5225</v>
      </c>
      <c r="B1147" s="7" t="s">
        <v>5226</v>
      </c>
      <c r="C1147" s="7" t="s">
        <v>1506</v>
      </c>
      <c r="D1147" s="7" t="s">
        <v>1532</v>
      </c>
      <c r="E1147" s="7" t="s">
        <v>4756</v>
      </c>
      <c r="F1147" s="7" t="s">
        <v>4757</v>
      </c>
      <c r="G1147" s="7" t="s">
        <v>5227</v>
      </c>
      <c r="H1147" s="7" t="s">
        <v>5228</v>
      </c>
      <c r="I1147" s="7" t="s">
        <v>1537</v>
      </c>
      <c r="J1147" s="7">
        <f t="shared" si="17"/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0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12">
        <v>0</v>
      </c>
      <c r="AA1147" s="20">
        <v>0</v>
      </c>
      <c r="AB1147" s="20">
        <v>0</v>
      </c>
      <c r="AC1147" s="48">
        <v>0</v>
      </c>
      <c r="AD1147" s="9">
        <v>0</v>
      </c>
      <c r="AE1147" s="7">
        <v>0</v>
      </c>
      <c r="AF1147" s="7">
        <v>0</v>
      </c>
      <c r="AG1147" s="7">
        <v>0</v>
      </c>
      <c r="AH1147" s="7">
        <v>0</v>
      </c>
      <c r="AI1147" s="7">
        <v>0</v>
      </c>
      <c r="AJ1147" s="7">
        <v>0</v>
      </c>
      <c r="AK1147" s="7">
        <v>0</v>
      </c>
      <c r="AL1147" s="7">
        <v>0</v>
      </c>
      <c r="AM1147" s="7">
        <v>0</v>
      </c>
      <c r="AN1147" s="7">
        <v>0</v>
      </c>
      <c r="AO1147" s="7">
        <v>0</v>
      </c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</row>
    <row r="1148" spans="1:67" s="21" customFormat="1">
      <c r="A1148" s="7" t="s">
        <v>5229</v>
      </c>
      <c r="B1148" s="7" t="s">
        <v>4102</v>
      </c>
      <c r="C1148" s="7" t="s">
        <v>1506</v>
      </c>
      <c r="D1148" s="7" t="s">
        <v>1507</v>
      </c>
      <c r="E1148" s="7" t="s">
        <v>1537</v>
      </c>
      <c r="F1148" s="7" t="s">
        <v>1537</v>
      </c>
      <c r="G1148" s="7" t="s">
        <v>1537</v>
      </c>
      <c r="H1148" s="7" t="s">
        <v>1537</v>
      </c>
      <c r="I1148" s="7" t="s">
        <v>1537</v>
      </c>
      <c r="J1148" s="7">
        <f t="shared" si="17"/>
        <v>0</v>
      </c>
      <c r="K1148" s="8">
        <v>0</v>
      </c>
      <c r="L1148" s="8">
        <v>0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  <c r="R1148" s="8">
        <v>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12">
        <v>0</v>
      </c>
      <c r="AA1148" s="20">
        <v>0</v>
      </c>
      <c r="AB1148" s="20">
        <v>0</v>
      </c>
      <c r="AC1148" s="48">
        <v>0</v>
      </c>
      <c r="AD1148" s="9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7">
        <v>0</v>
      </c>
      <c r="AN1148" s="7">
        <v>0</v>
      </c>
      <c r="AO1148" s="7">
        <v>0</v>
      </c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</row>
    <row r="1149" spans="1:67" s="21" customFormat="1">
      <c r="A1149" s="7" t="s">
        <v>5230</v>
      </c>
      <c r="B1149" s="7" t="s">
        <v>4099</v>
      </c>
      <c r="C1149" s="7" t="s">
        <v>4100</v>
      </c>
      <c r="D1149" s="7" t="s">
        <v>1537</v>
      </c>
      <c r="E1149" s="7" t="s">
        <v>1537</v>
      </c>
      <c r="F1149" s="7" t="s">
        <v>1537</v>
      </c>
      <c r="G1149" s="7" t="s">
        <v>1537</v>
      </c>
      <c r="H1149" s="7" t="s">
        <v>1537</v>
      </c>
      <c r="I1149" s="7" t="s">
        <v>1537</v>
      </c>
      <c r="J1149" s="7">
        <f t="shared" si="17"/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12">
        <v>0</v>
      </c>
      <c r="AA1149" s="20">
        <v>0</v>
      </c>
      <c r="AB1149" s="20">
        <v>0</v>
      </c>
      <c r="AC1149" s="48">
        <v>0</v>
      </c>
      <c r="AD1149" s="9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7">
        <v>0</v>
      </c>
      <c r="AN1149" s="7">
        <v>0</v>
      </c>
      <c r="AO1149" s="7">
        <v>0</v>
      </c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</row>
    <row r="1150" spans="1:67" s="21" customFormat="1">
      <c r="A1150" s="7" t="s">
        <v>5231</v>
      </c>
      <c r="B1150" s="7" t="s">
        <v>4099</v>
      </c>
      <c r="C1150" s="7" t="s">
        <v>4100</v>
      </c>
      <c r="D1150" s="7" t="s">
        <v>1537</v>
      </c>
      <c r="E1150" s="7" t="s">
        <v>1537</v>
      </c>
      <c r="F1150" s="7" t="s">
        <v>1537</v>
      </c>
      <c r="G1150" s="7" t="s">
        <v>1537</v>
      </c>
      <c r="H1150" s="7" t="s">
        <v>1537</v>
      </c>
      <c r="I1150" s="7" t="s">
        <v>1537</v>
      </c>
      <c r="J1150" s="7">
        <f t="shared" si="17"/>
        <v>9</v>
      </c>
      <c r="K1150" s="8">
        <v>9</v>
      </c>
      <c r="L1150" s="8">
        <v>0</v>
      </c>
      <c r="M1150" s="8">
        <v>0</v>
      </c>
      <c r="N1150" s="8">
        <v>0</v>
      </c>
      <c r="O1150" s="8">
        <v>0</v>
      </c>
      <c r="P1150" s="8">
        <v>0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Y1150" s="8">
        <v>0</v>
      </c>
      <c r="Z1150" s="12">
        <v>0</v>
      </c>
      <c r="AA1150" s="20">
        <v>0</v>
      </c>
      <c r="AB1150" s="20">
        <v>0</v>
      </c>
      <c r="AC1150" s="48">
        <v>0</v>
      </c>
      <c r="AD1150" s="9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0</v>
      </c>
      <c r="AL1150" s="7">
        <v>0</v>
      </c>
      <c r="AM1150" s="7">
        <v>0</v>
      </c>
      <c r="AN1150" s="7">
        <v>0</v>
      </c>
      <c r="AO1150" s="7">
        <v>0</v>
      </c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</row>
    <row r="1151" spans="1:67" s="21" customFormat="1">
      <c r="A1151" s="7" t="s">
        <v>5232</v>
      </c>
      <c r="B1151" s="7" t="s">
        <v>4099</v>
      </c>
      <c r="C1151" s="7" t="s">
        <v>4100</v>
      </c>
      <c r="D1151" s="7" t="s">
        <v>1537</v>
      </c>
      <c r="E1151" s="7" t="s">
        <v>1537</v>
      </c>
      <c r="F1151" s="7" t="s">
        <v>1537</v>
      </c>
      <c r="G1151" s="7" t="s">
        <v>1537</v>
      </c>
      <c r="H1151" s="7" t="s">
        <v>1537</v>
      </c>
      <c r="I1151" s="7" t="s">
        <v>1537</v>
      </c>
      <c r="J1151" s="7">
        <f t="shared" si="17"/>
        <v>9</v>
      </c>
      <c r="K1151" s="8">
        <v>0</v>
      </c>
      <c r="L1151" s="8">
        <v>0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  <c r="R1151" s="8">
        <v>0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Y1151" s="8">
        <v>9</v>
      </c>
      <c r="Z1151" s="12">
        <v>0</v>
      </c>
      <c r="AA1151" s="20">
        <v>0</v>
      </c>
      <c r="AB1151" s="20">
        <v>0</v>
      </c>
      <c r="AC1151" s="48">
        <v>0</v>
      </c>
      <c r="AD1151" s="9">
        <v>0</v>
      </c>
      <c r="AE1151" s="7">
        <v>0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0</v>
      </c>
      <c r="AL1151" s="7">
        <v>0</v>
      </c>
      <c r="AM1151" s="7">
        <v>0</v>
      </c>
      <c r="AN1151" s="7">
        <v>0</v>
      </c>
      <c r="AO1151" s="7">
        <v>0</v>
      </c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</row>
    <row r="1152" spans="1:67" s="21" customFormat="1">
      <c r="A1152" s="7" t="s">
        <v>5233</v>
      </c>
      <c r="B1152" s="7" t="s">
        <v>4504</v>
      </c>
      <c r="C1152" s="7" t="s">
        <v>1506</v>
      </c>
      <c r="D1152" s="7" t="s">
        <v>1532</v>
      </c>
      <c r="E1152" s="7" t="s">
        <v>1533</v>
      </c>
      <c r="F1152" s="7" t="s">
        <v>1534</v>
      </c>
      <c r="G1152" s="7" t="s">
        <v>1837</v>
      </c>
      <c r="H1152" s="7" t="s">
        <v>1838</v>
      </c>
      <c r="I1152" s="7" t="s">
        <v>1537</v>
      </c>
      <c r="J1152" s="7">
        <f t="shared" si="17"/>
        <v>9</v>
      </c>
      <c r="K1152" s="8">
        <v>0</v>
      </c>
      <c r="L1152" s="8">
        <v>0</v>
      </c>
      <c r="M1152" s="8">
        <v>0</v>
      </c>
      <c r="N1152" s="8">
        <v>0</v>
      </c>
      <c r="O1152" s="8">
        <v>0</v>
      </c>
      <c r="P1152" s="8">
        <v>0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12">
        <v>0</v>
      </c>
      <c r="AA1152" s="20">
        <v>0</v>
      </c>
      <c r="AB1152" s="20">
        <v>0</v>
      </c>
      <c r="AC1152" s="48">
        <v>0</v>
      </c>
      <c r="AD1152" s="9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9</v>
      </c>
      <c r="AK1152" s="7">
        <v>0</v>
      </c>
      <c r="AL1152" s="7">
        <v>0</v>
      </c>
      <c r="AM1152" s="7">
        <v>0</v>
      </c>
      <c r="AN1152" s="7">
        <v>0</v>
      </c>
      <c r="AO1152" s="7">
        <v>0</v>
      </c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</row>
    <row r="1153" spans="1:67" s="21" customFormat="1">
      <c r="A1153" s="7" t="s">
        <v>5234</v>
      </c>
      <c r="B1153" s="7" t="s">
        <v>4421</v>
      </c>
      <c r="C1153" s="7" t="s">
        <v>1506</v>
      </c>
      <c r="D1153" s="7" t="s">
        <v>1558</v>
      </c>
      <c r="E1153" s="7" t="s">
        <v>4079</v>
      </c>
      <c r="F1153" s="7" t="s">
        <v>4080</v>
      </c>
      <c r="G1153" s="7" t="s">
        <v>4081</v>
      </c>
      <c r="H1153" s="7" t="s">
        <v>1537</v>
      </c>
      <c r="I1153" s="7" t="s">
        <v>1537</v>
      </c>
      <c r="J1153" s="7">
        <f t="shared" si="17"/>
        <v>9</v>
      </c>
      <c r="K1153" s="8">
        <v>0</v>
      </c>
      <c r="L1153" s="8">
        <v>0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12">
        <v>0</v>
      </c>
      <c r="AA1153" s="20">
        <v>0</v>
      </c>
      <c r="AB1153" s="20">
        <v>0</v>
      </c>
      <c r="AC1153" s="48">
        <v>0</v>
      </c>
      <c r="AD1153" s="9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</v>
      </c>
      <c r="AM1153" s="7">
        <v>9</v>
      </c>
      <c r="AN1153" s="7">
        <v>0</v>
      </c>
      <c r="AO1153" s="7">
        <v>0</v>
      </c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</row>
    <row r="1154" spans="1:67" s="21" customFormat="1">
      <c r="A1154" s="7" t="s">
        <v>5235</v>
      </c>
      <c r="B1154" s="7" t="s">
        <v>4020</v>
      </c>
      <c r="C1154" s="7" t="s">
        <v>1506</v>
      </c>
      <c r="D1154" s="7" t="s">
        <v>1507</v>
      </c>
      <c r="E1154" s="7" t="s">
        <v>1508</v>
      </c>
      <c r="F1154" s="7" t="s">
        <v>1509</v>
      </c>
      <c r="G1154" s="7" t="s">
        <v>1510</v>
      </c>
      <c r="H1154" s="7" t="s">
        <v>1573</v>
      </c>
      <c r="I1154" s="7" t="s">
        <v>1537</v>
      </c>
      <c r="J1154" s="7">
        <f t="shared" si="17"/>
        <v>9</v>
      </c>
      <c r="K1154" s="8">
        <v>0</v>
      </c>
      <c r="L1154" s="8">
        <v>0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12">
        <v>0</v>
      </c>
      <c r="AA1154" s="20">
        <v>0</v>
      </c>
      <c r="AB1154" s="20">
        <v>0</v>
      </c>
      <c r="AC1154" s="48">
        <v>0</v>
      </c>
      <c r="AD1154" s="9">
        <v>0</v>
      </c>
      <c r="AE1154" s="7">
        <v>0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0</v>
      </c>
      <c r="AL1154" s="7">
        <v>0</v>
      </c>
      <c r="AM1154" s="7">
        <v>0</v>
      </c>
      <c r="AN1154" s="7">
        <v>9</v>
      </c>
      <c r="AO1154" s="7">
        <v>0</v>
      </c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</row>
    <row r="1155" spans="1:67" s="21" customFormat="1">
      <c r="A1155" s="7" t="s">
        <v>5236</v>
      </c>
      <c r="B1155" s="7" t="s">
        <v>4656</v>
      </c>
      <c r="C1155" s="7" t="s">
        <v>1506</v>
      </c>
      <c r="D1155" s="7" t="s">
        <v>1507</v>
      </c>
      <c r="E1155" s="7" t="s">
        <v>1515</v>
      </c>
      <c r="F1155" s="7" t="s">
        <v>4657</v>
      </c>
      <c r="G1155" s="7" t="s">
        <v>4658</v>
      </c>
      <c r="H1155" s="7" t="s">
        <v>1537</v>
      </c>
      <c r="I1155" s="7" t="s">
        <v>1537</v>
      </c>
      <c r="J1155" s="7">
        <f t="shared" si="17"/>
        <v>9</v>
      </c>
      <c r="K1155" s="8">
        <v>0</v>
      </c>
      <c r="L1155" s="8">
        <v>0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0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12">
        <v>0</v>
      </c>
      <c r="AA1155" s="20">
        <v>0</v>
      </c>
      <c r="AB1155" s="20">
        <v>0</v>
      </c>
      <c r="AC1155" s="48">
        <v>0</v>
      </c>
      <c r="AD1155" s="9">
        <v>0</v>
      </c>
      <c r="AE1155" s="7">
        <v>0</v>
      </c>
      <c r="AF1155" s="7">
        <v>0</v>
      </c>
      <c r="AG1155" s="7">
        <v>0</v>
      </c>
      <c r="AH1155" s="7">
        <v>0</v>
      </c>
      <c r="AI1155" s="7">
        <v>0</v>
      </c>
      <c r="AJ1155" s="7">
        <v>0</v>
      </c>
      <c r="AK1155" s="7">
        <v>0</v>
      </c>
      <c r="AL1155" s="7">
        <v>0</v>
      </c>
      <c r="AM1155" s="7">
        <v>0</v>
      </c>
      <c r="AN1155" s="7">
        <v>9</v>
      </c>
      <c r="AO1155" s="7">
        <v>0</v>
      </c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</row>
    <row r="1156" spans="1:67" s="21" customFormat="1">
      <c r="A1156" s="7" t="s">
        <v>5237</v>
      </c>
      <c r="B1156" s="7" t="s">
        <v>3773</v>
      </c>
      <c r="C1156" s="7" t="s">
        <v>1506</v>
      </c>
      <c r="D1156" s="7" t="s">
        <v>1558</v>
      </c>
      <c r="E1156" s="7" t="s">
        <v>1559</v>
      </c>
      <c r="F1156" s="7" t="s">
        <v>1560</v>
      </c>
      <c r="G1156" s="7" t="s">
        <v>1561</v>
      </c>
      <c r="H1156" s="7" t="s">
        <v>1537</v>
      </c>
      <c r="I1156" s="7" t="s">
        <v>1537</v>
      </c>
      <c r="J1156" s="7">
        <f t="shared" ref="J1156:J1219" si="18">SUM(K1156:AO1156)</f>
        <v>0</v>
      </c>
      <c r="K1156" s="8">
        <v>0</v>
      </c>
      <c r="L1156" s="8">
        <v>0</v>
      </c>
      <c r="M1156" s="8">
        <v>0</v>
      </c>
      <c r="N1156" s="8">
        <v>0</v>
      </c>
      <c r="O1156" s="8">
        <v>0</v>
      </c>
      <c r="P1156" s="8">
        <v>0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12">
        <v>0</v>
      </c>
      <c r="AA1156" s="20">
        <v>0</v>
      </c>
      <c r="AB1156" s="20">
        <v>0</v>
      </c>
      <c r="AC1156" s="48">
        <v>0</v>
      </c>
      <c r="AD1156" s="9">
        <v>0</v>
      </c>
      <c r="AE1156" s="7">
        <v>0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0</v>
      </c>
      <c r="AL1156" s="7">
        <v>0</v>
      </c>
      <c r="AM1156" s="7">
        <v>0</v>
      </c>
      <c r="AN1156" s="7">
        <v>0</v>
      </c>
      <c r="AO1156" s="7">
        <v>0</v>
      </c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</row>
    <row r="1157" spans="1:67" s="21" customFormat="1">
      <c r="A1157" s="7" t="s">
        <v>5238</v>
      </c>
      <c r="B1157" s="7" t="s">
        <v>3858</v>
      </c>
      <c r="C1157" s="7" t="s">
        <v>1506</v>
      </c>
      <c r="D1157" s="7" t="s">
        <v>1558</v>
      </c>
      <c r="E1157" s="7" t="s">
        <v>1588</v>
      </c>
      <c r="F1157" s="7" t="s">
        <v>1589</v>
      </c>
      <c r="G1157" s="7" t="s">
        <v>1779</v>
      </c>
      <c r="H1157" s="7" t="s">
        <v>3859</v>
      </c>
      <c r="I1157" s="7" t="s">
        <v>1537</v>
      </c>
      <c r="J1157" s="7">
        <f t="shared" si="18"/>
        <v>0</v>
      </c>
      <c r="K1157" s="8">
        <v>0</v>
      </c>
      <c r="L1157" s="8">
        <v>0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12">
        <v>0</v>
      </c>
      <c r="AA1157" s="20">
        <v>0</v>
      </c>
      <c r="AB1157" s="20">
        <v>0</v>
      </c>
      <c r="AC1157" s="48">
        <v>0</v>
      </c>
      <c r="AD1157" s="9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</row>
    <row r="1158" spans="1:67" s="21" customFormat="1">
      <c r="A1158" s="7" t="s">
        <v>5239</v>
      </c>
      <c r="B1158" s="7" t="s">
        <v>5240</v>
      </c>
      <c r="C1158" s="7" t="s">
        <v>1506</v>
      </c>
      <c r="D1158" s="7" t="s">
        <v>1749</v>
      </c>
      <c r="E1158" s="7" t="s">
        <v>1749</v>
      </c>
      <c r="F1158" s="7" t="s">
        <v>5241</v>
      </c>
      <c r="G1158" s="7" t="s">
        <v>5242</v>
      </c>
      <c r="H1158" s="7" t="s">
        <v>5243</v>
      </c>
      <c r="I1158" s="7" t="s">
        <v>1537</v>
      </c>
      <c r="J1158" s="7">
        <f t="shared" si="18"/>
        <v>0</v>
      </c>
      <c r="K1158" s="8">
        <v>0</v>
      </c>
      <c r="L1158" s="8">
        <v>0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  <c r="R1158" s="8">
        <v>0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12">
        <v>0</v>
      </c>
      <c r="AA1158" s="20">
        <v>0</v>
      </c>
      <c r="AB1158" s="20">
        <v>0</v>
      </c>
      <c r="AC1158" s="48">
        <v>0</v>
      </c>
      <c r="AD1158" s="9">
        <v>0</v>
      </c>
      <c r="AE1158" s="7">
        <v>0</v>
      </c>
      <c r="AF1158" s="7">
        <v>0</v>
      </c>
      <c r="AG1158" s="7">
        <v>0</v>
      </c>
      <c r="AH1158" s="7">
        <v>0</v>
      </c>
      <c r="AI1158" s="7">
        <v>0</v>
      </c>
      <c r="AJ1158" s="7">
        <v>0</v>
      </c>
      <c r="AK1158" s="7">
        <v>0</v>
      </c>
      <c r="AL1158" s="7">
        <v>0</v>
      </c>
      <c r="AM1158" s="7">
        <v>0</v>
      </c>
      <c r="AN1158" s="7">
        <v>0</v>
      </c>
      <c r="AO1158" s="7">
        <v>0</v>
      </c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</row>
    <row r="1159" spans="1:67" s="21" customFormat="1">
      <c r="A1159" s="7" t="s">
        <v>5244</v>
      </c>
      <c r="B1159" s="7" t="s">
        <v>4305</v>
      </c>
      <c r="C1159" s="7" t="s">
        <v>1506</v>
      </c>
      <c r="D1159" s="7" t="s">
        <v>1558</v>
      </c>
      <c r="E1159" s="7" t="s">
        <v>4079</v>
      </c>
      <c r="F1159" s="7" t="s">
        <v>4080</v>
      </c>
      <c r="G1159" s="7" t="s">
        <v>4081</v>
      </c>
      <c r="H1159" s="7" t="s">
        <v>4306</v>
      </c>
      <c r="I1159" s="7" t="s">
        <v>1537</v>
      </c>
      <c r="J1159" s="7">
        <f t="shared" si="18"/>
        <v>0</v>
      </c>
      <c r="K1159" s="8">
        <v>0</v>
      </c>
      <c r="L1159" s="8">
        <v>0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0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12">
        <v>0</v>
      </c>
      <c r="AA1159" s="20">
        <v>0</v>
      </c>
      <c r="AB1159" s="20">
        <v>0</v>
      </c>
      <c r="AC1159" s="48">
        <v>0</v>
      </c>
      <c r="AD1159" s="9">
        <v>0</v>
      </c>
      <c r="AE1159" s="7">
        <v>0</v>
      </c>
      <c r="AF1159" s="7">
        <v>0</v>
      </c>
      <c r="AG1159" s="7">
        <v>0</v>
      </c>
      <c r="AH1159" s="7">
        <v>0</v>
      </c>
      <c r="AI1159" s="7">
        <v>0</v>
      </c>
      <c r="AJ1159" s="7">
        <v>0</v>
      </c>
      <c r="AK1159" s="7">
        <v>0</v>
      </c>
      <c r="AL1159" s="7">
        <v>0</v>
      </c>
      <c r="AM1159" s="7">
        <v>0</v>
      </c>
      <c r="AN1159" s="7">
        <v>0</v>
      </c>
      <c r="AO1159" s="7">
        <v>0</v>
      </c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</row>
    <row r="1160" spans="1:67" s="21" customFormat="1">
      <c r="A1160" s="7" t="s">
        <v>5245</v>
      </c>
      <c r="B1160" s="7" t="s">
        <v>3751</v>
      </c>
      <c r="C1160" s="7" t="s">
        <v>1506</v>
      </c>
      <c r="D1160" s="7" t="s">
        <v>1507</v>
      </c>
      <c r="E1160" s="7" t="s">
        <v>1508</v>
      </c>
      <c r="F1160" s="7" t="s">
        <v>1509</v>
      </c>
      <c r="G1160" s="7" t="s">
        <v>1594</v>
      </c>
      <c r="H1160" s="7" t="s">
        <v>1537</v>
      </c>
      <c r="I1160" s="7" t="s">
        <v>1537</v>
      </c>
      <c r="J1160" s="7">
        <f t="shared" si="18"/>
        <v>0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  <c r="P1160" s="8">
        <v>0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12">
        <v>0</v>
      </c>
      <c r="AA1160" s="20">
        <v>0</v>
      </c>
      <c r="AB1160" s="20">
        <v>0</v>
      </c>
      <c r="AC1160" s="48">
        <v>0</v>
      </c>
      <c r="AD1160" s="9">
        <v>0</v>
      </c>
      <c r="AE1160" s="7">
        <v>0</v>
      </c>
      <c r="AF1160" s="7">
        <v>0</v>
      </c>
      <c r="AG1160" s="7">
        <v>0</v>
      </c>
      <c r="AH1160" s="7">
        <v>0</v>
      </c>
      <c r="AI1160" s="7">
        <v>0</v>
      </c>
      <c r="AJ1160" s="7">
        <v>0</v>
      </c>
      <c r="AK1160" s="7">
        <v>0</v>
      </c>
      <c r="AL1160" s="7">
        <v>0</v>
      </c>
      <c r="AM1160" s="7">
        <v>0</v>
      </c>
      <c r="AN1160" s="7">
        <v>0</v>
      </c>
      <c r="AO1160" s="7">
        <v>0</v>
      </c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</row>
    <row r="1161" spans="1:67" s="21" customFormat="1">
      <c r="A1161" s="7" t="s">
        <v>5246</v>
      </c>
      <c r="B1161" s="7" t="s">
        <v>3858</v>
      </c>
      <c r="C1161" s="7" t="s">
        <v>1506</v>
      </c>
      <c r="D1161" s="7" t="s">
        <v>1558</v>
      </c>
      <c r="E1161" s="7" t="s">
        <v>1588</v>
      </c>
      <c r="F1161" s="7" t="s">
        <v>1589</v>
      </c>
      <c r="G1161" s="7" t="s">
        <v>1779</v>
      </c>
      <c r="H1161" s="7" t="s">
        <v>3859</v>
      </c>
      <c r="I1161" s="7" t="s">
        <v>1537</v>
      </c>
      <c r="J1161" s="7">
        <f t="shared" si="18"/>
        <v>0</v>
      </c>
      <c r="K1161" s="8">
        <v>0</v>
      </c>
      <c r="L1161" s="8">
        <v>0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12">
        <v>0</v>
      </c>
      <c r="AA1161" s="20">
        <v>0</v>
      </c>
      <c r="AB1161" s="20">
        <v>0</v>
      </c>
      <c r="AC1161" s="48">
        <v>0</v>
      </c>
      <c r="AD1161" s="9">
        <v>0</v>
      </c>
      <c r="AE1161" s="7">
        <v>0</v>
      </c>
      <c r="AF1161" s="7">
        <v>0</v>
      </c>
      <c r="AG1161" s="7">
        <v>0</v>
      </c>
      <c r="AH1161" s="7">
        <v>0</v>
      </c>
      <c r="AI1161" s="7">
        <v>0</v>
      </c>
      <c r="AJ1161" s="7">
        <v>0</v>
      </c>
      <c r="AK1161" s="7">
        <v>0</v>
      </c>
      <c r="AL1161" s="7">
        <v>0</v>
      </c>
      <c r="AM1161" s="7">
        <v>0</v>
      </c>
      <c r="AN1161" s="7">
        <v>0</v>
      </c>
      <c r="AO1161" s="7">
        <v>0</v>
      </c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</row>
    <row r="1162" spans="1:67" s="21" customFormat="1">
      <c r="A1162" s="7" t="s">
        <v>5247</v>
      </c>
      <c r="B1162" s="7" t="s">
        <v>4364</v>
      </c>
      <c r="C1162" s="7" t="s">
        <v>1506</v>
      </c>
      <c r="D1162" s="7" t="s">
        <v>1558</v>
      </c>
      <c r="E1162" s="7" t="s">
        <v>1588</v>
      </c>
      <c r="F1162" s="7" t="s">
        <v>1589</v>
      </c>
      <c r="G1162" s="7" t="s">
        <v>1779</v>
      </c>
      <c r="H1162" s="7" t="s">
        <v>4365</v>
      </c>
      <c r="I1162" s="7" t="s">
        <v>1537</v>
      </c>
      <c r="J1162" s="7">
        <f t="shared" si="18"/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  <c r="P1162" s="8">
        <v>0</v>
      </c>
      <c r="Q1162" s="8">
        <v>0</v>
      </c>
      <c r="R1162" s="8">
        <v>0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0</v>
      </c>
      <c r="Z1162" s="12">
        <v>0</v>
      </c>
      <c r="AA1162" s="20">
        <v>0</v>
      </c>
      <c r="AB1162" s="20">
        <v>0</v>
      </c>
      <c r="AC1162" s="48">
        <v>0</v>
      </c>
      <c r="AD1162" s="9">
        <v>0</v>
      </c>
      <c r="AE1162" s="7">
        <v>0</v>
      </c>
      <c r="AF1162" s="7">
        <v>0</v>
      </c>
      <c r="AG1162" s="7">
        <v>0</v>
      </c>
      <c r="AH1162" s="7">
        <v>0</v>
      </c>
      <c r="AI1162" s="7">
        <v>0</v>
      </c>
      <c r="AJ1162" s="7">
        <v>0</v>
      </c>
      <c r="AK1162" s="7">
        <v>0</v>
      </c>
      <c r="AL1162" s="7">
        <v>0</v>
      </c>
      <c r="AM1162" s="7">
        <v>0</v>
      </c>
      <c r="AN1162" s="7">
        <v>0</v>
      </c>
      <c r="AO1162" s="7">
        <v>0</v>
      </c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</row>
    <row r="1163" spans="1:67" s="21" customFormat="1">
      <c r="A1163" s="7" t="s">
        <v>5248</v>
      </c>
      <c r="B1163" s="7" t="s">
        <v>5240</v>
      </c>
      <c r="C1163" s="7" t="s">
        <v>1506</v>
      </c>
      <c r="D1163" s="7" t="s">
        <v>1749</v>
      </c>
      <c r="E1163" s="7" t="s">
        <v>1749</v>
      </c>
      <c r="F1163" s="7" t="s">
        <v>5241</v>
      </c>
      <c r="G1163" s="7" t="s">
        <v>5242</v>
      </c>
      <c r="H1163" s="7" t="s">
        <v>5243</v>
      </c>
      <c r="I1163" s="7" t="s">
        <v>1537</v>
      </c>
      <c r="J1163" s="7">
        <f t="shared" si="18"/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12">
        <v>0</v>
      </c>
      <c r="AA1163" s="20">
        <v>0</v>
      </c>
      <c r="AB1163" s="20">
        <v>0</v>
      </c>
      <c r="AC1163" s="48">
        <v>0</v>
      </c>
      <c r="AD1163" s="9">
        <v>0</v>
      </c>
      <c r="AE1163" s="7">
        <v>0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0</v>
      </c>
      <c r="AL1163" s="7">
        <v>0</v>
      </c>
      <c r="AM1163" s="7">
        <v>0</v>
      </c>
      <c r="AN1163" s="7">
        <v>0</v>
      </c>
      <c r="AO1163" s="7">
        <v>0</v>
      </c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</row>
    <row r="1164" spans="1:67" s="21" customFormat="1">
      <c r="A1164" s="7" t="s">
        <v>5249</v>
      </c>
      <c r="B1164" s="7" t="s">
        <v>3675</v>
      </c>
      <c r="C1164" s="7" t="s">
        <v>1506</v>
      </c>
      <c r="D1164" s="7" t="s">
        <v>1507</v>
      </c>
      <c r="E1164" s="7" t="s">
        <v>1515</v>
      </c>
      <c r="F1164" s="7" t="s">
        <v>1581</v>
      </c>
      <c r="G1164" s="7" t="s">
        <v>1582</v>
      </c>
      <c r="H1164" s="7" t="s">
        <v>1583</v>
      </c>
      <c r="I1164" s="7" t="s">
        <v>3676</v>
      </c>
      <c r="J1164" s="7">
        <f t="shared" si="18"/>
        <v>0</v>
      </c>
      <c r="K1164" s="8">
        <v>0</v>
      </c>
      <c r="L1164" s="8">
        <v>0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12">
        <v>0</v>
      </c>
      <c r="AA1164" s="20">
        <v>0</v>
      </c>
      <c r="AB1164" s="20">
        <v>0</v>
      </c>
      <c r="AC1164" s="48">
        <v>0</v>
      </c>
      <c r="AD1164" s="9">
        <v>0</v>
      </c>
      <c r="AE1164" s="7">
        <v>0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0</v>
      </c>
      <c r="AL1164" s="7">
        <v>0</v>
      </c>
      <c r="AM1164" s="7">
        <v>0</v>
      </c>
      <c r="AN1164" s="7">
        <v>0</v>
      </c>
      <c r="AO1164" s="7">
        <v>0</v>
      </c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</row>
    <row r="1165" spans="1:67" s="21" customFormat="1">
      <c r="A1165" s="7" t="s">
        <v>5250</v>
      </c>
      <c r="B1165" s="7" t="s">
        <v>3773</v>
      </c>
      <c r="C1165" s="7" t="s">
        <v>1506</v>
      </c>
      <c r="D1165" s="7" t="s">
        <v>1558</v>
      </c>
      <c r="E1165" s="7" t="s">
        <v>1559</v>
      </c>
      <c r="F1165" s="7" t="s">
        <v>1560</v>
      </c>
      <c r="G1165" s="7" t="s">
        <v>1561</v>
      </c>
      <c r="H1165" s="7" t="s">
        <v>1537</v>
      </c>
      <c r="I1165" s="7" t="s">
        <v>1537</v>
      </c>
      <c r="J1165" s="7">
        <f t="shared" si="18"/>
        <v>0</v>
      </c>
      <c r="K1165" s="8">
        <v>0</v>
      </c>
      <c r="L1165" s="8">
        <v>0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0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12">
        <v>0</v>
      </c>
      <c r="AA1165" s="20">
        <v>0</v>
      </c>
      <c r="AB1165" s="20">
        <v>0</v>
      </c>
      <c r="AC1165" s="48">
        <v>0</v>
      </c>
      <c r="AD1165" s="9">
        <v>0</v>
      </c>
      <c r="AE1165" s="7">
        <v>0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0</v>
      </c>
      <c r="AL1165" s="7">
        <v>0</v>
      </c>
      <c r="AM1165" s="7">
        <v>0</v>
      </c>
      <c r="AN1165" s="7">
        <v>0</v>
      </c>
      <c r="AO1165" s="7">
        <v>0</v>
      </c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</row>
    <row r="1166" spans="1:67" s="21" customFormat="1">
      <c r="A1166" s="7" t="s">
        <v>5251</v>
      </c>
      <c r="B1166" s="7" t="s">
        <v>3694</v>
      </c>
      <c r="C1166" s="7" t="s">
        <v>1506</v>
      </c>
      <c r="D1166" s="7" t="s">
        <v>1507</v>
      </c>
      <c r="E1166" s="7" t="s">
        <v>1515</v>
      </c>
      <c r="F1166" s="7" t="s">
        <v>1581</v>
      </c>
      <c r="G1166" s="7" t="s">
        <v>1582</v>
      </c>
      <c r="H1166" s="7" t="s">
        <v>1583</v>
      </c>
      <c r="I1166" s="7" t="s">
        <v>1537</v>
      </c>
      <c r="J1166" s="7">
        <f t="shared" si="18"/>
        <v>0</v>
      </c>
      <c r="K1166" s="8">
        <v>0</v>
      </c>
      <c r="L1166" s="8">
        <v>0</v>
      </c>
      <c r="M1166" s="8">
        <v>0</v>
      </c>
      <c r="N1166" s="8">
        <v>0</v>
      </c>
      <c r="O1166" s="8">
        <v>0</v>
      </c>
      <c r="P1166" s="8">
        <v>0</v>
      </c>
      <c r="Q1166" s="8">
        <v>0</v>
      </c>
      <c r="R1166" s="8">
        <v>0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12">
        <v>0</v>
      </c>
      <c r="AA1166" s="20">
        <v>0</v>
      </c>
      <c r="AB1166" s="20">
        <v>0</v>
      </c>
      <c r="AC1166" s="48">
        <v>0</v>
      </c>
      <c r="AD1166" s="9">
        <v>0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</v>
      </c>
      <c r="AL1166" s="7">
        <v>0</v>
      </c>
      <c r="AM1166" s="7">
        <v>0</v>
      </c>
      <c r="AN1166" s="7">
        <v>0</v>
      </c>
      <c r="AO1166" s="7">
        <v>0</v>
      </c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</row>
    <row r="1167" spans="1:67" s="21" customFormat="1">
      <c r="A1167" s="7" t="s">
        <v>5252</v>
      </c>
      <c r="B1167" s="7" t="s">
        <v>4099</v>
      </c>
      <c r="C1167" s="7" t="s">
        <v>4100</v>
      </c>
      <c r="D1167" s="7" t="s">
        <v>1537</v>
      </c>
      <c r="E1167" s="7" t="s">
        <v>1537</v>
      </c>
      <c r="F1167" s="7" t="s">
        <v>1537</v>
      </c>
      <c r="G1167" s="7" t="s">
        <v>1537</v>
      </c>
      <c r="H1167" s="7" t="s">
        <v>1537</v>
      </c>
      <c r="I1167" s="7" t="s">
        <v>1537</v>
      </c>
      <c r="J1167" s="7">
        <f t="shared" si="18"/>
        <v>0</v>
      </c>
      <c r="K1167" s="8">
        <v>0</v>
      </c>
      <c r="L1167" s="8">
        <v>0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12">
        <v>0</v>
      </c>
      <c r="AA1167" s="20">
        <v>0</v>
      </c>
      <c r="AB1167" s="20">
        <v>0</v>
      </c>
      <c r="AC1167" s="48">
        <v>0</v>
      </c>
      <c r="AD1167" s="9">
        <v>0</v>
      </c>
      <c r="AE1167" s="7">
        <v>0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0</v>
      </c>
      <c r="AL1167" s="7">
        <v>0</v>
      </c>
      <c r="AM1167" s="7">
        <v>0</v>
      </c>
      <c r="AN1167" s="7">
        <v>0</v>
      </c>
      <c r="AO1167" s="7">
        <v>0</v>
      </c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</row>
    <row r="1168" spans="1:67" s="21" customFormat="1">
      <c r="A1168" s="7" t="s">
        <v>5253</v>
      </c>
      <c r="B1168" s="7" t="s">
        <v>3974</v>
      </c>
      <c r="C1168" s="7" t="s">
        <v>1506</v>
      </c>
      <c r="D1168" s="7" t="s">
        <v>1507</v>
      </c>
      <c r="E1168" s="7" t="s">
        <v>1521</v>
      </c>
      <c r="F1168" s="7" t="s">
        <v>1522</v>
      </c>
      <c r="G1168" s="7" t="s">
        <v>3763</v>
      </c>
      <c r="H1168" s="7" t="s">
        <v>3975</v>
      </c>
      <c r="I1168" s="7" t="s">
        <v>1537</v>
      </c>
      <c r="J1168" s="7">
        <f t="shared" si="18"/>
        <v>0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  <c r="R1168" s="8">
        <v>0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12">
        <v>0</v>
      </c>
      <c r="AA1168" s="20">
        <v>0</v>
      </c>
      <c r="AB1168" s="20">
        <v>0</v>
      </c>
      <c r="AC1168" s="48">
        <v>0</v>
      </c>
      <c r="AD1168" s="9">
        <v>0</v>
      </c>
      <c r="AE1168" s="7">
        <v>0</v>
      </c>
      <c r="AF1168" s="7">
        <v>0</v>
      </c>
      <c r="AG1168" s="7">
        <v>0</v>
      </c>
      <c r="AH1168" s="7">
        <v>0</v>
      </c>
      <c r="AI1168" s="7">
        <v>0</v>
      </c>
      <c r="AJ1168" s="7">
        <v>0</v>
      </c>
      <c r="AK1168" s="7">
        <v>0</v>
      </c>
      <c r="AL1168" s="7">
        <v>0</v>
      </c>
      <c r="AM1168" s="7">
        <v>0</v>
      </c>
      <c r="AN1168" s="7">
        <v>0</v>
      </c>
      <c r="AO1168" s="7">
        <v>0</v>
      </c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</row>
    <row r="1169" spans="1:67" s="21" customFormat="1">
      <c r="A1169" s="7" t="s">
        <v>5254</v>
      </c>
      <c r="B1169" s="7" t="s">
        <v>4099</v>
      </c>
      <c r="C1169" s="7" t="s">
        <v>4100</v>
      </c>
      <c r="D1169" s="7" t="s">
        <v>1537</v>
      </c>
      <c r="E1169" s="7" t="s">
        <v>1537</v>
      </c>
      <c r="F1169" s="7" t="s">
        <v>1537</v>
      </c>
      <c r="G1169" s="7" t="s">
        <v>1537</v>
      </c>
      <c r="H1169" s="7" t="s">
        <v>1537</v>
      </c>
      <c r="I1169" s="7" t="s">
        <v>1537</v>
      </c>
      <c r="J1169" s="7">
        <f t="shared" si="18"/>
        <v>0</v>
      </c>
      <c r="K1169" s="8">
        <v>0</v>
      </c>
      <c r="L1169" s="8">
        <v>0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12">
        <v>0</v>
      </c>
      <c r="AA1169" s="20">
        <v>0</v>
      </c>
      <c r="AB1169" s="20">
        <v>0</v>
      </c>
      <c r="AC1169" s="48">
        <v>0</v>
      </c>
      <c r="AD1169" s="9">
        <v>0</v>
      </c>
      <c r="AE1169" s="7">
        <v>0</v>
      </c>
      <c r="AF1169" s="7">
        <v>0</v>
      </c>
      <c r="AG1169" s="7">
        <v>0</v>
      </c>
      <c r="AH1169" s="7">
        <v>0</v>
      </c>
      <c r="AI1169" s="7">
        <v>0</v>
      </c>
      <c r="AJ1169" s="7">
        <v>0</v>
      </c>
      <c r="AK1169" s="7">
        <v>0</v>
      </c>
      <c r="AL1169" s="7">
        <v>0</v>
      </c>
      <c r="AM1169" s="7">
        <v>0</v>
      </c>
      <c r="AN1169" s="7">
        <v>0</v>
      </c>
      <c r="AO1169" s="7">
        <v>0</v>
      </c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</row>
    <row r="1170" spans="1:67" s="21" customFormat="1">
      <c r="A1170" s="7" t="s">
        <v>5255</v>
      </c>
      <c r="B1170" s="7" t="s">
        <v>5256</v>
      </c>
      <c r="C1170" s="7" t="s">
        <v>1506</v>
      </c>
      <c r="D1170" s="7" t="s">
        <v>1558</v>
      </c>
      <c r="E1170" s="7" t="s">
        <v>1559</v>
      </c>
      <c r="F1170" s="7" t="s">
        <v>1560</v>
      </c>
      <c r="G1170" s="7" t="s">
        <v>1561</v>
      </c>
      <c r="H1170" s="7" t="s">
        <v>5257</v>
      </c>
      <c r="I1170" s="7" t="s">
        <v>1537</v>
      </c>
      <c r="J1170" s="7">
        <f t="shared" si="18"/>
        <v>0</v>
      </c>
      <c r="K1170" s="8">
        <v>0</v>
      </c>
      <c r="L1170" s="8">
        <v>0</v>
      </c>
      <c r="M1170" s="8">
        <v>0</v>
      </c>
      <c r="N1170" s="8">
        <v>0</v>
      </c>
      <c r="O1170" s="8">
        <v>0</v>
      </c>
      <c r="P1170" s="8">
        <v>0</v>
      </c>
      <c r="Q1170" s="8">
        <v>0</v>
      </c>
      <c r="R1170" s="8">
        <v>0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Y1170" s="8">
        <v>0</v>
      </c>
      <c r="Z1170" s="12">
        <v>0</v>
      </c>
      <c r="AA1170" s="20">
        <v>0</v>
      </c>
      <c r="AB1170" s="20">
        <v>0</v>
      </c>
      <c r="AC1170" s="48">
        <v>0</v>
      </c>
      <c r="AD1170" s="9">
        <v>0</v>
      </c>
      <c r="AE1170" s="7">
        <v>0</v>
      </c>
      <c r="AF1170" s="7">
        <v>0</v>
      </c>
      <c r="AG1170" s="7">
        <v>0</v>
      </c>
      <c r="AH1170" s="7">
        <v>0</v>
      </c>
      <c r="AI1170" s="7">
        <v>0</v>
      </c>
      <c r="AJ1170" s="7">
        <v>0</v>
      </c>
      <c r="AK1170" s="7">
        <v>0</v>
      </c>
      <c r="AL1170" s="7">
        <v>0</v>
      </c>
      <c r="AM1170" s="7">
        <v>0</v>
      </c>
      <c r="AN1170" s="7">
        <v>0</v>
      </c>
      <c r="AO1170" s="7">
        <v>0</v>
      </c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</row>
    <row r="1171" spans="1:67" s="21" customFormat="1">
      <c r="A1171" s="7" t="s">
        <v>5258</v>
      </c>
      <c r="B1171" s="7" t="s">
        <v>3751</v>
      </c>
      <c r="C1171" s="7" t="s">
        <v>1506</v>
      </c>
      <c r="D1171" s="7" t="s">
        <v>1507</v>
      </c>
      <c r="E1171" s="7" t="s">
        <v>1508</v>
      </c>
      <c r="F1171" s="7" t="s">
        <v>1509</v>
      </c>
      <c r="G1171" s="7" t="s">
        <v>1594</v>
      </c>
      <c r="H1171" s="7" t="s">
        <v>1537</v>
      </c>
      <c r="I1171" s="7" t="s">
        <v>1537</v>
      </c>
      <c r="J1171" s="7">
        <f t="shared" si="18"/>
        <v>0</v>
      </c>
      <c r="K1171" s="8">
        <v>0</v>
      </c>
      <c r="L1171" s="8">
        <v>0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0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12">
        <v>0</v>
      </c>
      <c r="AA1171" s="20">
        <v>0</v>
      </c>
      <c r="AB1171" s="20">
        <v>0</v>
      </c>
      <c r="AC1171" s="48">
        <v>0</v>
      </c>
      <c r="AD1171" s="9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</v>
      </c>
      <c r="AL1171" s="7">
        <v>0</v>
      </c>
      <c r="AM1171" s="7">
        <v>0</v>
      </c>
      <c r="AN1171" s="7">
        <v>0</v>
      </c>
      <c r="AO1171" s="7">
        <v>0</v>
      </c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</row>
    <row r="1172" spans="1:67" s="21" customFormat="1">
      <c r="A1172" s="7" t="s">
        <v>5259</v>
      </c>
      <c r="B1172" s="7" t="s">
        <v>3699</v>
      </c>
      <c r="C1172" s="7" t="s">
        <v>1506</v>
      </c>
      <c r="D1172" s="7" t="s">
        <v>1558</v>
      </c>
      <c r="E1172" s="7" t="s">
        <v>1559</v>
      </c>
      <c r="F1172" s="7" t="s">
        <v>1560</v>
      </c>
      <c r="G1172" s="7" t="s">
        <v>1561</v>
      </c>
      <c r="H1172" s="7" t="s">
        <v>1562</v>
      </c>
      <c r="I1172" s="7" t="s">
        <v>1537</v>
      </c>
      <c r="J1172" s="7">
        <f t="shared" si="18"/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  <c r="R1172" s="8">
        <v>0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12">
        <v>0</v>
      </c>
      <c r="AA1172" s="20">
        <v>0</v>
      </c>
      <c r="AB1172" s="20">
        <v>0</v>
      </c>
      <c r="AC1172" s="48">
        <v>0</v>
      </c>
      <c r="AD1172" s="9">
        <v>0</v>
      </c>
      <c r="AE1172" s="7">
        <v>0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0</v>
      </c>
      <c r="AL1172" s="7">
        <v>0</v>
      </c>
      <c r="AM1172" s="7">
        <v>0</v>
      </c>
      <c r="AN1172" s="7">
        <v>0</v>
      </c>
      <c r="AO1172" s="7">
        <v>0</v>
      </c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</row>
    <row r="1173" spans="1:67" s="21" customFormat="1">
      <c r="A1173" s="7" t="s">
        <v>5260</v>
      </c>
      <c r="B1173" s="7" t="s">
        <v>4099</v>
      </c>
      <c r="C1173" s="7" t="s">
        <v>4100</v>
      </c>
      <c r="D1173" s="7" t="s">
        <v>1537</v>
      </c>
      <c r="E1173" s="7" t="s">
        <v>1537</v>
      </c>
      <c r="F1173" s="7" t="s">
        <v>1537</v>
      </c>
      <c r="G1173" s="7" t="s">
        <v>1537</v>
      </c>
      <c r="H1173" s="7" t="s">
        <v>1537</v>
      </c>
      <c r="I1173" s="7" t="s">
        <v>1537</v>
      </c>
      <c r="J1173" s="7">
        <f t="shared" si="18"/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0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12">
        <v>0</v>
      </c>
      <c r="AA1173" s="20">
        <v>0</v>
      </c>
      <c r="AB1173" s="20">
        <v>0</v>
      </c>
      <c r="AC1173" s="48">
        <v>0</v>
      </c>
      <c r="AD1173" s="9">
        <v>0</v>
      </c>
      <c r="AE1173" s="7">
        <v>0</v>
      </c>
      <c r="AF1173" s="7">
        <v>0</v>
      </c>
      <c r="AG1173" s="7">
        <v>0</v>
      </c>
      <c r="AH1173" s="7">
        <v>0</v>
      </c>
      <c r="AI1173" s="7">
        <v>0</v>
      </c>
      <c r="AJ1173" s="7">
        <v>0</v>
      </c>
      <c r="AK1173" s="7">
        <v>0</v>
      </c>
      <c r="AL1173" s="7">
        <v>0</v>
      </c>
      <c r="AM1173" s="7">
        <v>0</v>
      </c>
      <c r="AN1173" s="7">
        <v>0</v>
      </c>
      <c r="AO1173" s="7">
        <v>0</v>
      </c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</row>
    <row r="1174" spans="1:67" s="21" customFormat="1">
      <c r="A1174" s="7" t="s">
        <v>5261</v>
      </c>
      <c r="B1174" s="7" t="s">
        <v>4078</v>
      </c>
      <c r="C1174" s="7" t="s">
        <v>1506</v>
      </c>
      <c r="D1174" s="7" t="s">
        <v>1558</v>
      </c>
      <c r="E1174" s="7" t="s">
        <v>4079</v>
      </c>
      <c r="F1174" s="7" t="s">
        <v>4080</v>
      </c>
      <c r="G1174" s="7" t="s">
        <v>4081</v>
      </c>
      <c r="H1174" s="7" t="s">
        <v>4082</v>
      </c>
      <c r="I1174" s="7" t="s">
        <v>1537</v>
      </c>
      <c r="J1174" s="7">
        <f t="shared" si="18"/>
        <v>0</v>
      </c>
      <c r="K1174" s="8">
        <v>0</v>
      </c>
      <c r="L1174" s="8">
        <v>0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12">
        <v>0</v>
      </c>
      <c r="AA1174" s="20">
        <v>0</v>
      </c>
      <c r="AB1174" s="20">
        <v>0</v>
      </c>
      <c r="AC1174" s="48">
        <v>0</v>
      </c>
      <c r="AD1174" s="9">
        <v>0</v>
      </c>
      <c r="AE1174" s="7">
        <v>0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0</v>
      </c>
      <c r="AL1174" s="7">
        <v>0</v>
      </c>
      <c r="AM1174" s="7">
        <v>0</v>
      </c>
      <c r="AN1174" s="7">
        <v>0</v>
      </c>
      <c r="AO1174" s="7">
        <v>0</v>
      </c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</row>
    <row r="1175" spans="1:67" s="21" customFormat="1">
      <c r="A1175" s="7" t="s">
        <v>5262</v>
      </c>
      <c r="B1175" s="7" t="s">
        <v>3695</v>
      </c>
      <c r="C1175" s="7" t="s">
        <v>1506</v>
      </c>
      <c r="D1175" s="7" t="s">
        <v>1507</v>
      </c>
      <c r="E1175" s="7" t="s">
        <v>1515</v>
      </c>
      <c r="F1175" s="7" t="s">
        <v>3672</v>
      </c>
      <c r="G1175" s="7" t="s">
        <v>1789</v>
      </c>
      <c r="H1175" s="7" t="s">
        <v>1537</v>
      </c>
      <c r="I1175" s="7" t="s">
        <v>1537</v>
      </c>
      <c r="J1175" s="7">
        <f t="shared" si="18"/>
        <v>0</v>
      </c>
      <c r="K1175" s="8">
        <v>0</v>
      </c>
      <c r="L1175" s="8">
        <v>0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12">
        <v>0</v>
      </c>
      <c r="AA1175" s="20">
        <v>0</v>
      </c>
      <c r="AB1175" s="20">
        <v>0</v>
      </c>
      <c r="AC1175" s="48">
        <v>0</v>
      </c>
      <c r="AD1175" s="9">
        <v>0</v>
      </c>
      <c r="AE1175" s="7">
        <v>0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0</v>
      </c>
      <c r="AL1175" s="7">
        <v>0</v>
      </c>
      <c r="AM1175" s="7">
        <v>0</v>
      </c>
      <c r="AN1175" s="7">
        <v>0</v>
      </c>
      <c r="AO1175" s="7">
        <v>0</v>
      </c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</row>
    <row r="1176" spans="1:67" s="21" customFormat="1">
      <c r="A1176" s="7" t="s">
        <v>5263</v>
      </c>
      <c r="B1176" s="7" t="s">
        <v>3674</v>
      </c>
      <c r="C1176" s="7" t="s">
        <v>1506</v>
      </c>
      <c r="D1176" s="7" t="s">
        <v>1507</v>
      </c>
      <c r="E1176" s="7" t="s">
        <v>1515</v>
      </c>
      <c r="F1176" s="7" t="s">
        <v>1539</v>
      </c>
      <c r="G1176" s="7" t="s">
        <v>1540</v>
      </c>
      <c r="H1176" s="7" t="s">
        <v>1541</v>
      </c>
      <c r="I1176" s="7" t="s">
        <v>1537</v>
      </c>
      <c r="J1176" s="7">
        <f t="shared" si="18"/>
        <v>0</v>
      </c>
      <c r="K1176" s="8">
        <v>0</v>
      </c>
      <c r="L1176" s="8">
        <v>0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  <c r="R1176" s="8">
        <v>0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Y1176" s="8">
        <v>0</v>
      </c>
      <c r="Z1176" s="12">
        <v>0</v>
      </c>
      <c r="AA1176" s="20">
        <v>0</v>
      </c>
      <c r="AB1176" s="20">
        <v>0</v>
      </c>
      <c r="AC1176" s="48">
        <v>0</v>
      </c>
      <c r="AD1176" s="9">
        <v>0</v>
      </c>
      <c r="AE1176" s="7">
        <v>0</v>
      </c>
      <c r="AF1176" s="7">
        <v>0</v>
      </c>
      <c r="AG1176" s="7">
        <v>0</v>
      </c>
      <c r="AH1176" s="7">
        <v>0</v>
      </c>
      <c r="AI1176" s="7">
        <v>0</v>
      </c>
      <c r="AJ1176" s="7">
        <v>0</v>
      </c>
      <c r="AK1176" s="7">
        <v>0</v>
      </c>
      <c r="AL1176" s="7">
        <v>0</v>
      </c>
      <c r="AM1176" s="7">
        <v>0</v>
      </c>
      <c r="AN1176" s="7">
        <v>0</v>
      </c>
      <c r="AO1176" s="7">
        <v>0</v>
      </c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</row>
    <row r="1177" spans="1:67" s="21" customFormat="1">
      <c r="A1177" s="7" t="s">
        <v>5264</v>
      </c>
      <c r="B1177" s="7" t="s">
        <v>4142</v>
      </c>
      <c r="C1177" s="7" t="s">
        <v>1506</v>
      </c>
      <c r="D1177" s="7" t="s">
        <v>1507</v>
      </c>
      <c r="E1177" s="7" t="s">
        <v>1515</v>
      </c>
      <c r="F1177" s="7" t="s">
        <v>1539</v>
      </c>
      <c r="G1177" s="7" t="s">
        <v>1540</v>
      </c>
      <c r="H1177" s="7" t="s">
        <v>1537</v>
      </c>
      <c r="I1177" s="7" t="s">
        <v>1537</v>
      </c>
      <c r="J1177" s="7">
        <f t="shared" si="18"/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12">
        <v>0</v>
      </c>
      <c r="AA1177" s="20">
        <v>0</v>
      </c>
      <c r="AB1177" s="20">
        <v>0</v>
      </c>
      <c r="AC1177" s="48">
        <v>0</v>
      </c>
      <c r="AD1177" s="9">
        <v>0</v>
      </c>
      <c r="AE1177" s="7">
        <v>0</v>
      </c>
      <c r="AF1177" s="7">
        <v>0</v>
      </c>
      <c r="AG1177" s="7">
        <v>0</v>
      </c>
      <c r="AH1177" s="7">
        <v>0</v>
      </c>
      <c r="AI1177" s="7">
        <v>0</v>
      </c>
      <c r="AJ1177" s="7">
        <v>0</v>
      </c>
      <c r="AK1177" s="7">
        <v>0</v>
      </c>
      <c r="AL1177" s="7">
        <v>0</v>
      </c>
      <c r="AM1177" s="7">
        <v>0</v>
      </c>
      <c r="AN1177" s="7">
        <v>0</v>
      </c>
      <c r="AO1177" s="7">
        <v>0</v>
      </c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</row>
    <row r="1178" spans="1:67" s="21" customFormat="1">
      <c r="A1178" s="7" t="s">
        <v>5265</v>
      </c>
      <c r="B1178" s="7" t="s">
        <v>4099</v>
      </c>
      <c r="C1178" s="7" t="s">
        <v>4100</v>
      </c>
      <c r="D1178" s="7" t="s">
        <v>1537</v>
      </c>
      <c r="E1178" s="7" t="s">
        <v>1537</v>
      </c>
      <c r="F1178" s="7" t="s">
        <v>1537</v>
      </c>
      <c r="G1178" s="7" t="s">
        <v>1537</v>
      </c>
      <c r="H1178" s="7" t="s">
        <v>1537</v>
      </c>
      <c r="I1178" s="7" t="s">
        <v>1537</v>
      </c>
      <c r="J1178" s="7">
        <f t="shared" si="18"/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  <c r="R1178" s="8">
        <v>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12">
        <v>0</v>
      </c>
      <c r="AA1178" s="20">
        <v>0</v>
      </c>
      <c r="AB1178" s="20">
        <v>0</v>
      </c>
      <c r="AC1178" s="48">
        <v>0</v>
      </c>
      <c r="AD1178" s="9">
        <v>0</v>
      </c>
      <c r="AE1178" s="7">
        <v>0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7">
        <v>0</v>
      </c>
      <c r="AN1178" s="7">
        <v>0</v>
      </c>
      <c r="AO1178" s="7">
        <v>0</v>
      </c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</row>
    <row r="1179" spans="1:67" s="21" customFormat="1">
      <c r="A1179" s="7" t="s">
        <v>5266</v>
      </c>
      <c r="B1179" s="7" t="s">
        <v>3669</v>
      </c>
      <c r="C1179" s="7" t="s">
        <v>1506</v>
      </c>
      <c r="D1179" s="7" t="s">
        <v>1507</v>
      </c>
      <c r="E1179" s="7" t="s">
        <v>1521</v>
      </c>
      <c r="F1179" s="7" t="s">
        <v>1546</v>
      </c>
      <c r="G1179" s="7" t="s">
        <v>1537</v>
      </c>
      <c r="H1179" s="7" t="s">
        <v>1537</v>
      </c>
      <c r="I1179" s="7" t="s">
        <v>1537</v>
      </c>
      <c r="J1179" s="7">
        <f t="shared" si="18"/>
        <v>0</v>
      </c>
      <c r="K1179" s="8">
        <v>0</v>
      </c>
      <c r="L1179" s="8">
        <v>0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12">
        <v>0</v>
      </c>
      <c r="AA1179" s="20">
        <v>0</v>
      </c>
      <c r="AB1179" s="20">
        <v>0</v>
      </c>
      <c r="AC1179" s="48">
        <v>0</v>
      </c>
      <c r="AD1179" s="9">
        <v>0</v>
      </c>
      <c r="AE1179" s="7">
        <v>0</v>
      </c>
      <c r="AF1179" s="7">
        <v>0</v>
      </c>
      <c r="AG1179" s="7">
        <v>0</v>
      </c>
      <c r="AH1179" s="7">
        <v>0</v>
      </c>
      <c r="AI1179" s="7">
        <v>0</v>
      </c>
      <c r="AJ1179" s="7">
        <v>0</v>
      </c>
      <c r="AK1179" s="7">
        <v>0</v>
      </c>
      <c r="AL1179" s="7">
        <v>0</v>
      </c>
      <c r="AM1179" s="7">
        <v>0</v>
      </c>
      <c r="AN1179" s="7">
        <v>0</v>
      </c>
      <c r="AO1179" s="7">
        <v>0</v>
      </c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</row>
    <row r="1180" spans="1:67" s="21" customFormat="1">
      <c r="A1180" s="7" t="s">
        <v>5267</v>
      </c>
      <c r="B1180" s="7" t="s">
        <v>4020</v>
      </c>
      <c r="C1180" s="7" t="s">
        <v>1506</v>
      </c>
      <c r="D1180" s="7" t="s">
        <v>1507</v>
      </c>
      <c r="E1180" s="7" t="s">
        <v>1508</v>
      </c>
      <c r="F1180" s="7" t="s">
        <v>1509</v>
      </c>
      <c r="G1180" s="7" t="s">
        <v>1510</v>
      </c>
      <c r="H1180" s="7" t="s">
        <v>1573</v>
      </c>
      <c r="I1180" s="7" t="s">
        <v>1537</v>
      </c>
      <c r="J1180" s="7">
        <f t="shared" si="18"/>
        <v>0</v>
      </c>
      <c r="K1180" s="8">
        <v>0</v>
      </c>
      <c r="L1180" s="8">
        <v>0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  <c r="R1180" s="8">
        <v>0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Y1180" s="8">
        <v>0</v>
      </c>
      <c r="Z1180" s="12">
        <v>0</v>
      </c>
      <c r="AA1180" s="20">
        <v>0</v>
      </c>
      <c r="AB1180" s="20">
        <v>0</v>
      </c>
      <c r="AC1180" s="48">
        <v>0</v>
      </c>
      <c r="AD1180" s="9">
        <v>0</v>
      </c>
      <c r="AE1180" s="7">
        <v>0</v>
      </c>
      <c r="AF1180" s="7">
        <v>0</v>
      </c>
      <c r="AG1180" s="7">
        <v>0</v>
      </c>
      <c r="AH1180" s="7">
        <v>0</v>
      </c>
      <c r="AI1180" s="7">
        <v>0</v>
      </c>
      <c r="AJ1180" s="7">
        <v>0</v>
      </c>
      <c r="AK1180" s="7">
        <v>0</v>
      </c>
      <c r="AL1180" s="7">
        <v>0</v>
      </c>
      <c r="AM1180" s="7">
        <v>0</v>
      </c>
      <c r="AN1180" s="7">
        <v>0</v>
      </c>
      <c r="AO1180" s="7">
        <v>0</v>
      </c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</row>
    <row r="1181" spans="1:67" s="21" customFormat="1">
      <c r="A1181" s="7" t="s">
        <v>5268</v>
      </c>
      <c r="B1181" s="7" t="s">
        <v>4099</v>
      </c>
      <c r="C1181" s="7" t="s">
        <v>4100</v>
      </c>
      <c r="D1181" s="7" t="s">
        <v>1537</v>
      </c>
      <c r="E1181" s="7" t="s">
        <v>1537</v>
      </c>
      <c r="F1181" s="7" t="s">
        <v>1537</v>
      </c>
      <c r="G1181" s="7" t="s">
        <v>1537</v>
      </c>
      <c r="H1181" s="7" t="s">
        <v>1537</v>
      </c>
      <c r="I1181" s="7" t="s">
        <v>1537</v>
      </c>
      <c r="J1181" s="7">
        <f t="shared" si="18"/>
        <v>0</v>
      </c>
      <c r="K1181" s="8">
        <v>0</v>
      </c>
      <c r="L1181" s="8">
        <v>0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12">
        <v>0</v>
      </c>
      <c r="AA1181" s="20">
        <v>0</v>
      </c>
      <c r="AB1181" s="20">
        <v>0</v>
      </c>
      <c r="AC1181" s="48">
        <v>0</v>
      </c>
      <c r="AD1181" s="9">
        <v>0</v>
      </c>
      <c r="AE1181" s="7">
        <v>0</v>
      </c>
      <c r="AF1181" s="7">
        <v>0</v>
      </c>
      <c r="AG1181" s="7">
        <v>0</v>
      </c>
      <c r="AH1181" s="7">
        <v>0</v>
      </c>
      <c r="AI1181" s="7">
        <v>0</v>
      </c>
      <c r="AJ1181" s="7">
        <v>0</v>
      </c>
      <c r="AK1181" s="7">
        <v>0</v>
      </c>
      <c r="AL1181" s="7">
        <v>0</v>
      </c>
      <c r="AM1181" s="7">
        <v>0</v>
      </c>
      <c r="AN1181" s="7">
        <v>0</v>
      </c>
      <c r="AO1181" s="7">
        <v>0</v>
      </c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</row>
    <row r="1182" spans="1:67" s="21" customFormat="1">
      <c r="A1182" s="7" t="s">
        <v>5269</v>
      </c>
      <c r="B1182" s="7" t="s">
        <v>4099</v>
      </c>
      <c r="C1182" s="7" t="s">
        <v>4100</v>
      </c>
      <c r="D1182" s="7" t="s">
        <v>1537</v>
      </c>
      <c r="E1182" s="7" t="s">
        <v>1537</v>
      </c>
      <c r="F1182" s="7" t="s">
        <v>1537</v>
      </c>
      <c r="G1182" s="7" t="s">
        <v>1537</v>
      </c>
      <c r="H1182" s="7" t="s">
        <v>1537</v>
      </c>
      <c r="I1182" s="7" t="s">
        <v>1537</v>
      </c>
      <c r="J1182" s="7">
        <f t="shared" si="18"/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Y1182" s="8">
        <v>0</v>
      </c>
      <c r="Z1182" s="12">
        <v>0</v>
      </c>
      <c r="AA1182" s="20">
        <v>0</v>
      </c>
      <c r="AB1182" s="20">
        <v>0</v>
      </c>
      <c r="AC1182" s="48">
        <v>0</v>
      </c>
      <c r="AD1182" s="9">
        <v>0</v>
      </c>
      <c r="AE1182" s="7">
        <v>0</v>
      </c>
      <c r="AF1182" s="7">
        <v>0</v>
      </c>
      <c r="AG1182" s="7">
        <v>0</v>
      </c>
      <c r="AH1182" s="7">
        <v>0</v>
      </c>
      <c r="AI1182" s="7">
        <v>0</v>
      </c>
      <c r="AJ1182" s="7">
        <v>0</v>
      </c>
      <c r="AK1182" s="7">
        <v>0</v>
      </c>
      <c r="AL1182" s="7">
        <v>0</v>
      </c>
      <c r="AM1182" s="7">
        <v>0</v>
      </c>
      <c r="AN1182" s="7">
        <v>0</v>
      </c>
      <c r="AO1182" s="7">
        <v>0</v>
      </c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</row>
    <row r="1183" spans="1:67" s="21" customFormat="1">
      <c r="A1183" s="7" t="s">
        <v>5270</v>
      </c>
      <c r="B1183" s="7" t="s">
        <v>4587</v>
      </c>
      <c r="C1183" s="7" t="s">
        <v>1506</v>
      </c>
      <c r="D1183" s="7" t="s">
        <v>1507</v>
      </c>
      <c r="E1183" s="7" t="s">
        <v>1521</v>
      </c>
      <c r="F1183" s="7" t="s">
        <v>1537</v>
      </c>
      <c r="G1183" s="7" t="s">
        <v>1537</v>
      </c>
      <c r="H1183" s="7" t="s">
        <v>1537</v>
      </c>
      <c r="I1183" s="7" t="s">
        <v>1537</v>
      </c>
      <c r="J1183" s="7">
        <f t="shared" si="18"/>
        <v>0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0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12">
        <v>0</v>
      </c>
      <c r="AA1183" s="20">
        <v>0</v>
      </c>
      <c r="AB1183" s="20">
        <v>0</v>
      </c>
      <c r="AC1183" s="48">
        <v>0</v>
      </c>
      <c r="AD1183" s="9">
        <v>0</v>
      </c>
      <c r="AE1183" s="7">
        <v>0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</row>
    <row r="1184" spans="1:67" s="21" customFormat="1">
      <c r="A1184" s="7" t="s">
        <v>5271</v>
      </c>
      <c r="B1184" s="7" t="s">
        <v>4150</v>
      </c>
      <c r="C1184" s="7" t="s">
        <v>1506</v>
      </c>
      <c r="D1184" s="7" t="s">
        <v>1558</v>
      </c>
      <c r="E1184" s="7" t="s">
        <v>1588</v>
      </c>
      <c r="F1184" s="7" t="s">
        <v>1589</v>
      </c>
      <c r="G1184" s="7" t="s">
        <v>1590</v>
      </c>
      <c r="H1184" s="7" t="s">
        <v>1537</v>
      </c>
      <c r="I1184" s="7" t="s">
        <v>1537</v>
      </c>
      <c r="J1184" s="7">
        <f t="shared" si="18"/>
        <v>0</v>
      </c>
      <c r="K1184" s="8">
        <v>0</v>
      </c>
      <c r="L1184" s="8">
        <v>0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>
        <v>0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Y1184" s="8">
        <v>0</v>
      </c>
      <c r="Z1184" s="12">
        <v>0</v>
      </c>
      <c r="AA1184" s="20">
        <v>0</v>
      </c>
      <c r="AB1184" s="20">
        <v>0</v>
      </c>
      <c r="AC1184" s="48">
        <v>0</v>
      </c>
      <c r="AD1184" s="9">
        <v>0</v>
      </c>
      <c r="AE1184" s="7">
        <v>0</v>
      </c>
      <c r="AF1184" s="7">
        <v>0</v>
      </c>
      <c r="AG1184" s="7">
        <v>0</v>
      </c>
      <c r="AH1184" s="7">
        <v>0</v>
      </c>
      <c r="AI1184" s="7">
        <v>0</v>
      </c>
      <c r="AJ1184" s="7">
        <v>0</v>
      </c>
      <c r="AK1184" s="7">
        <v>0</v>
      </c>
      <c r="AL1184" s="7">
        <v>0</v>
      </c>
      <c r="AM1184" s="7">
        <v>0</v>
      </c>
      <c r="AN1184" s="7">
        <v>0</v>
      </c>
      <c r="AO1184" s="7">
        <v>0</v>
      </c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</row>
    <row r="1185" spans="1:67" s="21" customFormat="1">
      <c r="A1185" s="7" t="s">
        <v>5272</v>
      </c>
      <c r="B1185" s="7" t="s">
        <v>4123</v>
      </c>
      <c r="C1185" s="7" t="s">
        <v>1537</v>
      </c>
      <c r="D1185" s="7" t="s">
        <v>1537</v>
      </c>
      <c r="E1185" s="7" t="s">
        <v>1537</v>
      </c>
      <c r="F1185" s="7" t="s">
        <v>1537</v>
      </c>
      <c r="G1185" s="7" t="s">
        <v>1537</v>
      </c>
      <c r="H1185" s="7" t="s">
        <v>1537</v>
      </c>
      <c r="I1185" s="7" t="s">
        <v>1537</v>
      </c>
      <c r="J1185" s="7">
        <f t="shared" si="18"/>
        <v>0</v>
      </c>
      <c r="K1185" s="8">
        <v>0</v>
      </c>
      <c r="L1185" s="8">
        <v>0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12">
        <v>0</v>
      </c>
      <c r="AA1185" s="20">
        <v>0</v>
      </c>
      <c r="AB1185" s="20">
        <v>0</v>
      </c>
      <c r="AC1185" s="48">
        <v>0</v>
      </c>
      <c r="AD1185" s="9">
        <v>0</v>
      </c>
      <c r="AE1185" s="7">
        <v>0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0</v>
      </c>
      <c r="AL1185" s="7">
        <v>0</v>
      </c>
      <c r="AM1185" s="7">
        <v>0</v>
      </c>
      <c r="AN1185" s="7">
        <v>0</v>
      </c>
      <c r="AO1185" s="7">
        <v>0</v>
      </c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</row>
    <row r="1186" spans="1:67" s="21" customFormat="1">
      <c r="A1186" s="7" t="s">
        <v>5273</v>
      </c>
      <c r="B1186" s="7" t="s">
        <v>4131</v>
      </c>
      <c r="C1186" s="7" t="s">
        <v>1506</v>
      </c>
      <c r="D1186" s="7" t="s">
        <v>1507</v>
      </c>
      <c r="E1186" s="7" t="s">
        <v>1521</v>
      </c>
      <c r="F1186" s="7" t="s">
        <v>4002</v>
      </c>
      <c r="G1186" s="7" t="s">
        <v>4003</v>
      </c>
      <c r="H1186" s="7" t="s">
        <v>1537</v>
      </c>
      <c r="I1186" s="7" t="s">
        <v>1537</v>
      </c>
      <c r="J1186" s="7">
        <f t="shared" si="18"/>
        <v>8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12">
        <v>0</v>
      </c>
      <c r="AA1186" s="20">
        <v>0</v>
      </c>
      <c r="AB1186" s="20">
        <v>0</v>
      </c>
      <c r="AC1186" s="48">
        <v>0</v>
      </c>
      <c r="AD1186" s="9">
        <v>8</v>
      </c>
      <c r="AE1186" s="7">
        <v>0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0</v>
      </c>
      <c r="AL1186" s="7">
        <v>0</v>
      </c>
      <c r="AM1186" s="7">
        <v>0</v>
      </c>
      <c r="AN1186" s="7">
        <v>0</v>
      </c>
      <c r="AO1186" s="7">
        <v>0</v>
      </c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</row>
    <row r="1187" spans="1:67" s="21" customFormat="1">
      <c r="A1187" s="7" t="s">
        <v>5274</v>
      </c>
      <c r="B1187" s="7" t="s">
        <v>4020</v>
      </c>
      <c r="C1187" s="7" t="s">
        <v>1506</v>
      </c>
      <c r="D1187" s="7" t="s">
        <v>1507</v>
      </c>
      <c r="E1187" s="7" t="s">
        <v>1508</v>
      </c>
      <c r="F1187" s="7" t="s">
        <v>1509</v>
      </c>
      <c r="G1187" s="7" t="s">
        <v>1510</v>
      </c>
      <c r="H1187" s="7" t="s">
        <v>1573</v>
      </c>
      <c r="I1187" s="7" t="s">
        <v>1537</v>
      </c>
      <c r="J1187" s="7">
        <f t="shared" si="18"/>
        <v>8</v>
      </c>
      <c r="K1187" s="8">
        <v>0</v>
      </c>
      <c r="L1187" s="8">
        <v>0</v>
      </c>
      <c r="M1187" s="8">
        <v>8</v>
      </c>
      <c r="N1187" s="8">
        <v>0</v>
      </c>
      <c r="O1187" s="8">
        <v>0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12">
        <v>0</v>
      </c>
      <c r="AA1187" s="20">
        <v>0</v>
      </c>
      <c r="AB1187" s="20">
        <v>0</v>
      </c>
      <c r="AC1187" s="48">
        <v>0</v>
      </c>
      <c r="AD1187" s="9">
        <v>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0</v>
      </c>
      <c r="AL1187" s="7">
        <v>0</v>
      </c>
      <c r="AM1187" s="7">
        <v>0</v>
      </c>
      <c r="AN1187" s="7">
        <v>0</v>
      </c>
      <c r="AO1187" s="7">
        <v>0</v>
      </c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</row>
    <row r="1188" spans="1:67" s="21" customFormat="1">
      <c r="A1188" s="7" t="s">
        <v>5275</v>
      </c>
      <c r="B1188" s="7" t="s">
        <v>4142</v>
      </c>
      <c r="C1188" s="7" t="s">
        <v>1506</v>
      </c>
      <c r="D1188" s="7" t="s">
        <v>1507</v>
      </c>
      <c r="E1188" s="7" t="s">
        <v>1515</v>
      </c>
      <c r="F1188" s="7" t="s">
        <v>1539</v>
      </c>
      <c r="G1188" s="7" t="s">
        <v>1540</v>
      </c>
      <c r="H1188" s="7" t="s">
        <v>1537</v>
      </c>
      <c r="I1188" s="7" t="s">
        <v>1537</v>
      </c>
      <c r="J1188" s="7">
        <f t="shared" si="18"/>
        <v>8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8</v>
      </c>
      <c r="Y1188" s="8">
        <v>0</v>
      </c>
      <c r="Z1188" s="12">
        <v>0</v>
      </c>
      <c r="AA1188" s="20">
        <v>0</v>
      </c>
      <c r="AB1188" s="20">
        <v>0</v>
      </c>
      <c r="AC1188" s="48">
        <v>0</v>
      </c>
      <c r="AD1188" s="9">
        <v>0</v>
      </c>
      <c r="AE1188" s="7">
        <v>0</v>
      </c>
      <c r="AF1188" s="7">
        <v>0</v>
      </c>
      <c r="AG1188" s="7">
        <v>0</v>
      </c>
      <c r="AH1188" s="7">
        <v>0</v>
      </c>
      <c r="AI1188" s="7">
        <v>0</v>
      </c>
      <c r="AJ1188" s="7">
        <v>0</v>
      </c>
      <c r="AK1188" s="7">
        <v>0</v>
      </c>
      <c r="AL1188" s="7">
        <v>0</v>
      </c>
      <c r="AM1188" s="7">
        <v>0</v>
      </c>
      <c r="AN1188" s="7">
        <v>0</v>
      </c>
      <c r="AO1188" s="7">
        <v>0</v>
      </c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</row>
    <row r="1189" spans="1:67" s="21" customFormat="1">
      <c r="A1189" s="7" t="s">
        <v>5276</v>
      </c>
      <c r="B1189" s="7" t="s">
        <v>4020</v>
      </c>
      <c r="C1189" s="7" t="s">
        <v>1506</v>
      </c>
      <c r="D1189" s="7" t="s">
        <v>1507</v>
      </c>
      <c r="E1189" s="7" t="s">
        <v>1508</v>
      </c>
      <c r="F1189" s="7" t="s">
        <v>1509</v>
      </c>
      <c r="G1189" s="7" t="s">
        <v>1510</v>
      </c>
      <c r="H1189" s="7" t="s">
        <v>1573</v>
      </c>
      <c r="I1189" s="7" t="s">
        <v>1537</v>
      </c>
      <c r="J1189" s="7">
        <f t="shared" si="18"/>
        <v>8</v>
      </c>
      <c r="K1189" s="8">
        <v>0</v>
      </c>
      <c r="L1189" s="8">
        <v>0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Y1189" s="8">
        <v>8</v>
      </c>
      <c r="Z1189" s="12">
        <v>0</v>
      </c>
      <c r="AA1189" s="20">
        <v>0</v>
      </c>
      <c r="AB1189" s="20">
        <v>0</v>
      </c>
      <c r="AC1189" s="48">
        <v>0</v>
      </c>
      <c r="AD1189" s="9">
        <v>0</v>
      </c>
      <c r="AE1189" s="7">
        <v>0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7">
        <v>0</v>
      </c>
      <c r="AN1189" s="7">
        <v>0</v>
      </c>
      <c r="AO1189" s="7">
        <v>0</v>
      </c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</row>
    <row r="1190" spans="1:67" s="21" customFormat="1">
      <c r="A1190" s="7" t="s">
        <v>5277</v>
      </c>
      <c r="B1190" s="7" t="s">
        <v>3670</v>
      </c>
      <c r="C1190" s="7" t="s">
        <v>1506</v>
      </c>
      <c r="D1190" s="7" t="s">
        <v>1507</v>
      </c>
      <c r="E1190" s="7" t="s">
        <v>1521</v>
      </c>
      <c r="F1190" s="7" t="s">
        <v>1522</v>
      </c>
      <c r="G1190" s="7" t="s">
        <v>1523</v>
      </c>
      <c r="H1190" s="7" t="s">
        <v>1537</v>
      </c>
      <c r="I1190" s="7" t="s">
        <v>1537</v>
      </c>
      <c r="J1190" s="7">
        <f t="shared" si="18"/>
        <v>8</v>
      </c>
      <c r="K1190" s="8">
        <v>0</v>
      </c>
      <c r="L1190" s="8">
        <v>0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12">
        <v>0</v>
      </c>
      <c r="AA1190" s="20">
        <v>0</v>
      </c>
      <c r="AB1190" s="20">
        <v>0</v>
      </c>
      <c r="AC1190" s="48">
        <v>0</v>
      </c>
      <c r="AD1190" s="9">
        <v>0</v>
      </c>
      <c r="AE1190" s="7">
        <v>0</v>
      </c>
      <c r="AF1190" s="7">
        <v>0</v>
      </c>
      <c r="AG1190" s="7">
        <v>8</v>
      </c>
      <c r="AH1190" s="7">
        <v>0</v>
      </c>
      <c r="AI1190" s="7">
        <v>0</v>
      </c>
      <c r="AJ1190" s="7">
        <v>0</v>
      </c>
      <c r="AK1190" s="7">
        <v>0</v>
      </c>
      <c r="AL1190" s="7">
        <v>0</v>
      </c>
      <c r="AM1190" s="7">
        <v>0</v>
      </c>
      <c r="AN1190" s="7">
        <v>0</v>
      </c>
      <c r="AO1190" s="7">
        <v>0</v>
      </c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</row>
    <row r="1191" spans="1:67" s="21" customFormat="1">
      <c r="A1191" s="7" t="s">
        <v>5278</v>
      </c>
      <c r="B1191" s="7" t="s">
        <v>3674</v>
      </c>
      <c r="C1191" s="7" t="s">
        <v>1506</v>
      </c>
      <c r="D1191" s="7" t="s">
        <v>1507</v>
      </c>
      <c r="E1191" s="7" t="s">
        <v>1515</v>
      </c>
      <c r="F1191" s="7" t="s">
        <v>1539</v>
      </c>
      <c r="G1191" s="7" t="s">
        <v>1540</v>
      </c>
      <c r="H1191" s="7" t="s">
        <v>1541</v>
      </c>
      <c r="I1191" s="7" t="s">
        <v>1537</v>
      </c>
      <c r="J1191" s="7">
        <f t="shared" si="18"/>
        <v>8</v>
      </c>
      <c r="K1191" s="8">
        <v>0</v>
      </c>
      <c r="L1191" s="8">
        <v>0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12">
        <v>0</v>
      </c>
      <c r="AA1191" s="20">
        <v>0</v>
      </c>
      <c r="AB1191" s="20">
        <v>0</v>
      </c>
      <c r="AC1191" s="48">
        <v>0</v>
      </c>
      <c r="AD1191" s="9">
        <v>0</v>
      </c>
      <c r="AE1191" s="7">
        <v>0</v>
      </c>
      <c r="AF1191" s="7">
        <v>0</v>
      </c>
      <c r="AG1191" s="7">
        <v>0</v>
      </c>
      <c r="AH1191" s="7">
        <v>0</v>
      </c>
      <c r="AI1191" s="7">
        <v>8</v>
      </c>
      <c r="AJ1191" s="7">
        <v>0</v>
      </c>
      <c r="AK1191" s="7">
        <v>0</v>
      </c>
      <c r="AL1191" s="7">
        <v>0</v>
      </c>
      <c r="AM1191" s="7">
        <v>0</v>
      </c>
      <c r="AN1191" s="7">
        <v>0</v>
      </c>
      <c r="AO1191" s="7">
        <v>0</v>
      </c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</row>
    <row r="1192" spans="1:67" s="21" customFormat="1">
      <c r="A1192" s="7" t="s">
        <v>5279</v>
      </c>
      <c r="B1192" s="7" t="s">
        <v>5280</v>
      </c>
      <c r="C1192" s="7" t="s">
        <v>1506</v>
      </c>
      <c r="D1192" s="7" t="s">
        <v>1532</v>
      </c>
      <c r="E1192" s="7" t="s">
        <v>4756</v>
      </c>
      <c r="F1192" s="7" t="s">
        <v>4757</v>
      </c>
      <c r="G1192" s="7" t="s">
        <v>4758</v>
      </c>
      <c r="H1192" s="7" t="s">
        <v>5281</v>
      </c>
      <c r="I1192" s="7" t="s">
        <v>1537</v>
      </c>
      <c r="J1192" s="7">
        <f t="shared" si="18"/>
        <v>8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12">
        <v>0</v>
      </c>
      <c r="AA1192" s="20">
        <v>0</v>
      </c>
      <c r="AB1192" s="20">
        <v>0</v>
      </c>
      <c r="AC1192" s="48">
        <v>0</v>
      </c>
      <c r="AD1192" s="9">
        <v>0</v>
      </c>
      <c r="AE1192" s="7">
        <v>0</v>
      </c>
      <c r="AF1192" s="7">
        <v>0</v>
      </c>
      <c r="AG1192" s="7">
        <v>0</v>
      </c>
      <c r="AH1192" s="7">
        <v>0</v>
      </c>
      <c r="AI1192" s="7">
        <v>8</v>
      </c>
      <c r="AJ1192" s="7">
        <v>0</v>
      </c>
      <c r="AK1192" s="7">
        <v>0</v>
      </c>
      <c r="AL1192" s="7">
        <v>0</v>
      </c>
      <c r="AM1192" s="7">
        <v>0</v>
      </c>
      <c r="AN1192" s="7">
        <v>0</v>
      </c>
      <c r="AO1192" s="7">
        <v>0</v>
      </c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</row>
    <row r="1193" spans="1:67" s="21" customFormat="1">
      <c r="A1193" s="7" t="s">
        <v>5282</v>
      </c>
      <c r="B1193" s="7" t="s">
        <v>3801</v>
      </c>
      <c r="C1193" s="7" t="s">
        <v>1506</v>
      </c>
      <c r="D1193" s="7" t="s">
        <v>1507</v>
      </c>
      <c r="E1193" s="7" t="s">
        <v>1521</v>
      </c>
      <c r="F1193" s="7" t="s">
        <v>1522</v>
      </c>
      <c r="G1193" s="7" t="s">
        <v>1668</v>
      </c>
      <c r="H1193" s="7" t="s">
        <v>3802</v>
      </c>
      <c r="I1193" s="7" t="s">
        <v>1537</v>
      </c>
      <c r="J1193" s="7">
        <f t="shared" si="18"/>
        <v>8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12">
        <v>0</v>
      </c>
      <c r="AA1193" s="20">
        <v>0</v>
      </c>
      <c r="AB1193" s="20">
        <v>0</v>
      </c>
      <c r="AC1193" s="48">
        <v>0</v>
      </c>
      <c r="AD1193" s="9">
        <v>0</v>
      </c>
      <c r="AE1193" s="7">
        <v>0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0</v>
      </c>
      <c r="AL1193" s="7">
        <v>0</v>
      </c>
      <c r="AM1193" s="7">
        <v>8</v>
      </c>
      <c r="AN1193" s="7">
        <v>0</v>
      </c>
      <c r="AO1193" s="7">
        <v>0</v>
      </c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</row>
    <row r="1194" spans="1:67" s="21" customFormat="1">
      <c r="A1194" s="7" t="s">
        <v>5283</v>
      </c>
      <c r="B1194" s="7" t="s">
        <v>4099</v>
      </c>
      <c r="C1194" s="7" t="s">
        <v>4100</v>
      </c>
      <c r="D1194" s="7" t="s">
        <v>1537</v>
      </c>
      <c r="E1194" s="7" t="s">
        <v>1537</v>
      </c>
      <c r="F1194" s="7" t="s">
        <v>1537</v>
      </c>
      <c r="G1194" s="7" t="s">
        <v>1537</v>
      </c>
      <c r="H1194" s="7" t="s">
        <v>1537</v>
      </c>
      <c r="I1194" s="7" t="s">
        <v>1537</v>
      </c>
      <c r="J1194" s="7">
        <f t="shared" si="18"/>
        <v>8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12">
        <v>0</v>
      </c>
      <c r="AA1194" s="20">
        <v>0</v>
      </c>
      <c r="AB1194" s="20">
        <v>0</v>
      </c>
      <c r="AC1194" s="48">
        <v>0</v>
      </c>
      <c r="AD1194" s="9">
        <v>0</v>
      </c>
      <c r="AE1194" s="7">
        <v>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7">
        <v>0</v>
      </c>
      <c r="AN1194" s="7">
        <v>8</v>
      </c>
      <c r="AO1194" s="7">
        <v>0</v>
      </c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</row>
    <row r="1195" spans="1:67" s="21" customFormat="1">
      <c r="A1195" s="7" t="s">
        <v>5284</v>
      </c>
      <c r="B1195" s="7" t="s">
        <v>5285</v>
      </c>
      <c r="C1195" s="7" t="s">
        <v>1506</v>
      </c>
      <c r="D1195" s="7" t="s">
        <v>1507</v>
      </c>
      <c r="E1195" s="7" t="s">
        <v>1521</v>
      </c>
      <c r="F1195" s="7" t="s">
        <v>1527</v>
      </c>
      <c r="G1195" s="7" t="s">
        <v>4474</v>
      </c>
      <c r="H1195" s="7" t="s">
        <v>1537</v>
      </c>
      <c r="I1195" s="7" t="s">
        <v>1537</v>
      </c>
      <c r="J1195" s="7">
        <f t="shared" si="18"/>
        <v>8</v>
      </c>
      <c r="K1195" s="8">
        <v>0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12">
        <v>0</v>
      </c>
      <c r="AA1195" s="20">
        <v>0</v>
      </c>
      <c r="AB1195" s="20">
        <v>0</v>
      </c>
      <c r="AC1195" s="48">
        <v>0</v>
      </c>
      <c r="AD1195" s="9">
        <v>0</v>
      </c>
      <c r="AE1195" s="7">
        <v>0</v>
      </c>
      <c r="AF1195" s="7">
        <v>0</v>
      </c>
      <c r="AG1195" s="7">
        <v>0</v>
      </c>
      <c r="AH1195" s="7">
        <v>0</v>
      </c>
      <c r="AI1195" s="7">
        <v>0</v>
      </c>
      <c r="AJ1195" s="7">
        <v>0</v>
      </c>
      <c r="AK1195" s="7">
        <v>0</v>
      </c>
      <c r="AL1195" s="7">
        <v>0</v>
      </c>
      <c r="AM1195" s="7">
        <v>0</v>
      </c>
      <c r="AN1195" s="7">
        <v>0</v>
      </c>
      <c r="AO1195" s="7">
        <v>8</v>
      </c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</row>
    <row r="1196" spans="1:67" s="21" customFormat="1">
      <c r="A1196" s="7" t="s">
        <v>5286</v>
      </c>
      <c r="B1196" s="7" t="s">
        <v>5287</v>
      </c>
      <c r="C1196" s="7" t="s">
        <v>1506</v>
      </c>
      <c r="D1196" s="7" t="s">
        <v>1558</v>
      </c>
      <c r="E1196" s="7" t="s">
        <v>5288</v>
      </c>
      <c r="F1196" s="7" t="s">
        <v>5289</v>
      </c>
      <c r="G1196" s="7" t="s">
        <v>5290</v>
      </c>
      <c r="H1196" s="7" t="s">
        <v>5291</v>
      </c>
      <c r="I1196" s="7" t="s">
        <v>1537</v>
      </c>
      <c r="J1196" s="7">
        <f t="shared" si="18"/>
        <v>0</v>
      </c>
      <c r="K1196" s="8">
        <v>0</v>
      </c>
      <c r="L1196" s="8">
        <v>0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12">
        <v>0</v>
      </c>
      <c r="AA1196" s="20">
        <v>0</v>
      </c>
      <c r="AB1196" s="20">
        <v>0</v>
      </c>
      <c r="AC1196" s="48">
        <v>0</v>
      </c>
      <c r="AD1196" s="9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0</v>
      </c>
      <c r="AL1196" s="7">
        <v>0</v>
      </c>
      <c r="AM1196" s="7">
        <v>0</v>
      </c>
      <c r="AN1196" s="7">
        <v>0</v>
      </c>
      <c r="AO1196" s="7">
        <v>0</v>
      </c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</row>
    <row r="1197" spans="1:67" s="21" customFormat="1">
      <c r="A1197" s="7" t="s">
        <v>5292</v>
      </c>
      <c r="B1197" s="7" t="s">
        <v>4161</v>
      </c>
      <c r="C1197" s="7" t="s">
        <v>1506</v>
      </c>
      <c r="D1197" s="7" t="s">
        <v>1532</v>
      </c>
      <c r="E1197" s="7" t="s">
        <v>1533</v>
      </c>
      <c r="F1197" s="7" t="s">
        <v>1534</v>
      </c>
      <c r="G1197" s="7" t="s">
        <v>4162</v>
      </c>
      <c r="H1197" s="7" t="s">
        <v>4163</v>
      </c>
      <c r="I1197" s="7" t="s">
        <v>1537</v>
      </c>
      <c r="J1197" s="7">
        <f t="shared" si="18"/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12">
        <v>0</v>
      </c>
      <c r="AA1197" s="20">
        <v>0</v>
      </c>
      <c r="AB1197" s="20">
        <v>0</v>
      </c>
      <c r="AC1197" s="48">
        <v>0</v>
      </c>
      <c r="AD1197" s="9">
        <v>0</v>
      </c>
      <c r="AE1197" s="7">
        <v>0</v>
      </c>
      <c r="AF1197" s="7">
        <v>0</v>
      </c>
      <c r="AG1197" s="7">
        <v>0</v>
      </c>
      <c r="AH1197" s="7">
        <v>0</v>
      </c>
      <c r="AI1197" s="7">
        <v>0</v>
      </c>
      <c r="AJ1197" s="7">
        <v>0</v>
      </c>
      <c r="AK1197" s="7">
        <v>0</v>
      </c>
      <c r="AL1197" s="7">
        <v>0</v>
      </c>
      <c r="AM1197" s="7">
        <v>0</v>
      </c>
      <c r="AN1197" s="7">
        <v>0</v>
      </c>
      <c r="AO1197" s="7">
        <v>0</v>
      </c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</row>
    <row r="1198" spans="1:67" s="21" customFormat="1">
      <c r="A1198" s="7" t="s">
        <v>5293</v>
      </c>
      <c r="B1198" s="7" t="s">
        <v>3926</v>
      </c>
      <c r="C1198" s="7" t="s">
        <v>1506</v>
      </c>
      <c r="D1198" s="7" t="s">
        <v>1507</v>
      </c>
      <c r="E1198" s="7" t="s">
        <v>1515</v>
      </c>
      <c r="F1198" s="7" t="s">
        <v>1537</v>
      </c>
      <c r="G1198" s="7" t="s">
        <v>1537</v>
      </c>
      <c r="H1198" s="7" t="s">
        <v>1537</v>
      </c>
      <c r="I1198" s="7" t="s">
        <v>1537</v>
      </c>
      <c r="J1198" s="7">
        <f t="shared" si="18"/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12">
        <v>0</v>
      </c>
      <c r="AA1198" s="20">
        <v>0</v>
      </c>
      <c r="AB1198" s="20">
        <v>0</v>
      </c>
      <c r="AC1198" s="48">
        <v>0</v>
      </c>
      <c r="AD1198" s="9">
        <v>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0</v>
      </c>
      <c r="AL1198" s="7">
        <v>0</v>
      </c>
      <c r="AM1198" s="7">
        <v>0</v>
      </c>
      <c r="AN1198" s="7">
        <v>0</v>
      </c>
      <c r="AO1198" s="7">
        <v>0</v>
      </c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</row>
    <row r="1199" spans="1:67" s="21" customFormat="1">
      <c r="A1199" s="7" t="s">
        <v>5294</v>
      </c>
      <c r="B1199" s="7" t="s">
        <v>5295</v>
      </c>
      <c r="C1199" s="7" t="s">
        <v>1506</v>
      </c>
      <c r="D1199" s="7" t="s">
        <v>1507</v>
      </c>
      <c r="E1199" s="7" t="s">
        <v>1515</v>
      </c>
      <c r="F1199" s="7" t="s">
        <v>1581</v>
      </c>
      <c r="G1199" s="7" t="s">
        <v>5296</v>
      </c>
      <c r="H1199" s="7" t="s">
        <v>5297</v>
      </c>
      <c r="I1199" s="7" t="s">
        <v>1537</v>
      </c>
      <c r="J1199" s="7">
        <f t="shared" si="18"/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12">
        <v>0</v>
      </c>
      <c r="AA1199" s="20">
        <v>0</v>
      </c>
      <c r="AB1199" s="20">
        <v>0</v>
      </c>
      <c r="AC1199" s="48">
        <v>0</v>
      </c>
      <c r="AD1199" s="9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</row>
    <row r="1200" spans="1:67" s="21" customFormat="1">
      <c r="A1200" s="7" t="s">
        <v>2385</v>
      </c>
      <c r="B1200" s="7" t="s">
        <v>4504</v>
      </c>
      <c r="C1200" s="7" t="s">
        <v>1506</v>
      </c>
      <c r="D1200" s="7" t="s">
        <v>1532</v>
      </c>
      <c r="E1200" s="7" t="s">
        <v>1533</v>
      </c>
      <c r="F1200" s="7" t="s">
        <v>1534</v>
      </c>
      <c r="G1200" s="7" t="s">
        <v>1837</v>
      </c>
      <c r="H1200" s="7" t="s">
        <v>1838</v>
      </c>
      <c r="I1200" s="7" t="s">
        <v>1537</v>
      </c>
      <c r="J1200" s="7">
        <f t="shared" si="18"/>
        <v>0</v>
      </c>
      <c r="K1200" s="8">
        <v>0</v>
      </c>
      <c r="L1200" s="8">
        <v>0</v>
      </c>
      <c r="M1200" s="8">
        <v>0</v>
      </c>
      <c r="N1200" s="8">
        <v>0</v>
      </c>
      <c r="O1200" s="8">
        <v>0</v>
      </c>
      <c r="P1200" s="8">
        <v>0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12">
        <v>0</v>
      </c>
      <c r="AA1200" s="20">
        <v>0</v>
      </c>
      <c r="AB1200" s="20">
        <v>0</v>
      </c>
      <c r="AC1200" s="48">
        <v>0</v>
      </c>
      <c r="AD1200" s="9">
        <v>0</v>
      </c>
      <c r="AE1200" s="7">
        <v>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0</v>
      </c>
      <c r="AL1200" s="7">
        <v>0</v>
      </c>
      <c r="AM1200" s="7">
        <v>0</v>
      </c>
      <c r="AN1200" s="7">
        <v>0</v>
      </c>
      <c r="AO1200" s="7">
        <v>0</v>
      </c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</row>
    <row r="1201" spans="1:67" s="21" customFormat="1">
      <c r="A1201" s="7" t="s">
        <v>5298</v>
      </c>
      <c r="B1201" s="7" t="s">
        <v>4016</v>
      </c>
      <c r="C1201" s="7" t="s">
        <v>1506</v>
      </c>
      <c r="D1201" s="7" t="s">
        <v>1507</v>
      </c>
      <c r="E1201" s="7" t="s">
        <v>1508</v>
      </c>
      <c r="F1201" s="7" t="s">
        <v>1537</v>
      </c>
      <c r="G1201" s="7" t="s">
        <v>1537</v>
      </c>
      <c r="H1201" s="7" t="s">
        <v>1537</v>
      </c>
      <c r="I1201" s="7" t="s">
        <v>1537</v>
      </c>
      <c r="J1201" s="7">
        <f t="shared" si="18"/>
        <v>0</v>
      </c>
      <c r="K1201" s="8">
        <v>0</v>
      </c>
      <c r="L1201" s="8">
        <v>0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12">
        <v>0</v>
      </c>
      <c r="AA1201" s="20">
        <v>0</v>
      </c>
      <c r="AB1201" s="20">
        <v>0</v>
      </c>
      <c r="AC1201" s="48">
        <v>0</v>
      </c>
      <c r="AD1201" s="9">
        <v>0</v>
      </c>
      <c r="AE1201" s="7">
        <v>0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0</v>
      </c>
      <c r="AL1201" s="7">
        <v>0</v>
      </c>
      <c r="AM1201" s="7">
        <v>0</v>
      </c>
      <c r="AN1201" s="7">
        <v>0</v>
      </c>
      <c r="AO1201" s="7">
        <v>0</v>
      </c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</row>
    <row r="1202" spans="1:67" s="21" customFormat="1">
      <c r="A1202" s="7" t="s">
        <v>5299</v>
      </c>
      <c r="B1202" s="7" t="s">
        <v>5300</v>
      </c>
      <c r="C1202" s="7" t="s">
        <v>1506</v>
      </c>
      <c r="D1202" s="7" t="s">
        <v>1507</v>
      </c>
      <c r="E1202" s="7" t="s">
        <v>1521</v>
      </c>
      <c r="F1202" s="7" t="s">
        <v>1522</v>
      </c>
      <c r="G1202" s="7" t="s">
        <v>3763</v>
      </c>
      <c r="H1202" s="7" t="s">
        <v>5301</v>
      </c>
      <c r="I1202" s="7" t="s">
        <v>1537</v>
      </c>
      <c r="J1202" s="7">
        <f t="shared" si="18"/>
        <v>0</v>
      </c>
      <c r="K1202" s="8">
        <v>0</v>
      </c>
      <c r="L1202" s="8">
        <v>0</v>
      </c>
      <c r="M1202" s="8">
        <v>0</v>
      </c>
      <c r="N1202" s="8">
        <v>0</v>
      </c>
      <c r="O1202" s="8">
        <v>0</v>
      </c>
      <c r="P1202" s="8">
        <v>0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12">
        <v>0</v>
      </c>
      <c r="AA1202" s="20">
        <v>0</v>
      </c>
      <c r="AB1202" s="20">
        <v>0</v>
      </c>
      <c r="AC1202" s="48">
        <v>0</v>
      </c>
      <c r="AD1202" s="9">
        <v>0</v>
      </c>
      <c r="AE1202" s="7">
        <v>0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0</v>
      </c>
      <c r="AL1202" s="7">
        <v>0</v>
      </c>
      <c r="AM1202" s="7">
        <v>0</v>
      </c>
      <c r="AN1202" s="7">
        <v>0</v>
      </c>
      <c r="AO1202" s="7">
        <v>0</v>
      </c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</row>
    <row r="1203" spans="1:67" s="21" customFormat="1">
      <c r="A1203" s="7" t="s">
        <v>5302</v>
      </c>
      <c r="B1203" s="7" t="s">
        <v>3699</v>
      </c>
      <c r="C1203" s="7" t="s">
        <v>1506</v>
      </c>
      <c r="D1203" s="7" t="s">
        <v>1558</v>
      </c>
      <c r="E1203" s="7" t="s">
        <v>1559</v>
      </c>
      <c r="F1203" s="7" t="s">
        <v>1560</v>
      </c>
      <c r="G1203" s="7" t="s">
        <v>1561</v>
      </c>
      <c r="H1203" s="7" t="s">
        <v>1562</v>
      </c>
      <c r="I1203" s="7" t="s">
        <v>1537</v>
      </c>
      <c r="J1203" s="7">
        <f t="shared" si="18"/>
        <v>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12">
        <v>0</v>
      </c>
      <c r="AA1203" s="20">
        <v>0</v>
      </c>
      <c r="AB1203" s="20">
        <v>0</v>
      </c>
      <c r="AC1203" s="48">
        <v>0</v>
      </c>
      <c r="AD1203" s="9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0</v>
      </c>
      <c r="AL1203" s="7">
        <v>0</v>
      </c>
      <c r="AM1203" s="7">
        <v>0</v>
      </c>
      <c r="AN1203" s="7">
        <v>0</v>
      </c>
      <c r="AO1203" s="7">
        <v>0</v>
      </c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</row>
    <row r="1204" spans="1:67" s="21" customFormat="1">
      <c r="A1204" s="7" t="s">
        <v>5303</v>
      </c>
      <c r="B1204" s="7" t="s">
        <v>4044</v>
      </c>
      <c r="C1204" s="7" t="s">
        <v>1506</v>
      </c>
      <c r="D1204" s="7" t="s">
        <v>1507</v>
      </c>
      <c r="E1204" s="7" t="s">
        <v>1508</v>
      </c>
      <c r="F1204" s="7" t="s">
        <v>1509</v>
      </c>
      <c r="G1204" s="7" t="s">
        <v>1537</v>
      </c>
      <c r="H1204" s="7" t="s">
        <v>1537</v>
      </c>
      <c r="I1204" s="7" t="s">
        <v>1537</v>
      </c>
      <c r="J1204" s="7">
        <f t="shared" si="18"/>
        <v>0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12">
        <v>0</v>
      </c>
      <c r="AA1204" s="20">
        <v>0</v>
      </c>
      <c r="AB1204" s="20">
        <v>0</v>
      </c>
      <c r="AC1204" s="48">
        <v>0</v>
      </c>
      <c r="AD1204" s="9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0</v>
      </c>
      <c r="AL1204" s="7">
        <v>0</v>
      </c>
      <c r="AM1204" s="7">
        <v>0</v>
      </c>
      <c r="AN1204" s="7">
        <v>0</v>
      </c>
      <c r="AO1204" s="7">
        <v>0</v>
      </c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</row>
    <row r="1205" spans="1:67" s="21" customFormat="1">
      <c r="A1205" s="7" t="s">
        <v>5304</v>
      </c>
      <c r="B1205" s="7" t="s">
        <v>5305</v>
      </c>
      <c r="C1205" s="7" t="s">
        <v>1506</v>
      </c>
      <c r="D1205" s="7" t="s">
        <v>1532</v>
      </c>
      <c r="E1205" s="7" t="s">
        <v>1533</v>
      </c>
      <c r="F1205" s="7" t="s">
        <v>1534</v>
      </c>
      <c r="G1205" s="7" t="s">
        <v>1535</v>
      </c>
      <c r="H1205" s="7" t="s">
        <v>5306</v>
      </c>
      <c r="I1205" s="7" t="s">
        <v>1537</v>
      </c>
      <c r="J1205" s="7">
        <f t="shared" si="18"/>
        <v>0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12">
        <v>0</v>
      </c>
      <c r="AA1205" s="20">
        <v>0</v>
      </c>
      <c r="AB1205" s="20">
        <v>0</v>
      </c>
      <c r="AC1205" s="48">
        <v>0</v>
      </c>
      <c r="AD1205" s="9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0</v>
      </c>
      <c r="AL1205" s="7">
        <v>0</v>
      </c>
      <c r="AM1205" s="7">
        <v>0</v>
      </c>
      <c r="AN1205" s="7">
        <v>0</v>
      </c>
      <c r="AO1205" s="7">
        <v>0</v>
      </c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</row>
    <row r="1206" spans="1:67" s="21" customFormat="1">
      <c r="A1206" s="7" t="s">
        <v>5307</v>
      </c>
      <c r="B1206" s="7" t="s">
        <v>3669</v>
      </c>
      <c r="C1206" s="7" t="s">
        <v>1506</v>
      </c>
      <c r="D1206" s="7" t="s">
        <v>1507</v>
      </c>
      <c r="E1206" s="7" t="s">
        <v>1521</v>
      </c>
      <c r="F1206" s="7" t="s">
        <v>1546</v>
      </c>
      <c r="G1206" s="7" t="s">
        <v>1537</v>
      </c>
      <c r="H1206" s="7" t="s">
        <v>1537</v>
      </c>
      <c r="I1206" s="7" t="s">
        <v>1537</v>
      </c>
      <c r="J1206" s="7">
        <f t="shared" si="18"/>
        <v>0</v>
      </c>
      <c r="K1206" s="8">
        <v>0</v>
      </c>
      <c r="L1206" s="8">
        <v>0</v>
      </c>
      <c r="M1206" s="8">
        <v>0</v>
      </c>
      <c r="N1206" s="8">
        <v>0</v>
      </c>
      <c r="O1206" s="8">
        <v>0</v>
      </c>
      <c r="P1206" s="8">
        <v>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Y1206" s="8">
        <v>0</v>
      </c>
      <c r="Z1206" s="12">
        <v>0</v>
      </c>
      <c r="AA1206" s="20">
        <v>0</v>
      </c>
      <c r="AB1206" s="20">
        <v>0</v>
      </c>
      <c r="AC1206" s="48">
        <v>0</v>
      </c>
      <c r="AD1206" s="9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7">
        <v>0</v>
      </c>
      <c r="AN1206" s="7">
        <v>0</v>
      </c>
      <c r="AO1206" s="7">
        <v>0</v>
      </c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</row>
    <row r="1207" spans="1:67" s="21" customFormat="1">
      <c r="A1207" s="7" t="s">
        <v>5308</v>
      </c>
      <c r="B1207" s="7" t="s">
        <v>4240</v>
      </c>
      <c r="C1207" s="7" t="s">
        <v>1506</v>
      </c>
      <c r="D1207" s="7" t="s">
        <v>1749</v>
      </c>
      <c r="E1207" s="7" t="s">
        <v>4241</v>
      </c>
      <c r="F1207" s="7" t="s">
        <v>4242</v>
      </c>
      <c r="G1207" s="7" t="s">
        <v>1537</v>
      </c>
      <c r="H1207" s="7" t="s">
        <v>1537</v>
      </c>
      <c r="I1207" s="7" t="s">
        <v>1537</v>
      </c>
      <c r="J1207" s="7">
        <f t="shared" si="18"/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0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12">
        <v>0</v>
      </c>
      <c r="AA1207" s="20">
        <v>0</v>
      </c>
      <c r="AB1207" s="20">
        <v>0</v>
      </c>
      <c r="AC1207" s="48">
        <v>0</v>
      </c>
      <c r="AD1207" s="9">
        <v>0</v>
      </c>
      <c r="AE1207" s="7">
        <v>0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0</v>
      </c>
      <c r="AL1207" s="7">
        <v>0</v>
      </c>
      <c r="AM1207" s="7">
        <v>0</v>
      </c>
      <c r="AN1207" s="7">
        <v>0</v>
      </c>
      <c r="AO1207" s="7">
        <v>0</v>
      </c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</row>
    <row r="1208" spans="1:67" s="21" customFormat="1">
      <c r="A1208" s="7" t="s">
        <v>5309</v>
      </c>
      <c r="B1208" s="7" t="s">
        <v>3701</v>
      </c>
      <c r="C1208" s="7" t="s">
        <v>1506</v>
      </c>
      <c r="D1208" s="7" t="s">
        <v>1507</v>
      </c>
      <c r="E1208" s="7" t="s">
        <v>1521</v>
      </c>
      <c r="F1208" s="7" t="s">
        <v>1527</v>
      </c>
      <c r="G1208" s="7" t="s">
        <v>1528</v>
      </c>
      <c r="H1208" s="7" t="s">
        <v>1529</v>
      </c>
      <c r="I1208" s="7" t="s">
        <v>1537</v>
      </c>
      <c r="J1208" s="7">
        <f t="shared" si="18"/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12">
        <v>0</v>
      </c>
      <c r="AA1208" s="20">
        <v>0</v>
      </c>
      <c r="AB1208" s="20">
        <v>0</v>
      </c>
      <c r="AC1208" s="48">
        <v>0</v>
      </c>
      <c r="AD1208" s="9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0</v>
      </c>
      <c r="AL1208" s="7">
        <v>0</v>
      </c>
      <c r="AM1208" s="7">
        <v>0</v>
      </c>
      <c r="AN1208" s="7">
        <v>0</v>
      </c>
      <c r="AO1208" s="7">
        <v>0</v>
      </c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</row>
    <row r="1209" spans="1:67" s="21" customFormat="1">
      <c r="A1209" s="7" t="s">
        <v>5310</v>
      </c>
      <c r="B1209" s="7" t="s">
        <v>3717</v>
      </c>
      <c r="C1209" s="7" t="s">
        <v>1506</v>
      </c>
      <c r="D1209" s="7" t="s">
        <v>1507</v>
      </c>
      <c r="E1209" s="7" t="s">
        <v>1508</v>
      </c>
      <c r="F1209" s="7" t="s">
        <v>1509</v>
      </c>
      <c r="G1209" s="7" t="s">
        <v>1510</v>
      </c>
      <c r="H1209" s="7" t="s">
        <v>1511</v>
      </c>
      <c r="I1209" s="7" t="s">
        <v>1537</v>
      </c>
      <c r="J1209" s="7">
        <f t="shared" si="18"/>
        <v>0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12">
        <v>0</v>
      </c>
      <c r="AA1209" s="20">
        <v>0</v>
      </c>
      <c r="AB1209" s="20">
        <v>0</v>
      </c>
      <c r="AC1209" s="48">
        <v>0</v>
      </c>
      <c r="AD1209" s="9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</row>
    <row r="1210" spans="1:67" s="21" customFormat="1">
      <c r="A1210" s="7" t="s">
        <v>5311</v>
      </c>
      <c r="B1210" s="7" t="s">
        <v>3695</v>
      </c>
      <c r="C1210" s="7" t="s">
        <v>1506</v>
      </c>
      <c r="D1210" s="7" t="s">
        <v>1507</v>
      </c>
      <c r="E1210" s="7" t="s">
        <v>1515</v>
      </c>
      <c r="F1210" s="7" t="s">
        <v>3672</v>
      </c>
      <c r="G1210" s="7" t="s">
        <v>1789</v>
      </c>
      <c r="H1210" s="7" t="s">
        <v>1537</v>
      </c>
      <c r="I1210" s="7" t="s">
        <v>1537</v>
      </c>
      <c r="J1210" s="7">
        <f t="shared" si="18"/>
        <v>0</v>
      </c>
      <c r="K1210" s="8">
        <v>0</v>
      </c>
      <c r="L1210" s="8">
        <v>0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Y1210" s="8">
        <v>0</v>
      </c>
      <c r="Z1210" s="12">
        <v>0</v>
      </c>
      <c r="AA1210" s="20">
        <v>0</v>
      </c>
      <c r="AB1210" s="20">
        <v>0</v>
      </c>
      <c r="AC1210" s="48">
        <v>0</v>
      </c>
      <c r="AD1210" s="9">
        <v>0</v>
      </c>
      <c r="AE1210" s="7">
        <v>0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0</v>
      </c>
      <c r="AL1210" s="7">
        <v>0</v>
      </c>
      <c r="AM1210" s="7">
        <v>0</v>
      </c>
      <c r="AN1210" s="7">
        <v>0</v>
      </c>
      <c r="AO1210" s="7">
        <v>0</v>
      </c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</row>
    <row r="1211" spans="1:67" s="21" customFormat="1">
      <c r="A1211" s="7" t="s">
        <v>5312</v>
      </c>
      <c r="B1211" s="7" t="s">
        <v>4762</v>
      </c>
      <c r="C1211" s="7" t="s">
        <v>1506</v>
      </c>
      <c r="D1211" s="7" t="s">
        <v>4763</v>
      </c>
      <c r="E1211" s="7" t="s">
        <v>4764</v>
      </c>
      <c r="F1211" s="7" t="s">
        <v>4765</v>
      </c>
      <c r="G1211" s="7" t="s">
        <v>4766</v>
      </c>
      <c r="H1211" s="7" t="s">
        <v>4767</v>
      </c>
      <c r="I1211" s="7" t="s">
        <v>1537</v>
      </c>
      <c r="J1211" s="7">
        <f t="shared" si="18"/>
        <v>0</v>
      </c>
      <c r="K1211" s="8">
        <v>0</v>
      </c>
      <c r="L1211" s="8">
        <v>0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12">
        <v>0</v>
      </c>
      <c r="AA1211" s="20">
        <v>0</v>
      </c>
      <c r="AB1211" s="20">
        <v>0</v>
      </c>
      <c r="AC1211" s="48">
        <v>0</v>
      </c>
      <c r="AD1211" s="9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v>0</v>
      </c>
      <c r="AM1211" s="7">
        <v>0</v>
      </c>
      <c r="AN1211" s="7">
        <v>0</v>
      </c>
      <c r="AO1211" s="7">
        <v>0</v>
      </c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</row>
    <row r="1212" spans="1:67" s="21" customFormat="1">
      <c r="A1212" s="7" t="s">
        <v>5313</v>
      </c>
      <c r="B1212" s="7" t="s">
        <v>4099</v>
      </c>
      <c r="C1212" s="7" t="s">
        <v>4100</v>
      </c>
      <c r="D1212" s="7" t="s">
        <v>1537</v>
      </c>
      <c r="E1212" s="7" t="s">
        <v>1537</v>
      </c>
      <c r="F1212" s="7" t="s">
        <v>1537</v>
      </c>
      <c r="G1212" s="7" t="s">
        <v>1537</v>
      </c>
      <c r="H1212" s="7" t="s">
        <v>1537</v>
      </c>
      <c r="I1212" s="7" t="s">
        <v>1537</v>
      </c>
      <c r="J1212" s="7">
        <f t="shared" si="18"/>
        <v>0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Y1212" s="8">
        <v>0</v>
      </c>
      <c r="Z1212" s="12">
        <v>0</v>
      </c>
      <c r="AA1212" s="20">
        <v>0</v>
      </c>
      <c r="AB1212" s="20">
        <v>0</v>
      </c>
      <c r="AC1212" s="48">
        <v>0</v>
      </c>
      <c r="AD1212" s="9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7">
        <v>0</v>
      </c>
      <c r="AN1212" s="7">
        <v>0</v>
      </c>
      <c r="AO1212" s="7">
        <v>0</v>
      </c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</row>
    <row r="1213" spans="1:67" s="21" customFormat="1">
      <c r="A1213" s="7" t="s">
        <v>5314</v>
      </c>
      <c r="B1213" s="7" t="s">
        <v>4099</v>
      </c>
      <c r="C1213" s="7" t="s">
        <v>4100</v>
      </c>
      <c r="D1213" s="7" t="s">
        <v>1537</v>
      </c>
      <c r="E1213" s="7" t="s">
        <v>1537</v>
      </c>
      <c r="F1213" s="7" t="s">
        <v>1537</v>
      </c>
      <c r="G1213" s="7" t="s">
        <v>1537</v>
      </c>
      <c r="H1213" s="7" t="s">
        <v>1537</v>
      </c>
      <c r="I1213" s="7" t="s">
        <v>1537</v>
      </c>
      <c r="J1213" s="7">
        <f t="shared" si="18"/>
        <v>0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0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12">
        <v>0</v>
      </c>
      <c r="AA1213" s="20">
        <v>0</v>
      </c>
      <c r="AB1213" s="20">
        <v>0</v>
      </c>
      <c r="AC1213" s="48">
        <v>0</v>
      </c>
      <c r="AD1213" s="9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7">
        <v>0</v>
      </c>
      <c r="AN1213" s="7">
        <v>0</v>
      </c>
      <c r="AO1213" s="7">
        <v>0</v>
      </c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</row>
    <row r="1214" spans="1:67" s="21" customFormat="1">
      <c r="A1214" s="7" t="s">
        <v>5315</v>
      </c>
      <c r="B1214" s="7" t="s">
        <v>4102</v>
      </c>
      <c r="C1214" s="7" t="s">
        <v>1506</v>
      </c>
      <c r="D1214" s="7" t="s">
        <v>1507</v>
      </c>
      <c r="E1214" s="7" t="s">
        <v>1537</v>
      </c>
      <c r="F1214" s="7" t="s">
        <v>1537</v>
      </c>
      <c r="G1214" s="7" t="s">
        <v>1537</v>
      </c>
      <c r="H1214" s="7" t="s">
        <v>1537</v>
      </c>
      <c r="I1214" s="7" t="s">
        <v>1537</v>
      </c>
      <c r="J1214" s="7">
        <f t="shared" si="18"/>
        <v>0</v>
      </c>
      <c r="K1214" s="8">
        <v>0</v>
      </c>
      <c r="L1214" s="8">
        <v>0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12">
        <v>0</v>
      </c>
      <c r="AA1214" s="20">
        <v>0</v>
      </c>
      <c r="AB1214" s="20">
        <v>0</v>
      </c>
      <c r="AC1214" s="48">
        <v>0</v>
      </c>
      <c r="AD1214" s="9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0</v>
      </c>
      <c r="AL1214" s="7">
        <v>0</v>
      </c>
      <c r="AM1214" s="7">
        <v>0</v>
      </c>
      <c r="AN1214" s="7">
        <v>0</v>
      </c>
      <c r="AO1214" s="7">
        <v>0</v>
      </c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</row>
    <row r="1215" spans="1:67" s="21" customFormat="1">
      <c r="A1215" s="7" t="s">
        <v>5316</v>
      </c>
      <c r="B1215" s="7" t="s">
        <v>3803</v>
      </c>
      <c r="C1215" s="7" t="s">
        <v>1506</v>
      </c>
      <c r="D1215" s="7" t="s">
        <v>1507</v>
      </c>
      <c r="E1215" s="7" t="s">
        <v>1515</v>
      </c>
      <c r="F1215" s="7" t="s">
        <v>1581</v>
      </c>
      <c r="G1215" s="7" t="s">
        <v>1582</v>
      </c>
      <c r="H1215" s="7" t="s">
        <v>1537</v>
      </c>
      <c r="I1215" s="7" t="s">
        <v>1537</v>
      </c>
      <c r="J1215" s="7">
        <f t="shared" si="18"/>
        <v>0</v>
      </c>
      <c r="K1215" s="8">
        <v>0</v>
      </c>
      <c r="L1215" s="8">
        <v>0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12">
        <v>0</v>
      </c>
      <c r="AA1215" s="20">
        <v>0</v>
      </c>
      <c r="AB1215" s="20">
        <v>0</v>
      </c>
      <c r="AC1215" s="48">
        <v>0</v>
      </c>
      <c r="AD1215" s="9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</v>
      </c>
      <c r="AO1215" s="7">
        <v>0</v>
      </c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</row>
    <row r="1216" spans="1:67" s="21" customFormat="1">
      <c r="A1216" s="7" t="s">
        <v>5317</v>
      </c>
      <c r="B1216" s="7" t="s">
        <v>5318</v>
      </c>
      <c r="C1216" s="7" t="s">
        <v>1506</v>
      </c>
      <c r="D1216" s="7" t="s">
        <v>1507</v>
      </c>
      <c r="E1216" s="7" t="s">
        <v>1521</v>
      </c>
      <c r="F1216" s="7" t="s">
        <v>1522</v>
      </c>
      <c r="G1216" s="7" t="s">
        <v>4346</v>
      </c>
      <c r="H1216" s="7" t="s">
        <v>5319</v>
      </c>
      <c r="I1216" s="7" t="s">
        <v>5320</v>
      </c>
      <c r="J1216" s="7">
        <f t="shared" si="18"/>
        <v>0</v>
      </c>
      <c r="K1216" s="8">
        <v>0</v>
      </c>
      <c r="L1216" s="8">
        <v>0</v>
      </c>
      <c r="M1216" s="8">
        <v>0</v>
      </c>
      <c r="N1216" s="8">
        <v>0</v>
      </c>
      <c r="O1216" s="8">
        <v>0</v>
      </c>
      <c r="P1216" s="8">
        <v>0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0</v>
      </c>
      <c r="Z1216" s="12">
        <v>0</v>
      </c>
      <c r="AA1216" s="20">
        <v>0</v>
      </c>
      <c r="AB1216" s="20">
        <v>0</v>
      </c>
      <c r="AC1216" s="48">
        <v>0</v>
      </c>
      <c r="AD1216" s="9">
        <v>0</v>
      </c>
      <c r="AE1216" s="7">
        <v>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0</v>
      </c>
      <c r="AL1216" s="7">
        <v>0</v>
      </c>
      <c r="AM1216" s="7">
        <v>0</v>
      </c>
      <c r="AN1216" s="7">
        <v>0</v>
      </c>
      <c r="AO1216" s="7">
        <v>0</v>
      </c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</row>
    <row r="1217" spans="1:67" s="21" customFormat="1">
      <c r="A1217" s="7" t="s">
        <v>5321</v>
      </c>
      <c r="B1217" s="7" t="s">
        <v>4811</v>
      </c>
      <c r="C1217" s="7" t="s">
        <v>1506</v>
      </c>
      <c r="D1217" s="7" t="s">
        <v>1532</v>
      </c>
      <c r="E1217" s="7" t="s">
        <v>1533</v>
      </c>
      <c r="F1217" s="7" t="s">
        <v>1534</v>
      </c>
      <c r="G1217" s="7" t="s">
        <v>4162</v>
      </c>
      <c r="H1217" s="7" t="s">
        <v>1537</v>
      </c>
      <c r="I1217" s="7" t="s">
        <v>1537</v>
      </c>
      <c r="J1217" s="7">
        <f t="shared" si="18"/>
        <v>0</v>
      </c>
      <c r="K1217" s="8">
        <v>0</v>
      </c>
      <c r="L1217" s="8">
        <v>0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12">
        <v>0</v>
      </c>
      <c r="AA1217" s="20">
        <v>0</v>
      </c>
      <c r="AB1217" s="20">
        <v>0</v>
      </c>
      <c r="AC1217" s="48">
        <v>0</v>
      </c>
      <c r="AD1217" s="9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7">
        <v>0</v>
      </c>
      <c r="AN1217" s="7">
        <v>0</v>
      </c>
      <c r="AO1217" s="7">
        <v>0</v>
      </c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</row>
    <row r="1218" spans="1:67" s="21" customFormat="1">
      <c r="A1218" s="7" t="s">
        <v>5322</v>
      </c>
      <c r="B1218" s="7" t="s">
        <v>4161</v>
      </c>
      <c r="C1218" s="7" t="s">
        <v>1506</v>
      </c>
      <c r="D1218" s="7" t="s">
        <v>1532</v>
      </c>
      <c r="E1218" s="7" t="s">
        <v>1533</v>
      </c>
      <c r="F1218" s="7" t="s">
        <v>1534</v>
      </c>
      <c r="G1218" s="7" t="s">
        <v>4162</v>
      </c>
      <c r="H1218" s="7" t="s">
        <v>4163</v>
      </c>
      <c r="I1218" s="7" t="s">
        <v>1537</v>
      </c>
      <c r="J1218" s="7">
        <f t="shared" si="18"/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12">
        <v>0</v>
      </c>
      <c r="AA1218" s="20">
        <v>0</v>
      </c>
      <c r="AB1218" s="20">
        <v>0</v>
      </c>
      <c r="AC1218" s="48">
        <v>0</v>
      </c>
      <c r="AD1218" s="9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0</v>
      </c>
      <c r="AL1218" s="7">
        <v>0</v>
      </c>
      <c r="AM1218" s="7">
        <v>0</v>
      </c>
      <c r="AN1218" s="7">
        <v>0</v>
      </c>
      <c r="AO1218" s="7">
        <v>0</v>
      </c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</row>
    <row r="1219" spans="1:67" s="21" customFormat="1">
      <c r="A1219" s="7" t="s">
        <v>5323</v>
      </c>
      <c r="B1219" s="7" t="s">
        <v>3751</v>
      </c>
      <c r="C1219" s="7" t="s">
        <v>1506</v>
      </c>
      <c r="D1219" s="7" t="s">
        <v>1507</v>
      </c>
      <c r="E1219" s="7" t="s">
        <v>1508</v>
      </c>
      <c r="F1219" s="7" t="s">
        <v>1509</v>
      </c>
      <c r="G1219" s="7" t="s">
        <v>1594</v>
      </c>
      <c r="H1219" s="7" t="s">
        <v>1537</v>
      </c>
      <c r="I1219" s="7" t="s">
        <v>1537</v>
      </c>
      <c r="J1219" s="7">
        <f t="shared" si="18"/>
        <v>0</v>
      </c>
      <c r="K1219" s="8">
        <v>0</v>
      </c>
      <c r="L1219" s="8">
        <v>0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12">
        <v>0</v>
      </c>
      <c r="AA1219" s="20">
        <v>0</v>
      </c>
      <c r="AB1219" s="20">
        <v>0</v>
      </c>
      <c r="AC1219" s="48">
        <v>0</v>
      </c>
      <c r="AD1219" s="9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0</v>
      </c>
      <c r="AL1219" s="7">
        <v>0</v>
      </c>
      <c r="AM1219" s="7">
        <v>0</v>
      </c>
      <c r="AN1219" s="7">
        <v>0</v>
      </c>
      <c r="AO1219" s="7">
        <v>0</v>
      </c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</row>
    <row r="1220" spans="1:67" s="21" customFormat="1">
      <c r="A1220" s="7" t="s">
        <v>5324</v>
      </c>
      <c r="B1220" s="7" t="s">
        <v>3831</v>
      </c>
      <c r="C1220" s="7" t="s">
        <v>1506</v>
      </c>
      <c r="D1220" s="7" t="s">
        <v>1507</v>
      </c>
      <c r="E1220" s="7" t="s">
        <v>1508</v>
      </c>
      <c r="F1220" s="7" t="s">
        <v>1509</v>
      </c>
      <c r="G1220" s="7" t="s">
        <v>1510</v>
      </c>
      <c r="H1220" s="7" t="s">
        <v>1537</v>
      </c>
      <c r="I1220" s="7" t="s">
        <v>1537</v>
      </c>
      <c r="J1220" s="7">
        <f t="shared" ref="J1220:J1283" si="19">SUM(K1220:AO1220)</f>
        <v>0</v>
      </c>
      <c r="K1220" s="8">
        <v>0</v>
      </c>
      <c r="L1220" s="8">
        <v>0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12">
        <v>0</v>
      </c>
      <c r="AA1220" s="20">
        <v>0</v>
      </c>
      <c r="AB1220" s="20">
        <v>0</v>
      </c>
      <c r="AC1220" s="48">
        <v>0</v>
      </c>
      <c r="AD1220" s="9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7">
        <v>0</v>
      </c>
      <c r="AN1220" s="7">
        <v>0</v>
      </c>
      <c r="AO1220" s="7">
        <v>0</v>
      </c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</row>
    <row r="1221" spans="1:67" s="21" customFormat="1">
      <c r="A1221" s="7" t="s">
        <v>5325</v>
      </c>
      <c r="B1221" s="7" t="s">
        <v>5326</v>
      </c>
      <c r="C1221" s="7" t="s">
        <v>1506</v>
      </c>
      <c r="D1221" s="7" t="s">
        <v>1749</v>
      </c>
      <c r="E1221" s="7" t="s">
        <v>1749</v>
      </c>
      <c r="F1221" s="7" t="s">
        <v>1750</v>
      </c>
      <c r="G1221" s="7" t="s">
        <v>1537</v>
      </c>
      <c r="H1221" s="7" t="s">
        <v>1537</v>
      </c>
      <c r="I1221" s="7" t="s">
        <v>1537</v>
      </c>
      <c r="J1221" s="7">
        <f t="shared" si="19"/>
        <v>0</v>
      </c>
      <c r="K1221" s="8">
        <v>0</v>
      </c>
      <c r="L1221" s="8">
        <v>0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12">
        <v>0</v>
      </c>
      <c r="AA1221" s="20">
        <v>0</v>
      </c>
      <c r="AB1221" s="20">
        <v>0</v>
      </c>
      <c r="AC1221" s="48">
        <v>0</v>
      </c>
      <c r="AD1221" s="9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0</v>
      </c>
      <c r="AL1221" s="7">
        <v>0</v>
      </c>
      <c r="AM1221" s="7">
        <v>0</v>
      </c>
      <c r="AN1221" s="7">
        <v>0</v>
      </c>
      <c r="AO1221" s="7">
        <v>0</v>
      </c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</row>
    <row r="1222" spans="1:67" s="21" customFormat="1">
      <c r="A1222" s="7" t="s">
        <v>5327</v>
      </c>
      <c r="B1222" s="7" t="s">
        <v>4099</v>
      </c>
      <c r="C1222" s="7" t="s">
        <v>4100</v>
      </c>
      <c r="D1222" s="7" t="s">
        <v>1537</v>
      </c>
      <c r="E1222" s="7" t="s">
        <v>1537</v>
      </c>
      <c r="F1222" s="7" t="s">
        <v>1537</v>
      </c>
      <c r="G1222" s="7" t="s">
        <v>1537</v>
      </c>
      <c r="H1222" s="7" t="s">
        <v>1537</v>
      </c>
      <c r="I1222" s="7" t="s">
        <v>1537</v>
      </c>
      <c r="J1222" s="7">
        <f t="shared" si="19"/>
        <v>0</v>
      </c>
      <c r="K1222" s="8">
        <v>0</v>
      </c>
      <c r="L1222" s="8">
        <v>0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Y1222" s="8">
        <v>0</v>
      </c>
      <c r="Z1222" s="12">
        <v>0</v>
      </c>
      <c r="AA1222" s="20">
        <v>0</v>
      </c>
      <c r="AB1222" s="20">
        <v>0</v>
      </c>
      <c r="AC1222" s="48">
        <v>0</v>
      </c>
      <c r="AD1222" s="9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0</v>
      </c>
      <c r="AL1222" s="7">
        <v>0</v>
      </c>
      <c r="AM1222" s="7">
        <v>0</v>
      </c>
      <c r="AN1222" s="7">
        <v>0</v>
      </c>
      <c r="AO1222" s="7">
        <v>0</v>
      </c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</row>
    <row r="1223" spans="1:67" s="21" customFormat="1">
      <c r="A1223" s="7" t="s">
        <v>5328</v>
      </c>
      <c r="B1223" s="7" t="s">
        <v>5167</v>
      </c>
      <c r="C1223" s="7" t="s">
        <v>1506</v>
      </c>
      <c r="D1223" s="7" t="s">
        <v>1507</v>
      </c>
      <c r="E1223" s="7" t="s">
        <v>1521</v>
      </c>
      <c r="F1223" s="7" t="s">
        <v>4002</v>
      </c>
      <c r="G1223" s="7" t="s">
        <v>4003</v>
      </c>
      <c r="H1223" s="7" t="s">
        <v>5168</v>
      </c>
      <c r="I1223" s="7" t="s">
        <v>1537</v>
      </c>
      <c r="J1223" s="7">
        <f t="shared" si="19"/>
        <v>0</v>
      </c>
      <c r="K1223" s="8">
        <v>0</v>
      </c>
      <c r="L1223" s="8">
        <v>0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12">
        <v>0</v>
      </c>
      <c r="AA1223" s="20">
        <v>0</v>
      </c>
      <c r="AB1223" s="20">
        <v>0</v>
      </c>
      <c r="AC1223" s="48">
        <v>0</v>
      </c>
      <c r="AD1223" s="9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0</v>
      </c>
      <c r="AO1223" s="7">
        <v>0</v>
      </c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</row>
    <row r="1224" spans="1:67" s="21" customFormat="1">
      <c r="A1224" s="7" t="s">
        <v>5329</v>
      </c>
      <c r="B1224" s="7" t="s">
        <v>3674</v>
      </c>
      <c r="C1224" s="7" t="s">
        <v>1506</v>
      </c>
      <c r="D1224" s="7" t="s">
        <v>1507</v>
      </c>
      <c r="E1224" s="7" t="s">
        <v>1515</v>
      </c>
      <c r="F1224" s="7" t="s">
        <v>1539</v>
      </c>
      <c r="G1224" s="7" t="s">
        <v>1540</v>
      </c>
      <c r="H1224" s="7" t="s">
        <v>1541</v>
      </c>
      <c r="I1224" s="7" t="s">
        <v>1537</v>
      </c>
      <c r="J1224" s="7">
        <f t="shared" si="19"/>
        <v>0</v>
      </c>
      <c r="K1224" s="8">
        <v>0</v>
      </c>
      <c r="L1224" s="8">
        <v>0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12">
        <v>0</v>
      </c>
      <c r="AA1224" s="20">
        <v>0</v>
      </c>
      <c r="AB1224" s="20">
        <v>0</v>
      </c>
      <c r="AC1224" s="48">
        <v>0</v>
      </c>
      <c r="AD1224" s="9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  <c r="AJ1224" s="7">
        <v>0</v>
      </c>
      <c r="AK1224" s="7">
        <v>0</v>
      </c>
      <c r="AL1224" s="7">
        <v>0</v>
      </c>
      <c r="AM1224" s="7">
        <v>0</v>
      </c>
      <c r="AN1224" s="7">
        <v>0</v>
      </c>
      <c r="AO1224" s="7">
        <v>0</v>
      </c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</row>
    <row r="1225" spans="1:67" s="21" customFormat="1">
      <c r="A1225" s="7" t="s">
        <v>5330</v>
      </c>
      <c r="B1225" s="7" t="s">
        <v>4264</v>
      </c>
      <c r="C1225" s="7" t="s">
        <v>1506</v>
      </c>
      <c r="D1225" s="7" t="s">
        <v>1507</v>
      </c>
      <c r="E1225" s="7" t="s">
        <v>1521</v>
      </c>
      <c r="F1225" s="7" t="s">
        <v>1546</v>
      </c>
      <c r="G1225" s="7" t="s">
        <v>1547</v>
      </c>
      <c r="H1225" s="7" t="s">
        <v>1537</v>
      </c>
      <c r="I1225" s="7" t="s">
        <v>1537</v>
      </c>
      <c r="J1225" s="7">
        <f t="shared" si="19"/>
        <v>0</v>
      </c>
      <c r="K1225" s="8">
        <v>0</v>
      </c>
      <c r="L1225" s="8">
        <v>0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12">
        <v>0</v>
      </c>
      <c r="AA1225" s="20">
        <v>0</v>
      </c>
      <c r="AB1225" s="20">
        <v>0</v>
      </c>
      <c r="AC1225" s="48">
        <v>0</v>
      </c>
      <c r="AD1225" s="9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7">
        <v>0</v>
      </c>
      <c r="AN1225" s="7">
        <v>0</v>
      </c>
      <c r="AO1225" s="7">
        <v>0</v>
      </c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</row>
    <row r="1226" spans="1:67" s="21" customFormat="1">
      <c r="A1226" s="7" t="s">
        <v>5331</v>
      </c>
      <c r="B1226" s="7" t="s">
        <v>3669</v>
      </c>
      <c r="C1226" s="7" t="s">
        <v>1506</v>
      </c>
      <c r="D1226" s="7" t="s">
        <v>1507</v>
      </c>
      <c r="E1226" s="7" t="s">
        <v>1521</v>
      </c>
      <c r="F1226" s="7" t="s">
        <v>1546</v>
      </c>
      <c r="G1226" s="7" t="s">
        <v>1537</v>
      </c>
      <c r="H1226" s="7" t="s">
        <v>1537</v>
      </c>
      <c r="I1226" s="7" t="s">
        <v>1537</v>
      </c>
      <c r="J1226" s="7">
        <f t="shared" si="19"/>
        <v>5</v>
      </c>
      <c r="K1226" s="8">
        <v>0</v>
      </c>
      <c r="L1226" s="8">
        <v>0</v>
      </c>
      <c r="M1226" s="8">
        <v>0</v>
      </c>
      <c r="N1226" s="8">
        <v>0</v>
      </c>
      <c r="O1226" s="8">
        <v>0</v>
      </c>
      <c r="P1226" s="8">
        <v>0</v>
      </c>
      <c r="Q1226" s="8">
        <v>0</v>
      </c>
      <c r="R1226" s="8">
        <v>0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0</v>
      </c>
      <c r="Z1226" s="12">
        <v>0</v>
      </c>
      <c r="AA1226" s="20">
        <v>0</v>
      </c>
      <c r="AB1226" s="20">
        <v>0</v>
      </c>
      <c r="AC1226" s="48">
        <v>0</v>
      </c>
      <c r="AD1226" s="9">
        <v>1</v>
      </c>
      <c r="AE1226" s="7">
        <v>0</v>
      </c>
      <c r="AF1226" s="7">
        <v>2</v>
      </c>
      <c r="AG1226" s="7">
        <v>0</v>
      </c>
      <c r="AH1226" s="7">
        <v>0</v>
      </c>
      <c r="AI1226" s="7">
        <v>1</v>
      </c>
      <c r="AJ1226" s="7">
        <v>0</v>
      </c>
      <c r="AK1226" s="7">
        <v>0</v>
      </c>
      <c r="AL1226" s="7">
        <v>0</v>
      </c>
      <c r="AM1226" s="7">
        <v>0</v>
      </c>
      <c r="AN1226" s="7">
        <v>1</v>
      </c>
      <c r="AO1226" s="7">
        <v>0</v>
      </c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</row>
    <row r="1227" spans="1:67" s="21" customFormat="1">
      <c r="A1227" s="7" t="s">
        <v>5332</v>
      </c>
      <c r="B1227" s="7" t="s">
        <v>4784</v>
      </c>
      <c r="C1227" s="7" t="s">
        <v>1506</v>
      </c>
      <c r="D1227" s="7" t="s">
        <v>1507</v>
      </c>
      <c r="E1227" s="7" t="s">
        <v>1515</v>
      </c>
      <c r="F1227" s="7" t="s">
        <v>1581</v>
      </c>
      <c r="G1227" s="7" t="s">
        <v>1582</v>
      </c>
      <c r="H1227" s="7" t="s">
        <v>4719</v>
      </c>
      <c r="I1227" s="7" t="s">
        <v>1537</v>
      </c>
      <c r="J1227" s="7">
        <f t="shared" si="19"/>
        <v>0</v>
      </c>
      <c r="K1227" s="8">
        <v>0</v>
      </c>
      <c r="L1227" s="8">
        <v>0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12">
        <v>0</v>
      </c>
      <c r="AA1227" s="20">
        <v>0</v>
      </c>
      <c r="AB1227" s="20">
        <v>0</v>
      </c>
      <c r="AC1227" s="48">
        <v>0</v>
      </c>
      <c r="AD1227" s="9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0</v>
      </c>
      <c r="AL1227" s="7">
        <v>0</v>
      </c>
      <c r="AM1227" s="7">
        <v>0</v>
      </c>
      <c r="AN1227" s="7">
        <v>0</v>
      </c>
      <c r="AO1227" s="7">
        <v>0</v>
      </c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</row>
    <row r="1228" spans="1:67" s="21" customFormat="1">
      <c r="A1228" s="7" t="s">
        <v>5333</v>
      </c>
      <c r="B1228" s="7" t="s">
        <v>4364</v>
      </c>
      <c r="C1228" s="7" t="s">
        <v>1506</v>
      </c>
      <c r="D1228" s="7" t="s">
        <v>1558</v>
      </c>
      <c r="E1228" s="7" t="s">
        <v>1588</v>
      </c>
      <c r="F1228" s="7" t="s">
        <v>1589</v>
      </c>
      <c r="G1228" s="7" t="s">
        <v>1779</v>
      </c>
      <c r="H1228" s="7" t="s">
        <v>4365</v>
      </c>
      <c r="I1228" s="7" t="s">
        <v>1537</v>
      </c>
      <c r="J1228" s="7">
        <f t="shared" si="19"/>
        <v>0</v>
      </c>
      <c r="K1228" s="8">
        <v>0</v>
      </c>
      <c r="L1228" s="8">
        <v>0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  <c r="R1228" s="8">
        <v>0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12">
        <v>0</v>
      </c>
      <c r="AA1228" s="20">
        <v>0</v>
      </c>
      <c r="AB1228" s="20">
        <v>0</v>
      </c>
      <c r="AC1228" s="48">
        <v>0</v>
      </c>
      <c r="AD1228" s="9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0</v>
      </c>
      <c r="AL1228" s="7">
        <v>0</v>
      </c>
      <c r="AM1228" s="7">
        <v>0</v>
      </c>
      <c r="AN1228" s="7">
        <v>0</v>
      </c>
      <c r="AO1228" s="7">
        <v>0</v>
      </c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</row>
    <row r="1229" spans="1:67" s="21" customFormat="1">
      <c r="A1229" s="7" t="s">
        <v>5334</v>
      </c>
      <c r="B1229" s="7" t="s">
        <v>4264</v>
      </c>
      <c r="C1229" s="7" t="s">
        <v>1506</v>
      </c>
      <c r="D1229" s="7" t="s">
        <v>1507</v>
      </c>
      <c r="E1229" s="7" t="s">
        <v>1521</v>
      </c>
      <c r="F1229" s="7" t="s">
        <v>1546</v>
      </c>
      <c r="G1229" s="7" t="s">
        <v>1547</v>
      </c>
      <c r="H1229" s="7" t="s">
        <v>1537</v>
      </c>
      <c r="I1229" s="7" t="s">
        <v>1537</v>
      </c>
      <c r="J1229" s="7">
        <f t="shared" si="19"/>
        <v>4</v>
      </c>
      <c r="K1229" s="8">
        <v>0</v>
      </c>
      <c r="L1229" s="8">
        <v>0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12">
        <v>0</v>
      </c>
      <c r="AA1229" s="20">
        <v>0</v>
      </c>
      <c r="AB1229" s="20">
        <v>0</v>
      </c>
      <c r="AC1229" s="48">
        <v>0</v>
      </c>
      <c r="AD1229" s="9">
        <v>0</v>
      </c>
      <c r="AE1229" s="7">
        <v>2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0</v>
      </c>
      <c r="AL1229" s="7">
        <v>0</v>
      </c>
      <c r="AM1229" s="7">
        <v>1</v>
      </c>
      <c r="AN1229" s="7">
        <v>0</v>
      </c>
      <c r="AO1229" s="7">
        <v>1</v>
      </c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</row>
    <row r="1230" spans="1:67" s="21" customFormat="1">
      <c r="A1230" s="7" t="s">
        <v>5335</v>
      </c>
      <c r="B1230" s="7" t="s">
        <v>4099</v>
      </c>
      <c r="C1230" s="7" t="s">
        <v>4100</v>
      </c>
      <c r="D1230" s="7" t="s">
        <v>1537</v>
      </c>
      <c r="E1230" s="7" t="s">
        <v>1537</v>
      </c>
      <c r="F1230" s="7" t="s">
        <v>1537</v>
      </c>
      <c r="G1230" s="7" t="s">
        <v>1537</v>
      </c>
      <c r="H1230" s="7" t="s">
        <v>1537</v>
      </c>
      <c r="I1230" s="7" t="s">
        <v>1537</v>
      </c>
      <c r="J1230" s="7">
        <f t="shared" si="19"/>
        <v>0</v>
      </c>
      <c r="K1230" s="8">
        <v>0</v>
      </c>
      <c r="L1230" s="8">
        <v>0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12">
        <v>0</v>
      </c>
      <c r="AA1230" s="20">
        <v>0</v>
      </c>
      <c r="AB1230" s="20">
        <v>0</v>
      </c>
      <c r="AC1230" s="48">
        <v>0</v>
      </c>
      <c r="AD1230" s="9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0</v>
      </c>
      <c r="AL1230" s="7">
        <v>0</v>
      </c>
      <c r="AM1230" s="7">
        <v>0</v>
      </c>
      <c r="AN1230" s="7">
        <v>0</v>
      </c>
      <c r="AO1230" s="7">
        <v>0</v>
      </c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</row>
    <row r="1231" spans="1:67" s="21" customFormat="1">
      <c r="A1231" s="7" t="s">
        <v>5336</v>
      </c>
      <c r="B1231" s="7" t="s">
        <v>5337</v>
      </c>
      <c r="C1231" s="7" t="s">
        <v>1506</v>
      </c>
      <c r="D1231" s="7" t="s">
        <v>1749</v>
      </c>
      <c r="E1231" s="7" t="s">
        <v>1749</v>
      </c>
      <c r="F1231" s="7" t="s">
        <v>1750</v>
      </c>
      <c r="G1231" s="7" t="s">
        <v>1751</v>
      </c>
      <c r="H1231" s="7" t="s">
        <v>5338</v>
      </c>
      <c r="I1231" s="7" t="s">
        <v>1537</v>
      </c>
      <c r="J1231" s="7">
        <f t="shared" si="19"/>
        <v>0</v>
      </c>
      <c r="K1231" s="8">
        <v>0</v>
      </c>
      <c r="L1231" s="8">
        <v>0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12">
        <v>0</v>
      </c>
      <c r="AA1231" s="20">
        <v>0</v>
      </c>
      <c r="AB1231" s="20">
        <v>0</v>
      </c>
      <c r="AC1231" s="48">
        <v>0</v>
      </c>
      <c r="AD1231" s="9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0</v>
      </c>
      <c r="AJ1231" s="7">
        <v>0</v>
      </c>
      <c r="AK1231" s="7">
        <v>0</v>
      </c>
      <c r="AL1231" s="7">
        <v>0</v>
      </c>
      <c r="AM1231" s="7">
        <v>0</v>
      </c>
      <c r="AN1231" s="7">
        <v>0</v>
      </c>
      <c r="AO1231" s="7">
        <v>0</v>
      </c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</row>
    <row r="1232" spans="1:67" s="21" customFormat="1">
      <c r="A1232" s="7" t="s">
        <v>5339</v>
      </c>
      <c r="B1232" s="7" t="s">
        <v>5340</v>
      </c>
      <c r="C1232" s="7" t="s">
        <v>1506</v>
      </c>
      <c r="D1232" s="7" t="s">
        <v>1532</v>
      </c>
      <c r="E1232" s="7" t="s">
        <v>4756</v>
      </c>
      <c r="F1232" s="7" t="s">
        <v>4757</v>
      </c>
      <c r="G1232" s="7" t="s">
        <v>4758</v>
      </c>
      <c r="H1232" s="7" t="s">
        <v>4759</v>
      </c>
      <c r="I1232" s="7" t="s">
        <v>1537</v>
      </c>
      <c r="J1232" s="7">
        <f t="shared" si="19"/>
        <v>0</v>
      </c>
      <c r="K1232" s="8">
        <v>0</v>
      </c>
      <c r="L1232" s="8">
        <v>0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12">
        <v>0</v>
      </c>
      <c r="AA1232" s="20">
        <v>0</v>
      </c>
      <c r="AB1232" s="20">
        <v>0</v>
      </c>
      <c r="AC1232" s="48">
        <v>0</v>
      </c>
      <c r="AD1232" s="9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7">
        <v>0</v>
      </c>
      <c r="AN1232" s="7">
        <v>0</v>
      </c>
      <c r="AO1232" s="7">
        <v>0</v>
      </c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</row>
    <row r="1233" spans="1:67" s="21" customFormat="1">
      <c r="A1233" s="7" t="s">
        <v>5341</v>
      </c>
      <c r="B1233" s="7" t="s">
        <v>3926</v>
      </c>
      <c r="C1233" s="7" t="s">
        <v>1506</v>
      </c>
      <c r="D1233" s="7" t="s">
        <v>1507</v>
      </c>
      <c r="E1233" s="7" t="s">
        <v>1515</v>
      </c>
      <c r="F1233" s="7" t="s">
        <v>1537</v>
      </c>
      <c r="G1233" s="7" t="s">
        <v>1537</v>
      </c>
      <c r="H1233" s="7" t="s">
        <v>1537</v>
      </c>
      <c r="I1233" s="7" t="s">
        <v>1537</v>
      </c>
      <c r="J1233" s="7">
        <f t="shared" si="19"/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12">
        <v>0</v>
      </c>
      <c r="AA1233" s="20">
        <v>0</v>
      </c>
      <c r="AB1233" s="20">
        <v>0</v>
      </c>
      <c r="AC1233" s="48">
        <v>0</v>
      </c>
      <c r="AD1233" s="9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</row>
    <row r="1234" spans="1:67" s="21" customFormat="1">
      <c r="A1234" s="7" t="s">
        <v>5342</v>
      </c>
      <c r="B1234" s="7" t="s">
        <v>5343</v>
      </c>
      <c r="C1234" s="7" t="s">
        <v>1506</v>
      </c>
      <c r="D1234" s="7" t="s">
        <v>1507</v>
      </c>
      <c r="E1234" s="7" t="s">
        <v>1521</v>
      </c>
      <c r="F1234" s="7" t="s">
        <v>1546</v>
      </c>
      <c r="G1234" s="7" t="s">
        <v>1547</v>
      </c>
      <c r="H1234" s="7" t="s">
        <v>1716</v>
      </c>
      <c r="I1234" s="7" t="s">
        <v>5344</v>
      </c>
      <c r="J1234" s="7">
        <f t="shared" si="19"/>
        <v>0</v>
      </c>
      <c r="K1234" s="8">
        <v>0</v>
      </c>
      <c r="L1234" s="8">
        <v>0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12">
        <v>0</v>
      </c>
      <c r="AA1234" s="20">
        <v>0</v>
      </c>
      <c r="AB1234" s="20">
        <v>0</v>
      </c>
      <c r="AC1234" s="48">
        <v>0</v>
      </c>
      <c r="AD1234" s="9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7">
        <v>0</v>
      </c>
      <c r="AN1234" s="7">
        <v>0</v>
      </c>
      <c r="AO1234" s="7">
        <v>0</v>
      </c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</row>
    <row r="1235" spans="1:67" s="21" customFormat="1">
      <c r="A1235" s="7" t="s">
        <v>5345</v>
      </c>
      <c r="B1235" s="7" t="s">
        <v>4099</v>
      </c>
      <c r="C1235" s="7" t="s">
        <v>4100</v>
      </c>
      <c r="D1235" s="7" t="s">
        <v>1537</v>
      </c>
      <c r="E1235" s="7" t="s">
        <v>1537</v>
      </c>
      <c r="F1235" s="7" t="s">
        <v>1537</v>
      </c>
      <c r="G1235" s="7" t="s">
        <v>1537</v>
      </c>
      <c r="H1235" s="7" t="s">
        <v>1537</v>
      </c>
      <c r="I1235" s="7" t="s">
        <v>1537</v>
      </c>
      <c r="J1235" s="7">
        <f t="shared" si="19"/>
        <v>7</v>
      </c>
      <c r="K1235" s="8">
        <v>0</v>
      </c>
      <c r="L1235" s="8">
        <v>0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12">
        <v>0</v>
      </c>
      <c r="AA1235" s="20">
        <v>7</v>
      </c>
      <c r="AB1235" s="20">
        <v>0</v>
      </c>
      <c r="AC1235" s="48">
        <v>0</v>
      </c>
      <c r="AD1235" s="9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</row>
    <row r="1236" spans="1:67" s="21" customFormat="1">
      <c r="A1236" s="7" t="s">
        <v>5346</v>
      </c>
      <c r="B1236" s="7" t="s">
        <v>4142</v>
      </c>
      <c r="C1236" s="7" t="s">
        <v>1506</v>
      </c>
      <c r="D1236" s="7" t="s">
        <v>1507</v>
      </c>
      <c r="E1236" s="7" t="s">
        <v>1515</v>
      </c>
      <c r="F1236" s="7" t="s">
        <v>1539</v>
      </c>
      <c r="G1236" s="7" t="s">
        <v>1540</v>
      </c>
      <c r="H1236" s="7" t="s">
        <v>1537</v>
      </c>
      <c r="I1236" s="7" t="s">
        <v>1537</v>
      </c>
      <c r="J1236" s="7">
        <f t="shared" si="19"/>
        <v>7</v>
      </c>
      <c r="K1236" s="8">
        <v>0</v>
      </c>
      <c r="L1236" s="8">
        <v>0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12">
        <v>0</v>
      </c>
      <c r="AA1236" s="20">
        <v>0</v>
      </c>
      <c r="AB1236" s="20">
        <v>0</v>
      </c>
      <c r="AC1236" s="48">
        <v>7</v>
      </c>
      <c r="AD1236" s="9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0</v>
      </c>
      <c r="AL1236" s="7">
        <v>0</v>
      </c>
      <c r="AM1236" s="7">
        <v>0</v>
      </c>
      <c r="AN1236" s="7">
        <v>0</v>
      </c>
      <c r="AO1236" s="7">
        <v>0</v>
      </c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</row>
    <row r="1237" spans="1:67" s="21" customFormat="1">
      <c r="A1237" s="7" t="s">
        <v>5347</v>
      </c>
      <c r="B1237" s="7" t="s">
        <v>4099</v>
      </c>
      <c r="C1237" s="7" t="s">
        <v>4100</v>
      </c>
      <c r="D1237" s="7" t="s">
        <v>1537</v>
      </c>
      <c r="E1237" s="7" t="s">
        <v>1537</v>
      </c>
      <c r="F1237" s="7" t="s">
        <v>1537</v>
      </c>
      <c r="G1237" s="7" t="s">
        <v>1537</v>
      </c>
      <c r="H1237" s="7" t="s">
        <v>1537</v>
      </c>
      <c r="I1237" s="7" t="s">
        <v>1537</v>
      </c>
      <c r="J1237" s="7">
        <f t="shared" si="19"/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12">
        <v>0</v>
      </c>
      <c r="AA1237" s="20">
        <v>0</v>
      </c>
      <c r="AB1237" s="20">
        <v>0</v>
      </c>
      <c r="AC1237" s="48">
        <v>0</v>
      </c>
      <c r="AD1237" s="9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7">
        <v>0</v>
      </c>
      <c r="AN1237" s="7">
        <v>0</v>
      </c>
      <c r="AO1237" s="7">
        <v>0</v>
      </c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</row>
    <row r="1238" spans="1:67" s="21" customFormat="1">
      <c r="A1238" s="7" t="s">
        <v>5348</v>
      </c>
      <c r="B1238" s="7" t="s">
        <v>4099</v>
      </c>
      <c r="C1238" s="7" t="s">
        <v>4100</v>
      </c>
      <c r="D1238" s="7" t="s">
        <v>1537</v>
      </c>
      <c r="E1238" s="7" t="s">
        <v>1537</v>
      </c>
      <c r="F1238" s="7" t="s">
        <v>1537</v>
      </c>
      <c r="G1238" s="7" t="s">
        <v>1537</v>
      </c>
      <c r="H1238" s="7" t="s">
        <v>1537</v>
      </c>
      <c r="I1238" s="7" t="s">
        <v>1537</v>
      </c>
      <c r="J1238" s="7">
        <f t="shared" si="19"/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0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12">
        <v>0</v>
      </c>
      <c r="AA1238" s="20">
        <v>0</v>
      </c>
      <c r="AB1238" s="20">
        <v>0</v>
      </c>
      <c r="AC1238" s="48">
        <v>0</v>
      </c>
      <c r="AD1238" s="9">
        <v>0</v>
      </c>
      <c r="AE1238" s="7">
        <v>0</v>
      </c>
      <c r="AF1238" s="7">
        <v>0</v>
      </c>
      <c r="AG1238" s="7">
        <v>0</v>
      </c>
      <c r="AH1238" s="7">
        <v>0</v>
      </c>
      <c r="AI1238" s="7">
        <v>0</v>
      </c>
      <c r="AJ1238" s="7">
        <v>0</v>
      </c>
      <c r="AK1238" s="7">
        <v>0</v>
      </c>
      <c r="AL1238" s="7">
        <v>0</v>
      </c>
      <c r="AM1238" s="7">
        <v>0</v>
      </c>
      <c r="AN1238" s="7">
        <v>0</v>
      </c>
      <c r="AO1238" s="7">
        <v>0</v>
      </c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</row>
    <row r="1239" spans="1:67" s="21" customFormat="1">
      <c r="A1239" s="7" t="s">
        <v>5349</v>
      </c>
      <c r="B1239" s="7" t="s">
        <v>3831</v>
      </c>
      <c r="C1239" s="7" t="s">
        <v>1506</v>
      </c>
      <c r="D1239" s="7" t="s">
        <v>1507</v>
      </c>
      <c r="E1239" s="7" t="s">
        <v>1508</v>
      </c>
      <c r="F1239" s="7" t="s">
        <v>1509</v>
      </c>
      <c r="G1239" s="7" t="s">
        <v>1510</v>
      </c>
      <c r="H1239" s="7" t="s">
        <v>1537</v>
      </c>
      <c r="I1239" s="7" t="s">
        <v>1537</v>
      </c>
      <c r="J1239" s="7">
        <f t="shared" si="19"/>
        <v>0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12">
        <v>0</v>
      </c>
      <c r="AA1239" s="20">
        <v>0</v>
      </c>
      <c r="AB1239" s="20">
        <v>0</v>
      </c>
      <c r="AC1239" s="48">
        <v>0</v>
      </c>
      <c r="AD1239" s="9">
        <v>0</v>
      </c>
      <c r="AE1239" s="7">
        <v>0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0</v>
      </c>
      <c r="AL1239" s="7">
        <v>0</v>
      </c>
      <c r="AM1239" s="7">
        <v>0</v>
      </c>
      <c r="AN1239" s="7">
        <v>0</v>
      </c>
      <c r="AO1239" s="7">
        <v>0</v>
      </c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</row>
    <row r="1240" spans="1:67" s="21" customFormat="1">
      <c r="A1240" s="7" t="s">
        <v>5350</v>
      </c>
      <c r="B1240" s="7" t="s">
        <v>4099</v>
      </c>
      <c r="C1240" s="7" t="s">
        <v>4100</v>
      </c>
      <c r="D1240" s="7" t="s">
        <v>1537</v>
      </c>
      <c r="E1240" s="7" t="s">
        <v>1537</v>
      </c>
      <c r="F1240" s="7" t="s">
        <v>1537</v>
      </c>
      <c r="G1240" s="7" t="s">
        <v>1537</v>
      </c>
      <c r="H1240" s="7" t="s">
        <v>1537</v>
      </c>
      <c r="I1240" s="7" t="s">
        <v>1537</v>
      </c>
      <c r="J1240" s="7">
        <f t="shared" si="19"/>
        <v>0</v>
      </c>
      <c r="K1240" s="8">
        <v>0</v>
      </c>
      <c r="L1240" s="8">
        <v>0</v>
      </c>
      <c r="M1240" s="8">
        <v>0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12">
        <v>0</v>
      </c>
      <c r="AA1240" s="20">
        <v>0</v>
      </c>
      <c r="AB1240" s="20">
        <v>0</v>
      </c>
      <c r="AC1240" s="48">
        <v>0</v>
      </c>
      <c r="AD1240" s="9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0</v>
      </c>
      <c r="AL1240" s="7">
        <v>0</v>
      </c>
      <c r="AM1240" s="7">
        <v>0</v>
      </c>
      <c r="AN1240" s="7">
        <v>0</v>
      </c>
      <c r="AO1240" s="7">
        <v>0</v>
      </c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</row>
    <row r="1241" spans="1:67" s="21" customFormat="1">
      <c r="A1241" s="7" t="s">
        <v>5351</v>
      </c>
      <c r="B1241" s="7" t="s">
        <v>3751</v>
      </c>
      <c r="C1241" s="7" t="s">
        <v>1506</v>
      </c>
      <c r="D1241" s="7" t="s">
        <v>1507</v>
      </c>
      <c r="E1241" s="7" t="s">
        <v>1508</v>
      </c>
      <c r="F1241" s="7" t="s">
        <v>1509</v>
      </c>
      <c r="G1241" s="7" t="s">
        <v>1594</v>
      </c>
      <c r="H1241" s="7" t="s">
        <v>1537</v>
      </c>
      <c r="I1241" s="7" t="s">
        <v>1537</v>
      </c>
      <c r="J1241" s="7">
        <f t="shared" si="19"/>
        <v>0</v>
      </c>
      <c r="K1241" s="8">
        <v>0</v>
      </c>
      <c r="L1241" s="8">
        <v>0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0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12">
        <v>0</v>
      </c>
      <c r="AA1241" s="20">
        <v>0</v>
      </c>
      <c r="AB1241" s="20">
        <v>0</v>
      </c>
      <c r="AC1241" s="48">
        <v>0</v>
      </c>
      <c r="AD1241" s="9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7">
        <v>0</v>
      </c>
      <c r="AN1241" s="7">
        <v>0</v>
      </c>
      <c r="AO1241" s="7">
        <v>0</v>
      </c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</row>
    <row r="1242" spans="1:67" s="21" customFormat="1">
      <c r="A1242" s="7" t="s">
        <v>5352</v>
      </c>
      <c r="B1242" s="7" t="s">
        <v>4099</v>
      </c>
      <c r="C1242" s="7" t="s">
        <v>4100</v>
      </c>
      <c r="D1242" s="7" t="s">
        <v>1537</v>
      </c>
      <c r="E1242" s="7" t="s">
        <v>1537</v>
      </c>
      <c r="F1242" s="7" t="s">
        <v>1537</v>
      </c>
      <c r="G1242" s="7" t="s">
        <v>1537</v>
      </c>
      <c r="H1242" s="7" t="s">
        <v>1537</v>
      </c>
      <c r="I1242" s="7" t="s">
        <v>1537</v>
      </c>
      <c r="J1242" s="7">
        <f t="shared" si="19"/>
        <v>0</v>
      </c>
      <c r="K1242" s="8">
        <v>0</v>
      </c>
      <c r="L1242" s="8">
        <v>0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8">
        <v>0</v>
      </c>
      <c r="T1242" s="8">
        <v>0</v>
      </c>
      <c r="U1242" s="8">
        <v>0</v>
      </c>
      <c r="V1242" s="8">
        <v>0</v>
      </c>
      <c r="W1242" s="8">
        <v>0</v>
      </c>
      <c r="X1242" s="8">
        <v>0</v>
      </c>
      <c r="Y1242" s="8">
        <v>0</v>
      </c>
      <c r="Z1242" s="12">
        <v>0</v>
      </c>
      <c r="AA1242" s="20">
        <v>0</v>
      </c>
      <c r="AB1242" s="20">
        <v>0</v>
      </c>
      <c r="AC1242" s="48">
        <v>0</v>
      </c>
      <c r="AD1242" s="9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0</v>
      </c>
      <c r="AL1242" s="7">
        <v>0</v>
      </c>
      <c r="AM1242" s="7">
        <v>0</v>
      </c>
      <c r="AN1242" s="7">
        <v>0</v>
      </c>
      <c r="AO1242" s="7">
        <v>0</v>
      </c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</row>
    <row r="1243" spans="1:67" s="21" customFormat="1">
      <c r="A1243" s="7" t="s">
        <v>5353</v>
      </c>
      <c r="B1243" s="7" t="s">
        <v>4044</v>
      </c>
      <c r="C1243" s="7" t="s">
        <v>1506</v>
      </c>
      <c r="D1243" s="7" t="s">
        <v>1507</v>
      </c>
      <c r="E1243" s="7" t="s">
        <v>1508</v>
      </c>
      <c r="F1243" s="7" t="s">
        <v>1509</v>
      </c>
      <c r="G1243" s="7" t="s">
        <v>1537</v>
      </c>
      <c r="H1243" s="7" t="s">
        <v>1537</v>
      </c>
      <c r="I1243" s="7" t="s">
        <v>1537</v>
      </c>
      <c r="J1243" s="7">
        <f t="shared" si="19"/>
        <v>7</v>
      </c>
      <c r="K1243" s="8">
        <v>3</v>
      </c>
      <c r="L1243" s="8">
        <v>3</v>
      </c>
      <c r="M1243" s="8">
        <v>0</v>
      </c>
      <c r="N1243" s="8">
        <v>1</v>
      </c>
      <c r="O1243" s="8">
        <v>0</v>
      </c>
      <c r="P1243" s="8">
        <v>0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12">
        <v>0</v>
      </c>
      <c r="AA1243" s="20">
        <v>0</v>
      </c>
      <c r="AB1243" s="20">
        <v>0</v>
      </c>
      <c r="AC1243" s="48">
        <v>0</v>
      </c>
      <c r="AD1243" s="9">
        <v>0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0</v>
      </c>
      <c r="AL1243" s="7">
        <v>0</v>
      </c>
      <c r="AM1243" s="7">
        <v>0</v>
      </c>
      <c r="AN1243" s="7">
        <v>0</v>
      </c>
      <c r="AO1243" s="7">
        <v>0</v>
      </c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</row>
    <row r="1244" spans="1:67" s="21" customFormat="1">
      <c r="A1244" s="7" t="s">
        <v>5354</v>
      </c>
      <c r="B1244" s="7" t="s">
        <v>3711</v>
      </c>
      <c r="C1244" s="7" t="s">
        <v>1506</v>
      </c>
      <c r="D1244" s="7" t="s">
        <v>1507</v>
      </c>
      <c r="E1244" s="7" t="s">
        <v>1515</v>
      </c>
      <c r="F1244" s="7" t="s">
        <v>3672</v>
      </c>
      <c r="G1244" s="7" t="s">
        <v>1789</v>
      </c>
      <c r="H1244" s="7" t="s">
        <v>1518</v>
      </c>
      <c r="I1244" s="7" t="s">
        <v>1537</v>
      </c>
      <c r="J1244" s="7">
        <f t="shared" si="19"/>
        <v>7</v>
      </c>
      <c r="K1244" s="8">
        <v>0</v>
      </c>
      <c r="L1244" s="8">
        <v>0</v>
      </c>
      <c r="M1244" s="8">
        <v>0</v>
      </c>
      <c r="N1244" s="8">
        <v>7</v>
      </c>
      <c r="O1244" s="8">
        <v>0</v>
      </c>
      <c r="P1244" s="8">
        <v>0</v>
      </c>
      <c r="Q1244" s="8">
        <v>0</v>
      </c>
      <c r="R1244" s="8">
        <v>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12">
        <v>0</v>
      </c>
      <c r="AA1244" s="20">
        <v>0</v>
      </c>
      <c r="AB1244" s="20">
        <v>0</v>
      </c>
      <c r="AC1244" s="48">
        <v>0</v>
      </c>
      <c r="AD1244" s="9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0</v>
      </c>
      <c r="AL1244" s="7">
        <v>0</v>
      </c>
      <c r="AM1244" s="7">
        <v>0</v>
      </c>
      <c r="AN1244" s="7">
        <v>0</v>
      </c>
      <c r="AO1244" s="7">
        <v>0</v>
      </c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</row>
    <row r="1245" spans="1:67" s="21" customFormat="1">
      <c r="A1245" s="7" t="s">
        <v>5355</v>
      </c>
      <c r="B1245" s="7" t="s">
        <v>3852</v>
      </c>
      <c r="C1245" s="7" t="s">
        <v>1506</v>
      </c>
      <c r="D1245" s="7" t="s">
        <v>1507</v>
      </c>
      <c r="E1245" s="7" t="s">
        <v>1521</v>
      </c>
      <c r="F1245" s="7" t="s">
        <v>1522</v>
      </c>
      <c r="G1245" s="7" t="s">
        <v>1668</v>
      </c>
      <c r="H1245" s="7" t="s">
        <v>1878</v>
      </c>
      <c r="I1245" s="7" t="s">
        <v>1537</v>
      </c>
      <c r="J1245" s="7">
        <f t="shared" si="19"/>
        <v>7</v>
      </c>
      <c r="K1245" s="8">
        <v>0</v>
      </c>
      <c r="L1245" s="8">
        <v>0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12">
        <v>0</v>
      </c>
      <c r="AA1245" s="20">
        <v>0</v>
      </c>
      <c r="AB1245" s="20">
        <v>0</v>
      </c>
      <c r="AC1245" s="48">
        <v>0</v>
      </c>
      <c r="AD1245" s="9">
        <v>0</v>
      </c>
      <c r="AE1245" s="7">
        <v>0</v>
      </c>
      <c r="AF1245" s="7">
        <v>0</v>
      </c>
      <c r="AG1245" s="7">
        <v>0</v>
      </c>
      <c r="AH1245" s="7">
        <v>0</v>
      </c>
      <c r="AI1245" s="7">
        <v>0</v>
      </c>
      <c r="AJ1245" s="7">
        <v>7</v>
      </c>
      <c r="AK1245" s="7">
        <v>0</v>
      </c>
      <c r="AL1245" s="7">
        <v>0</v>
      </c>
      <c r="AM1245" s="7">
        <v>0</v>
      </c>
      <c r="AN1245" s="7">
        <v>0</v>
      </c>
      <c r="AO1245" s="7">
        <v>0</v>
      </c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</row>
    <row r="1246" spans="1:67" s="21" customFormat="1">
      <c r="A1246" s="7" t="s">
        <v>5356</v>
      </c>
      <c r="B1246" s="7" t="s">
        <v>3926</v>
      </c>
      <c r="C1246" s="7" t="s">
        <v>1506</v>
      </c>
      <c r="D1246" s="7" t="s">
        <v>1507</v>
      </c>
      <c r="E1246" s="7" t="s">
        <v>1515</v>
      </c>
      <c r="F1246" s="7" t="s">
        <v>1537</v>
      </c>
      <c r="G1246" s="7" t="s">
        <v>1537</v>
      </c>
      <c r="H1246" s="7" t="s">
        <v>1537</v>
      </c>
      <c r="I1246" s="7" t="s">
        <v>1537</v>
      </c>
      <c r="J1246" s="7">
        <f t="shared" si="19"/>
        <v>7</v>
      </c>
      <c r="K1246" s="8">
        <v>0</v>
      </c>
      <c r="L1246" s="8">
        <v>0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12">
        <v>0</v>
      </c>
      <c r="AA1246" s="20">
        <v>0</v>
      </c>
      <c r="AB1246" s="20">
        <v>0</v>
      </c>
      <c r="AC1246" s="48">
        <v>0</v>
      </c>
      <c r="AD1246" s="9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0</v>
      </c>
      <c r="AL1246" s="7">
        <v>0</v>
      </c>
      <c r="AM1246" s="7">
        <v>7</v>
      </c>
      <c r="AN1246" s="7">
        <v>0</v>
      </c>
      <c r="AO1246" s="7">
        <v>0</v>
      </c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</row>
    <row r="1247" spans="1:67" s="21" customFormat="1">
      <c r="A1247" s="7" t="s">
        <v>5357</v>
      </c>
      <c r="B1247" s="7" t="s">
        <v>4535</v>
      </c>
      <c r="C1247" s="7" t="s">
        <v>1506</v>
      </c>
      <c r="D1247" s="7" t="s">
        <v>1507</v>
      </c>
      <c r="E1247" s="7" t="s">
        <v>1508</v>
      </c>
      <c r="F1247" s="7" t="s">
        <v>4536</v>
      </c>
      <c r="G1247" s="7" t="s">
        <v>1537</v>
      </c>
      <c r="H1247" s="7" t="s">
        <v>1537</v>
      </c>
      <c r="I1247" s="7" t="s">
        <v>1537</v>
      </c>
      <c r="J1247" s="7">
        <f t="shared" si="19"/>
        <v>7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12">
        <v>0</v>
      </c>
      <c r="AA1247" s="20">
        <v>0</v>
      </c>
      <c r="AB1247" s="20">
        <v>0</v>
      </c>
      <c r="AC1247" s="48">
        <v>0</v>
      </c>
      <c r="AD1247" s="9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0</v>
      </c>
      <c r="AL1247" s="7">
        <v>0</v>
      </c>
      <c r="AM1247" s="7">
        <v>7</v>
      </c>
      <c r="AN1247" s="7">
        <v>0</v>
      </c>
      <c r="AO1247" s="7">
        <v>0</v>
      </c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</row>
    <row r="1248" spans="1:67" s="21" customFormat="1">
      <c r="A1248" s="7" t="s">
        <v>5358</v>
      </c>
      <c r="B1248" s="7" t="s">
        <v>3751</v>
      </c>
      <c r="C1248" s="7" t="s">
        <v>1506</v>
      </c>
      <c r="D1248" s="7" t="s">
        <v>1507</v>
      </c>
      <c r="E1248" s="7" t="s">
        <v>1508</v>
      </c>
      <c r="F1248" s="7" t="s">
        <v>1509</v>
      </c>
      <c r="G1248" s="7" t="s">
        <v>1594</v>
      </c>
      <c r="H1248" s="7" t="s">
        <v>1537</v>
      </c>
      <c r="I1248" s="7" t="s">
        <v>1537</v>
      </c>
      <c r="J1248" s="7">
        <f t="shared" si="19"/>
        <v>7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12">
        <v>0</v>
      </c>
      <c r="AA1248" s="20">
        <v>0</v>
      </c>
      <c r="AB1248" s="20">
        <v>0</v>
      </c>
      <c r="AC1248" s="48">
        <v>0</v>
      </c>
      <c r="AD1248" s="9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0</v>
      </c>
      <c r="AL1248" s="7">
        <v>0</v>
      </c>
      <c r="AM1248" s="7">
        <v>0</v>
      </c>
      <c r="AN1248" s="7">
        <v>0</v>
      </c>
      <c r="AO1248" s="7">
        <v>7</v>
      </c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</row>
    <row r="1249" spans="1:67" s="21" customFormat="1">
      <c r="A1249" s="7" t="s">
        <v>5359</v>
      </c>
      <c r="B1249" s="7" t="s">
        <v>4099</v>
      </c>
      <c r="C1249" s="7" t="s">
        <v>4100</v>
      </c>
      <c r="D1249" s="7" t="s">
        <v>1537</v>
      </c>
      <c r="E1249" s="7" t="s">
        <v>1537</v>
      </c>
      <c r="F1249" s="7" t="s">
        <v>1537</v>
      </c>
      <c r="G1249" s="7" t="s">
        <v>1537</v>
      </c>
      <c r="H1249" s="7" t="s">
        <v>1537</v>
      </c>
      <c r="I1249" s="7" t="s">
        <v>1537</v>
      </c>
      <c r="J1249" s="7">
        <f t="shared" si="19"/>
        <v>0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0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12">
        <v>0</v>
      </c>
      <c r="AA1249" s="20">
        <v>0</v>
      </c>
      <c r="AB1249" s="20">
        <v>0</v>
      </c>
      <c r="AC1249" s="48">
        <v>0</v>
      </c>
      <c r="AD1249" s="9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0</v>
      </c>
      <c r="AL1249" s="7">
        <v>0</v>
      </c>
      <c r="AM1249" s="7">
        <v>0</v>
      </c>
      <c r="AN1249" s="7">
        <v>0</v>
      </c>
      <c r="AO1249" s="7">
        <v>0</v>
      </c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</row>
    <row r="1250" spans="1:67" s="21" customFormat="1">
      <c r="A1250" s="7" t="s">
        <v>5360</v>
      </c>
      <c r="B1250" s="7" t="s">
        <v>3695</v>
      </c>
      <c r="C1250" s="7" t="s">
        <v>1506</v>
      </c>
      <c r="D1250" s="7" t="s">
        <v>1507</v>
      </c>
      <c r="E1250" s="7" t="s">
        <v>1515</v>
      </c>
      <c r="F1250" s="7" t="s">
        <v>3672</v>
      </c>
      <c r="G1250" s="7" t="s">
        <v>1789</v>
      </c>
      <c r="H1250" s="7" t="s">
        <v>1537</v>
      </c>
      <c r="I1250" s="7" t="s">
        <v>1537</v>
      </c>
      <c r="J1250" s="7">
        <f t="shared" si="19"/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Y1250" s="8">
        <v>0</v>
      </c>
      <c r="Z1250" s="12">
        <v>0</v>
      </c>
      <c r="AA1250" s="20">
        <v>0</v>
      </c>
      <c r="AB1250" s="20">
        <v>0</v>
      </c>
      <c r="AC1250" s="48">
        <v>0</v>
      </c>
      <c r="AD1250" s="9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0</v>
      </c>
      <c r="AL1250" s="7">
        <v>0</v>
      </c>
      <c r="AM1250" s="7">
        <v>0</v>
      </c>
      <c r="AN1250" s="7">
        <v>0</v>
      </c>
      <c r="AO1250" s="7">
        <v>0</v>
      </c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</row>
    <row r="1251" spans="1:67" s="21" customFormat="1">
      <c r="A1251" s="7" t="s">
        <v>5361</v>
      </c>
      <c r="B1251" s="7" t="s">
        <v>3782</v>
      </c>
      <c r="C1251" s="7" t="s">
        <v>1506</v>
      </c>
      <c r="D1251" s="7" t="s">
        <v>1507</v>
      </c>
      <c r="E1251" s="7" t="s">
        <v>1521</v>
      </c>
      <c r="F1251" s="7" t="s">
        <v>1522</v>
      </c>
      <c r="G1251" s="7" t="s">
        <v>1537</v>
      </c>
      <c r="H1251" s="7" t="s">
        <v>1537</v>
      </c>
      <c r="I1251" s="7" t="s">
        <v>1537</v>
      </c>
      <c r="J1251" s="7">
        <f t="shared" si="19"/>
        <v>0</v>
      </c>
      <c r="K1251" s="8">
        <v>0</v>
      </c>
      <c r="L1251" s="8">
        <v>0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0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12">
        <v>0</v>
      </c>
      <c r="AA1251" s="20">
        <v>0</v>
      </c>
      <c r="AB1251" s="20">
        <v>0</v>
      </c>
      <c r="AC1251" s="48">
        <v>0</v>
      </c>
      <c r="AD1251" s="9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7">
        <v>0</v>
      </c>
      <c r="AN1251" s="7">
        <v>0</v>
      </c>
      <c r="AO1251" s="7">
        <v>0</v>
      </c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</row>
    <row r="1252" spans="1:67" s="21" customFormat="1">
      <c r="A1252" s="7" t="s">
        <v>5362</v>
      </c>
      <c r="B1252" s="7" t="s">
        <v>3695</v>
      </c>
      <c r="C1252" s="7" t="s">
        <v>1506</v>
      </c>
      <c r="D1252" s="7" t="s">
        <v>1507</v>
      </c>
      <c r="E1252" s="7" t="s">
        <v>1515</v>
      </c>
      <c r="F1252" s="7" t="s">
        <v>3672</v>
      </c>
      <c r="G1252" s="7" t="s">
        <v>1789</v>
      </c>
      <c r="H1252" s="7" t="s">
        <v>1537</v>
      </c>
      <c r="I1252" s="7" t="s">
        <v>1537</v>
      </c>
      <c r="J1252" s="7">
        <f t="shared" si="19"/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12">
        <v>0</v>
      </c>
      <c r="AA1252" s="20">
        <v>0</v>
      </c>
      <c r="AB1252" s="20">
        <v>0</v>
      </c>
      <c r="AC1252" s="48">
        <v>0</v>
      </c>
      <c r="AD1252" s="9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7">
        <v>0</v>
      </c>
      <c r="AN1252" s="7">
        <v>0</v>
      </c>
      <c r="AO1252" s="7">
        <v>0</v>
      </c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</row>
    <row r="1253" spans="1:67" s="21" customFormat="1">
      <c r="A1253" s="7" t="s">
        <v>5363</v>
      </c>
      <c r="B1253" s="7" t="s">
        <v>3782</v>
      </c>
      <c r="C1253" s="7" t="s">
        <v>1506</v>
      </c>
      <c r="D1253" s="7" t="s">
        <v>1507</v>
      </c>
      <c r="E1253" s="7" t="s">
        <v>1521</v>
      </c>
      <c r="F1253" s="7" t="s">
        <v>1522</v>
      </c>
      <c r="G1253" s="7" t="s">
        <v>1537</v>
      </c>
      <c r="H1253" s="7" t="s">
        <v>1537</v>
      </c>
      <c r="I1253" s="7" t="s">
        <v>1537</v>
      </c>
      <c r="J1253" s="7">
        <f t="shared" si="19"/>
        <v>0</v>
      </c>
      <c r="K1253" s="8">
        <v>0</v>
      </c>
      <c r="L1253" s="8">
        <v>0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12">
        <v>0</v>
      </c>
      <c r="AA1253" s="20">
        <v>0</v>
      </c>
      <c r="AB1253" s="20">
        <v>0</v>
      </c>
      <c r="AC1253" s="48">
        <v>0</v>
      </c>
      <c r="AD1253" s="9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0</v>
      </c>
      <c r="AJ1253" s="7">
        <v>0</v>
      </c>
      <c r="AK1253" s="7">
        <v>0</v>
      </c>
      <c r="AL1253" s="7">
        <v>0</v>
      </c>
      <c r="AM1253" s="7">
        <v>0</v>
      </c>
      <c r="AN1253" s="7">
        <v>0</v>
      </c>
      <c r="AO1253" s="7">
        <v>0</v>
      </c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</row>
    <row r="1254" spans="1:67" s="21" customFormat="1">
      <c r="A1254" s="7" t="s">
        <v>5364</v>
      </c>
      <c r="B1254" s="7" t="s">
        <v>3699</v>
      </c>
      <c r="C1254" s="7" t="s">
        <v>1506</v>
      </c>
      <c r="D1254" s="7" t="s">
        <v>1558</v>
      </c>
      <c r="E1254" s="7" t="s">
        <v>1559</v>
      </c>
      <c r="F1254" s="7" t="s">
        <v>1560</v>
      </c>
      <c r="G1254" s="7" t="s">
        <v>1561</v>
      </c>
      <c r="H1254" s="7" t="s">
        <v>1562</v>
      </c>
      <c r="I1254" s="7" t="s">
        <v>1537</v>
      </c>
      <c r="J1254" s="7">
        <f t="shared" si="19"/>
        <v>0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12">
        <v>0</v>
      </c>
      <c r="AA1254" s="20">
        <v>0</v>
      </c>
      <c r="AB1254" s="20">
        <v>0</v>
      </c>
      <c r="AC1254" s="48">
        <v>0</v>
      </c>
      <c r="AD1254" s="9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0</v>
      </c>
      <c r="AJ1254" s="7">
        <v>0</v>
      </c>
      <c r="AK1254" s="7">
        <v>0</v>
      </c>
      <c r="AL1254" s="7">
        <v>0</v>
      </c>
      <c r="AM1254" s="7">
        <v>0</v>
      </c>
      <c r="AN1254" s="7">
        <v>0</v>
      </c>
      <c r="AO1254" s="7">
        <v>0</v>
      </c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</row>
    <row r="1255" spans="1:67" s="21" customFormat="1">
      <c r="A1255" s="7" t="s">
        <v>5365</v>
      </c>
      <c r="B1255" s="7" t="s">
        <v>3699</v>
      </c>
      <c r="C1255" s="7" t="s">
        <v>1506</v>
      </c>
      <c r="D1255" s="7" t="s">
        <v>1558</v>
      </c>
      <c r="E1255" s="7" t="s">
        <v>1559</v>
      </c>
      <c r="F1255" s="7" t="s">
        <v>1560</v>
      </c>
      <c r="G1255" s="7" t="s">
        <v>1561</v>
      </c>
      <c r="H1255" s="7" t="s">
        <v>1562</v>
      </c>
      <c r="I1255" s="7" t="s">
        <v>1537</v>
      </c>
      <c r="J1255" s="7">
        <f t="shared" si="19"/>
        <v>0</v>
      </c>
      <c r="K1255" s="8">
        <v>0</v>
      </c>
      <c r="L1255" s="8">
        <v>0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12">
        <v>0</v>
      </c>
      <c r="AA1255" s="20">
        <v>0</v>
      </c>
      <c r="AB1255" s="20">
        <v>0</v>
      </c>
      <c r="AC1255" s="48">
        <v>0</v>
      </c>
      <c r="AD1255" s="9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0</v>
      </c>
      <c r="AL1255" s="7">
        <v>0</v>
      </c>
      <c r="AM1255" s="7">
        <v>0</v>
      </c>
      <c r="AN1255" s="7">
        <v>0</v>
      </c>
      <c r="AO1255" s="7">
        <v>0</v>
      </c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</row>
    <row r="1256" spans="1:67" s="21" customFormat="1">
      <c r="A1256" s="7" t="s">
        <v>5366</v>
      </c>
      <c r="B1256" s="7" t="s">
        <v>3751</v>
      </c>
      <c r="C1256" s="7" t="s">
        <v>1506</v>
      </c>
      <c r="D1256" s="7" t="s">
        <v>1507</v>
      </c>
      <c r="E1256" s="7" t="s">
        <v>1508</v>
      </c>
      <c r="F1256" s="7" t="s">
        <v>1509</v>
      </c>
      <c r="G1256" s="7" t="s">
        <v>1594</v>
      </c>
      <c r="H1256" s="7" t="s">
        <v>1537</v>
      </c>
      <c r="I1256" s="7" t="s">
        <v>1537</v>
      </c>
      <c r="J1256" s="7">
        <f t="shared" si="19"/>
        <v>0</v>
      </c>
      <c r="K1256" s="8">
        <v>0</v>
      </c>
      <c r="L1256" s="8">
        <v>0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12">
        <v>0</v>
      </c>
      <c r="AA1256" s="20">
        <v>0</v>
      </c>
      <c r="AB1256" s="20">
        <v>0</v>
      </c>
      <c r="AC1256" s="48">
        <v>0</v>
      </c>
      <c r="AD1256" s="9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0</v>
      </c>
      <c r="AJ1256" s="7">
        <v>0</v>
      </c>
      <c r="AK1256" s="7">
        <v>0</v>
      </c>
      <c r="AL1256" s="7">
        <v>0</v>
      </c>
      <c r="AM1256" s="7">
        <v>0</v>
      </c>
      <c r="AN1256" s="7">
        <v>0</v>
      </c>
      <c r="AO1256" s="7">
        <v>0</v>
      </c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</row>
    <row r="1257" spans="1:67" s="21" customFormat="1">
      <c r="A1257" s="7" t="s">
        <v>5367</v>
      </c>
      <c r="B1257" s="7" t="s">
        <v>4074</v>
      </c>
      <c r="C1257" s="7" t="s">
        <v>1506</v>
      </c>
      <c r="D1257" s="7" t="s">
        <v>1507</v>
      </c>
      <c r="E1257" s="7" t="s">
        <v>1515</v>
      </c>
      <c r="F1257" s="7" t="s">
        <v>1539</v>
      </c>
      <c r="G1257" s="7" t="s">
        <v>1554</v>
      </c>
      <c r="H1257" s="7" t="s">
        <v>4075</v>
      </c>
      <c r="I1257" s="7" t="s">
        <v>1537</v>
      </c>
      <c r="J1257" s="7">
        <f t="shared" si="19"/>
        <v>0</v>
      </c>
      <c r="K1257" s="8">
        <v>0</v>
      </c>
      <c r="L1257" s="8">
        <v>0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12">
        <v>0</v>
      </c>
      <c r="AA1257" s="20">
        <v>0</v>
      </c>
      <c r="AB1257" s="20">
        <v>0</v>
      </c>
      <c r="AC1257" s="48">
        <v>0</v>
      </c>
      <c r="AD1257" s="9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  <c r="AJ1257" s="7">
        <v>0</v>
      </c>
      <c r="AK1257" s="7">
        <v>0</v>
      </c>
      <c r="AL1257" s="7">
        <v>0</v>
      </c>
      <c r="AM1257" s="7">
        <v>0</v>
      </c>
      <c r="AN1257" s="7">
        <v>0</v>
      </c>
      <c r="AO1257" s="7">
        <v>0</v>
      </c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</row>
    <row r="1258" spans="1:67" s="21" customFormat="1">
      <c r="A1258" s="7" t="s">
        <v>5368</v>
      </c>
      <c r="B1258" s="7" t="s">
        <v>5369</v>
      </c>
      <c r="C1258" s="7" t="s">
        <v>1506</v>
      </c>
      <c r="D1258" s="7" t="s">
        <v>1749</v>
      </c>
      <c r="E1258" s="7" t="s">
        <v>1749</v>
      </c>
      <c r="F1258" s="7" t="s">
        <v>3713</v>
      </c>
      <c r="G1258" s="7" t="s">
        <v>1537</v>
      </c>
      <c r="H1258" s="7" t="s">
        <v>1537</v>
      </c>
      <c r="I1258" s="7" t="s">
        <v>1537</v>
      </c>
      <c r="J1258" s="7">
        <f t="shared" si="19"/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12">
        <v>0</v>
      </c>
      <c r="AA1258" s="20">
        <v>0</v>
      </c>
      <c r="AB1258" s="20">
        <v>0</v>
      </c>
      <c r="AC1258" s="48">
        <v>0</v>
      </c>
      <c r="AD1258" s="9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  <c r="AJ1258" s="7">
        <v>0</v>
      </c>
      <c r="AK1258" s="7">
        <v>0</v>
      </c>
      <c r="AL1258" s="7">
        <v>0</v>
      </c>
      <c r="AM1258" s="7">
        <v>0</v>
      </c>
      <c r="AN1258" s="7">
        <v>0</v>
      </c>
      <c r="AO1258" s="7">
        <v>0</v>
      </c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</row>
    <row r="1259" spans="1:67" s="21" customFormat="1">
      <c r="A1259" s="7" t="s">
        <v>5370</v>
      </c>
      <c r="B1259" s="7" t="s">
        <v>3695</v>
      </c>
      <c r="C1259" s="7" t="s">
        <v>1506</v>
      </c>
      <c r="D1259" s="7" t="s">
        <v>1507</v>
      </c>
      <c r="E1259" s="7" t="s">
        <v>1515</v>
      </c>
      <c r="F1259" s="7" t="s">
        <v>3672</v>
      </c>
      <c r="G1259" s="7" t="s">
        <v>1789</v>
      </c>
      <c r="H1259" s="7" t="s">
        <v>1537</v>
      </c>
      <c r="I1259" s="7" t="s">
        <v>1537</v>
      </c>
      <c r="J1259" s="7">
        <f t="shared" si="19"/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12">
        <v>0</v>
      </c>
      <c r="AA1259" s="20">
        <v>0</v>
      </c>
      <c r="AB1259" s="20">
        <v>0</v>
      </c>
      <c r="AC1259" s="48">
        <v>0</v>
      </c>
      <c r="AD1259" s="9">
        <v>0</v>
      </c>
      <c r="AE1259" s="7">
        <v>0</v>
      </c>
      <c r="AF1259" s="7">
        <v>0</v>
      </c>
      <c r="AG1259" s="7">
        <v>0</v>
      </c>
      <c r="AH1259" s="7">
        <v>0</v>
      </c>
      <c r="AI1259" s="7">
        <v>0</v>
      </c>
      <c r="AJ1259" s="7">
        <v>0</v>
      </c>
      <c r="AK1259" s="7">
        <v>0</v>
      </c>
      <c r="AL1259" s="7">
        <v>0</v>
      </c>
      <c r="AM1259" s="7">
        <v>0</v>
      </c>
      <c r="AN1259" s="7">
        <v>0</v>
      </c>
      <c r="AO1259" s="7">
        <v>0</v>
      </c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</row>
    <row r="1260" spans="1:67" s="21" customFormat="1">
      <c r="A1260" s="7" t="s">
        <v>5371</v>
      </c>
      <c r="B1260" s="7" t="s">
        <v>4397</v>
      </c>
      <c r="C1260" s="7" t="s">
        <v>1506</v>
      </c>
      <c r="D1260" s="7" t="s">
        <v>1558</v>
      </c>
      <c r="E1260" s="7" t="s">
        <v>1588</v>
      </c>
      <c r="F1260" s="7" t="s">
        <v>1589</v>
      </c>
      <c r="G1260" s="7" t="s">
        <v>1779</v>
      </c>
      <c r="H1260" s="7" t="s">
        <v>1537</v>
      </c>
      <c r="I1260" s="7" t="s">
        <v>1537</v>
      </c>
      <c r="J1260" s="7">
        <f t="shared" si="19"/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Y1260" s="8">
        <v>0</v>
      </c>
      <c r="Z1260" s="12">
        <v>0</v>
      </c>
      <c r="AA1260" s="20">
        <v>0</v>
      </c>
      <c r="AB1260" s="20">
        <v>0</v>
      </c>
      <c r="AC1260" s="48">
        <v>0</v>
      </c>
      <c r="AD1260" s="9">
        <v>0</v>
      </c>
      <c r="AE1260" s="7">
        <v>0</v>
      </c>
      <c r="AF1260" s="7">
        <v>0</v>
      </c>
      <c r="AG1260" s="7">
        <v>0</v>
      </c>
      <c r="AH1260" s="7">
        <v>0</v>
      </c>
      <c r="AI1260" s="7">
        <v>0</v>
      </c>
      <c r="AJ1260" s="7">
        <v>0</v>
      </c>
      <c r="AK1260" s="7">
        <v>0</v>
      </c>
      <c r="AL1260" s="7">
        <v>0</v>
      </c>
      <c r="AM1260" s="7">
        <v>0</v>
      </c>
      <c r="AN1260" s="7">
        <v>0</v>
      </c>
      <c r="AO1260" s="7">
        <v>0</v>
      </c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</row>
    <row r="1261" spans="1:67" s="21" customFormat="1">
      <c r="A1261" s="7" t="s">
        <v>5372</v>
      </c>
      <c r="B1261" s="7" t="s">
        <v>3674</v>
      </c>
      <c r="C1261" s="7" t="s">
        <v>1506</v>
      </c>
      <c r="D1261" s="7" t="s">
        <v>1507</v>
      </c>
      <c r="E1261" s="7" t="s">
        <v>1515</v>
      </c>
      <c r="F1261" s="7" t="s">
        <v>1539</v>
      </c>
      <c r="G1261" s="7" t="s">
        <v>1540</v>
      </c>
      <c r="H1261" s="7" t="s">
        <v>1541</v>
      </c>
      <c r="I1261" s="7" t="s">
        <v>1537</v>
      </c>
      <c r="J1261" s="7">
        <f t="shared" si="19"/>
        <v>0</v>
      </c>
      <c r="K1261" s="8">
        <v>0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12">
        <v>0</v>
      </c>
      <c r="AA1261" s="20">
        <v>0</v>
      </c>
      <c r="AB1261" s="20">
        <v>0</v>
      </c>
      <c r="AC1261" s="48">
        <v>0</v>
      </c>
      <c r="AD1261" s="9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</row>
    <row r="1262" spans="1:67" s="21" customFormat="1">
      <c r="A1262" s="7" t="s">
        <v>5373</v>
      </c>
      <c r="B1262" s="7" t="s">
        <v>4334</v>
      </c>
      <c r="C1262" s="7" t="s">
        <v>1506</v>
      </c>
      <c r="D1262" s="7" t="s">
        <v>1507</v>
      </c>
      <c r="E1262" s="7" t="s">
        <v>1521</v>
      </c>
      <c r="F1262" s="7" t="s">
        <v>1850</v>
      </c>
      <c r="G1262" s="7" t="s">
        <v>4335</v>
      </c>
      <c r="H1262" s="7" t="s">
        <v>1537</v>
      </c>
      <c r="I1262" s="7" t="s">
        <v>1537</v>
      </c>
      <c r="J1262" s="7">
        <f t="shared" si="19"/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12">
        <v>0</v>
      </c>
      <c r="AA1262" s="20">
        <v>0</v>
      </c>
      <c r="AB1262" s="20">
        <v>0</v>
      </c>
      <c r="AC1262" s="48">
        <v>0</v>
      </c>
      <c r="AD1262" s="9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0</v>
      </c>
      <c r="AL1262" s="7">
        <v>0</v>
      </c>
      <c r="AM1262" s="7">
        <v>0</v>
      </c>
      <c r="AN1262" s="7">
        <v>0</v>
      </c>
      <c r="AO1262" s="7">
        <v>0</v>
      </c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</row>
    <row r="1263" spans="1:67" s="21" customFormat="1">
      <c r="A1263" s="7" t="s">
        <v>5374</v>
      </c>
      <c r="B1263" s="7" t="s">
        <v>4099</v>
      </c>
      <c r="C1263" s="7" t="s">
        <v>4100</v>
      </c>
      <c r="D1263" s="7" t="s">
        <v>1537</v>
      </c>
      <c r="E1263" s="7" t="s">
        <v>1537</v>
      </c>
      <c r="F1263" s="7" t="s">
        <v>1537</v>
      </c>
      <c r="G1263" s="7" t="s">
        <v>1537</v>
      </c>
      <c r="H1263" s="7" t="s">
        <v>1537</v>
      </c>
      <c r="I1263" s="7" t="s">
        <v>1537</v>
      </c>
      <c r="J1263" s="7">
        <f t="shared" si="19"/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12">
        <v>0</v>
      </c>
      <c r="AA1263" s="20">
        <v>0</v>
      </c>
      <c r="AB1263" s="20">
        <v>0</v>
      </c>
      <c r="AC1263" s="48">
        <v>0</v>
      </c>
      <c r="AD1263" s="9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0</v>
      </c>
      <c r="AL1263" s="7">
        <v>0</v>
      </c>
      <c r="AM1263" s="7">
        <v>0</v>
      </c>
      <c r="AN1263" s="7">
        <v>0</v>
      </c>
      <c r="AO1263" s="7">
        <v>0</v>
      </c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</row>
    <row r="1264" spans="1:67" s="21" customFormat="1">
      <c r="A1264" s="7" t="s">
        <v>5375</v>
      </c>
      <c r="B1264" s="7" t="s">
        <v>5376</v>
      </c>
      <c r="C1264" s="7" t="s">
        <v>1506</v>
      </c>
      <c r="D1264" s="7" t="s">
        <v>1507</v>
      </c>
      <c r="E1264" s="7" t="s">
        <v>1515</v>
      </c>
      <c r="F1264" s="7" t="s">
        <v>3672</v>
      </c>
      <c r="G1264" s="7" t="s">
        <v>1789</v>
      </c>
      <c r="H1264" s="7" t="s">
        <v>1570</v>
      </c>
      <c r="I1264" s="7" t="s">
        <v>5114</v>
      </c>
      <c r="J1264" s="7">
        <f t="shared" si="19"/>
        <v>0</v>
      </c>
      <c r="K1264" s="8">
        <v>0</v>
      </c>
      <c r="L1264" s="8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Y1264" s="8">
        <v>0</v>
      </c>
      <c r="Z1264" s="12">
        <v>0</v>
      </c>
      <c r="AA1264" s="20">
        <v>0</v>
      </c>
      <c r="AB1264" s="20">
        <v>0</v>
      </c>
      <c r="AC1264" s="48">
        <v>0</v>
      </c>
      <c r="AD1264" s="9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0</v>
      </c>
      <c r="AL1264" s="7">
        <v>0</v>
      </c>
      <c r="AM1264" s="7">
        <v>0</v>
      </c>
      <c r="AN1264" s="7">
        <v>0</v>
      </c>
      <c r="AO1264" s="7">
        <v>0</v>
      </c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</row>
    <row r="1265" spans="1:67" s="21" customFormat="1">
      <c r="A1265" s="7" t="s">
        <v>5377</v>
      </c>
      <c r="B1265" s="7" t="s">
        <v>3901</v>
      </c>
      <c r="C1265" s="7" t="s">
        <v>1506</v>
      </c>
      <c r="D1265" s="7" t="s">
        <v>1749</v>
      </c>
      <c r="E1265" s="7" t="s">
        <v>1749</v>
      </c>
      <c r="F1265" s="7" t="s">
        <v>1750</v>
      </c>
      <c r="G1265" s="7" t="s">
        <v>1751</v>
      </c>
      <c r="H1265" s="7" t="s">
        <v>1537</v>
      </c>
      <c r="I1265" s="7" t="s">
        <v>1537</v>
      </c>
      <c r="J1265" s="7">
        <f t="shared" si="19"/>
        <v>0</v>
      </c>
      <c r="K1265" s="8">
        <v>0</v>
      </c>
      <c r="L1265" s="8">
        <v>0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12">
        <v>0</v>
      </c>
      <c r="AA1265" s="20">
        <v>0</v>
      </c>
      <c r="AB1265" s="20">
        <v>0</v>
      </c>
      <c r="AC1265" s="48">
        <v>0</v>
      </c>
      <c r="AD1265" s="9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  <c r="AJ1265" s="7">
        <v>0</v>
      </c>
      <c r="AK1265" s="7">
        <v>0</v>
      </c>
      <c r="AL1265" s="7">
        <v>0</v>
      </c>
      <c r="AM1265" s="7">
        <v>0</v>
      </c>
      <c r="AN1265" s="7">
        <v>0</v>
      </c>
      <c r="AO1265" s="7">
        <v>0</v>
      </c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</row>
    <row r="1266" spans="1:67" s="21" customFormat="1">
      <c r="A1266" s="7" t="s">
        <v>5378</v>
      </c>
      <c r="B1266" s="7" t="s">
        <v>4364</v>
      </c>
      <c r="C1266" s="7" t="s">
        <v>1506</v>
      </c>
      <c r="D1266" s="7" t="s">
        <v>1558</v>
      </c>
      <c r="E1266" s="7" t="s">
        <v>1588</v>
      </c>
      <c r="F1266" s="7" t="s">
        <v>1589</v>
      </c>
      <c r="G1266" s="7" t="s">
        <v>1779</v>
      </c>
      <c r="H1266" s="7" t="s">
        <v>4365</v>
      </c>
      <c r="I1266" s="7" t="s">
        <v>1537</v>
      </c>
      <c r="J1266" s="7">
        <f t="shared" si="19"/>
        <v>0</v>
      </c>
      <c r="K1266" s="8">
        <v>0</v>
      </c>
      <c r="L1266" s="8">
        <v>0</v>
      </c>
      <c r="M1266" s="8">
        <v>0</v>
      </c>
      <c r="N1266" s="8">
        <v>0</v>
      </c>
      <c r="O1266" s="8">
        <v>0</v>
      </c>
      <c r="P1266" s="8">
        <v>0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12">
        <v>0</v>
      </c>
      <c r="AA1266" s="20">
        <v>0</v>
      </c>
      <c r="AB1266" s="20">
        <v>0</v>
      </c>
      <c r="AC1266" s="48">
        <v>0</v>
      </c>
      <c r="AD1266" s="9">
        <v>0</v>
      </c>
      <c r="AE1266" s="7">
        <v>0</v>
      </c>
      <c r="AF1266" s="7">
        <v>0</v>
      </c>
      <c r="AG1266" s="7">
        <v>0</v>
      </c>
      <c r="AH1266" s="7">
        <v>0</v>
      </c>
      <c r="AI1266" s="7">
        <v>0</v>
      </c>
      <c r="AJ1266" s="7">
        <v>0</v>
      </c>
      <c r="AK1266" s="7">
        <v>0</v>
      </c>
      <c r="AL1266" s="7">
        <v>0</v>
      </c>
      <c r="AM1266" s="7">
        <v>0</v>
      </c>
      <c r="AN1266" s="7">
        <v>0</v>
      </c>
      <c r="AO1266" s="7">
        <v>0</v>
      </c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</row>
    <row r="1267" spans="1:67" s="21" customFormat="1">
      <c r="A1267" s="7" t="s">
        <v>5379</v>
      </c>
      <c r="B1267" s="7" t="s">
        <v>3926</v>
      </c>
      <c r="C1267" s="7" t="s">
        <v>1506</v>
      </c>
      <c r="D1267" s="7" t="s">
        <v>1507</v>
      </c>
      <c r="E1267" s="7" t="s">
        <v>1515</v>
      </c>
      <c r="F1267" s="7" t="s">
        <v>1537</v>
      </c>
      <c r="G1267" s="7" t="s">
        <v>1537</v>
      </c>
      <c r="H1267" s="7" t="s">
        <v>1537</v>
      </c>
      <c r="I1267" s="7" t="s">
        <v>1537</v>
      </c>
      <c r="J1267" s="7">
        <f t="shared" si="19"/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12">
        <v>0</v>
      </c>
      <c r="AA1267" s="20">
        <v>0</v>
      </c>
      <c r="AB1267" s="20">
        <v>0</v>
      </c>
      <c r="AC1267" s="48">
        <v>0</v>
      </c>
      <c r="AD1267" s="9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0</v>
      </c>
      <c r="AJ1267" s="7">
        <v>0</v>
      </c>
      <c r="AK1267" s="7">
        <v>0</v>
      </c>
      <c r="AL1267" s="7">
        <v>0</v>
      </c>
      <c r="AM1267" s="7">
        <v>0</v>
      </c>
      <c r="AN1267" s="7">
        <v>0</v>
      </c>
      <c r="AO1267" s="7">
        <v>0</v>
      </c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</row>
    <row r="1268" spans="1:67" s="21" customFormat="1">
      <c r="A1268" s="7" t="s">
        <v>5380</v>
      </c>
      <c r="B1268" s="7" t="s">
        <v>4181</v>
      </c>
      <c r="C1268" s="7" t="s">
        <v>1506</v>
      </c>
      <c r="D1268" s="7" t="s">
        <v>1507</v>
      </c>
      <c r="E1268" s="7" t="s">
        <v>1521</v>
      </c>
      <c r="F1268" s="7" t="s">
        <v>1850</v>
      </c>
      <c r="G1268" s="7" t="s">
        <v>4182</v>
      </c>
      <c r="H1268" s="7" t="s">
        <v>4183</v>
      </c>
      <c r="I1268" s="7" t="s">
        <v>1537</v>
      </c>
      <c r="J1268" s="7">
        <f t="shared" si="19"/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12">
        <v>0</v>
      </c>
      <c r="AA1268" s="20">
        <v>0</v>
      </c>
      <c r="AB1268" s="20">
        <v>0</v>
      </c>
      <c r="AC1268" s="48">
        <v>0</v>
      </c>
      <c r="AD1268" s="9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0</v>
      </c>
      <c r="AJ1268" s="7">
        <v>0</v>
      </c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</row>
    <row r="1269" spans="1:67" s="21" customFormat="1">
      <c r="A1269" s="7" t="s">
        <v>5381</v>
      </c>
      <c r="B1269" s="7" t="s">
        <v>4830</v>
      </c>
      <c r="C1269" s="7" t="s">
        <v>1506</v>
      </c>
      <c r="D1269" s="7" t="s">
        <v>1537</v>
      </c>
      <c r="E1269" s="7" t="s">
        <v>1537</v>
      </c>
      <c r="F1269" s="7" t="s">
        <v>1537</v>
      </c>
      <c r="G1269" s="7" t="s">
        <v>1537</v>
      </c>
      <c r="H1269" s="7" t="s">
        <v>1537</v>
      </c>
      <c r="I1269" s="7" t="s">
        <v>1537</v>
      </c>
      <c r="J1269" s="7">
        <f t="shared" si="19"/>
        <v>0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12">
        <v>0</v>
      </c>
      <c r="AA1269" s="20">
        <v>0</v>
      </c>
      <c r="AB1269" s="20">
        <v>0</v>
      </c>
      <c r="AC1269" s="48">
        <v>0</v>
      </c>
      <c r="AD1269" s="9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0</v>
      </c>
      <c r="AL1269" s="7">
        <v>0</v>
      </c>
      <c r="AM1269" s="7">
        <v>0</v>
      </c>
      <c r="AN1269" s="7">
        <v>0</v>
      </c>
      <c r="AO1269" s="7">
        <v>0</v>
      </c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</row>
    <row r="1270" spans="1:67" s="21" customFormat="1">
      <c r="A1270" s="7" t="s">
        <v>5382</v>
      </c>
      <c r="B1270" s="7" t="s">
        <v>3669</v>
      </c>
      <c r="C1270" s="7" t="s">
        <v>1506</v>
      </c>
      <c r="D1270" s="7" t="s">
        <v>1507</v>
      </c>
      <c r="E1270" s="7" t="s">
        <v>1521</v>
      </c>
      <c r="F1270" s="7" t="s">
        <v>1546</v>
      </c>
      <c r="G1270" s="7" t="s">
        <v>1537</v>
      </c>
      <c r="H1270" s="7" t="s">
        <v>1537</v>
      </c>
      <c r="I1270" s="7" t="s">
        <v>1537</v>
      </c>
      <c r="J1270" s="7">
        <f t="shared" si="19"/>
        <v>0</v>
      </c>
      <c r="K1270" s="8">
        <v>0</v>
      </c>
      <c r="L1270" s="8">
        <v>0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12">
        <v>0</v>
      </c>
      <c r="AA1270" s="20">
        <v>0</v>
      </c>
      <c r="AB1270" s="20">
        <v>0</v>
      </c>
      <c r="AC1270" s="48">
        <v>0</v>
      </c>
      <c r="AD1270" s="9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0</v>
      </c>
      <c r="AJ1270" s="7">
        <v>0</v>
      </c>
      <c r="AK1270" s="7">
        <v>0</v>
      </c>
      <c r="AL1270" s="7">
        <v>0</v>
      </c>
      <c r="AM1270" s="7">
        <v>0</v>
      </c>
      <c r="AN1270" s="7">
        <v>0</v>
      </c>
      <c r="AO1270" s="7">
        <v>0</v>
      </c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</row>
    <row r="1271" spans="1:67" s="21" customFormat="1">
      <c r="A1271" s="7" t="s">
        <v>5383</v>
      </c>
      <c r="B1271" s="7" t="s">
        <v>5384</v>
      </c>
      <c r="C1271" s="7" t="s">
        <v>1506</v>
      </c>
      <c r="D1271" s="7" t="s">
        <v>1558</v>
      </c>
      <c r="E1271" s="7" t="s">
        <v>1588</v>
      </c>
      <c r="F1271" s="7" t="s">
        <v>1589</v>
      </c>
      <c r="G1271" s="7" t="s">
        <v>1590</v>
      </c>
      <c r="H1271" s="7" t="s">
        <v>5385</v>
      </c>
      <c r="I1271" s="7" t="s">
        <v>1537</v>
      </c>
      <c r="J1271" s="7">
        <f t="shared" si="19"/>
        <v>0</v>
      </c>
      <c r="K1271" s="8">
        <v>0</v>
      </c>
      <c r="L1271" s="8">
        <v>0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12">
        <v>0</v>
      </c>
      <c r="AA1271" s="20">
        <v>0</v>
      </c>
      <c r="AB1271" s="20">
        <v>0</v>
      </c>
      <c r="AC1271" s="48">
        <v>0</v>
      </c>
      <c r="AD1271" s="9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0</v>
      </c>
      <c r="AJ1271" s="7">
        <v>0</v>
      </c>
      <c r="AK1271" s="7">
        <v>0</v>
      </c>
      <c r="AL1271" s="7">
        <v>0</v>
      </c>
      <c r="AM1271" s="7">
        <v>0</v>
      </c>
      <c r="AN1271" s="7">
        <v>0</v>
      </c>
      <c r="AO1271" s="7">
        <v>0</v>
      </c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</row>
    <row r="1272" spans="1:67" s="21" customFormat="1">
      <c r="A1272" s="7" t="s">
        <v>5386</v>
      </c>
      <c r="B1272" s="7" t="s">
        <v>5387</v>
      </c>
      <c r="C1272" s="7" t="s">
        <v>1506</v>
      </c>
      <c r="D1272" s="7" t="s">
        <v>1558</v>
      </c>
      <c r="E1272" s="7" t="s">
        <v>4079</v>
      </c>
      <c r="F1272" s="7" t="s">
        <v>4080</v>
      </c>
      <c r="G1272" s="7" t="s">
        <v>4081</v>
      </c>
      <c r="H1272" s="7" t="s">
        <v>5388</v>
      </c>
      <c r="I1272" s="7" t="s">
        <v>1537</v>
      </c>
      <c r="J1272" s="7">
        <f t="shared" si="19"/>
        <v>0</v>
      </c>
      <c r="K1272" s="8">
        <v>0</v>
      </c>
      <c r="L1272" s="8">
        <v>0</v>
      </c>
      <c r="M1272" s="8">
        <v>0</v>
      </c>
      <c r="N1272" s="8">
        <v>0</v>
      </c>
      <c r="O1272" s="8">
        <v>0</v>
      </c>
      <c r="P1272" s="8">
        <v>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12">
        <v>0</v>
      </c>
      <c r="AA1272" s="20">
        <v>0</v>
      </c>
      <c r="AB1272" s="20">
        <v>0</v>
      </c>
      <c r="AC1272" s="48">
        <v>0</v>
      </c>
      <c r="AD1272" s="9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0</v>
      </c>
      <c r="AL1272" s="7">
        <v>0</v>
      </c>
      <c r="AM1272" s="7">
        <v>0</v>
      </c>
      <c r="AN1272" s="7">
        <v>0</v>
      </c>
      <c r="AO1272" s="7">
        <v>0</v>
      </c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</row>
    <row r="1273" spans="1:67" s="21" customFormat="1">
      <c r="A1273" s="7" t="s">
        <v>2381</v>
      </c>
      <c r="B1273" s="7" t="s">
        <v>4807</v>
      </c>
      <c r="C1273" s="7" t="s">
        <v>1506</v>
      </c>
      <c r="D1273" s="7" t="s">
        <v>1749</v>
      </c>
      <c r="E1273" s="7" t="s">
        <v>1749</v>
      </c>
      <c r="F1273" s="7" t="s">
        <v>3713</v>
      </c>
      <c r="G1273" s="7" t="s">
        <v>4730</v>
      </c>
      <c r="H1273" s="7" t="s">
        <v>4808</v>
      </c>
      <c r="I1273" s="7" t="s">
        <v>1537</v>
      </c>
      <c r="J1273" s="7">
        <f t="shared" si="19"/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12">
        <v>0</v>
      </c>
      <c r="AA1273" s="20">
        <v>0</v>
      </c>
      <c r="AB1273" s="20">
        <v>0</v>
      </c>
      <c r="AC1273" s="48">
        <v>0</v>
      </c>
      <c r="AD1273" s="9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</row>
    <row r="1274" spans="1:67" s="21" customFormat="1">
      <c r="A1274" s="7" t="s">
        <v>5389</v>
      </c>
      <c r="B1274" s="7" t="s">
        <v>3674</v>
      </c>
      <c r="C1274" s="7" t="s">
        <v>1506</v>
      </c>
      <c r="D1274" s="7" t="s">
        <v>1507</v>
      </c>
      <c r="E1274" s="7" t="s">
        <v>1515</v>
      </c>
      <c r="F1274" s="7" t="s">
        <v>1539</v>
      </c>
      <c r="G1274" s="7" t="s">
        <v>1540</v>
      </c>
      <c r="H1274" s="7" t="s">
        <v>1541</v>
      </c>
      <c r="I1274" s="7" t="s">
        <v>1537</v>
      </c>
      <c r="J1274" s="7">
        <f t="shared" si="19"/>
        <v>0</v>
      </c>
      <c r="K1274" s="8">
        <v>0</v>
      </c>
      <c r="L1274" s="8">
        <v>0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12">
        <v>0</v>
      </c>
      <c r="AA1274" s="20">
        <v>0</v>
      </c>
      <c r="AB1274" s="20">
        <v>0</v>
      </c>
      <c r="AC1274" s="48">
        <v>0</v>
      </c>
      <c r="AD1274" s="9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0</v>
      </c>
      <c r="AJ1274" s="7">
        <v>0</v>
      </c>
      <c r="AK1274" s="7">
        <v>0</v>
      </c>
      <c r="AL1274" s="7">
        <v>0</v>
      </c>
      <c r="AM1274" s="7">
        <v>0</v>
      </c>
      <c r="AN1274" s="7">
        <v>0</v>
      </c>
      <c r="AO1274" s="7">
        <v>0</v>
      </c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</row>
    <row r="1275" spans="1:67" s="21" customFormat="1">
      <c r="A1275" s="7" t="s">
        <v>5390</v>
      </c>
      <c r="B1275" s="7" t="s">
        <v>3926</v>
      </c>
      <c r="C1275" s="7" t="s">
        <v>1506</v>
      </c>
      <c r="D1275" s="7" t="s">
        <v>1507</v>
      </c>
      <c r="E1275" s="7" t="s">
        <v>1515</v>
      </c>
      <c r="F1275" s="7" t="s">
        <v>1537</v>
      </c>
      <c r="G1275" s="7" t="s">
        <v>1537</v>
      </c>
      <c r="H1275" s="7" t="s">
        <v>1537</v>
      </c>
      <c r="I1275" s="7" t="s">
        <v>1537</v>
      </c>
      <c r="J1275" s="7">
        <f t="shared" si="19"/>
        <v>0</v>
      </c>
      <c r="K1275" s="8">
        <v>0</v>
      </c>
      <c r="L1275" s="8">
        <v>0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12">
        <v>0</v>
      </c>
      <c r="AA1275" s="20">
        <v>0</v>
      </c>
      <c r="AB1275" s="20">
        <v>0</v>
      </c>
      <c r="AC1275" s="48">
        <v>0</v>
      </c>
      <c r="AD1275" s="9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0</v>
      </c>
      <c r="AJ1275" s="7">
        <v>0</v>
      </c>
      <c r="AK1275" s="7">
        <v>0</v>
      </c>
      <c r="AL1275" s="7">
        <v>0</v>
      </c>
      <c r="AM1275" s="7">
        <v>0</v>
      </c>
      <c r="AN1275" s="7">
        <v>0</v>
      </c>
      <c r="AO1275" s="7">
        <v>0</v>
      </c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</row>
    <row r="1276" spans="1:67" s="21" customFormat="1">
      <c r="A1276" s="7" t="s">
        <v>5391</v>
      </c>
      <c r="B1276" s="7" t="s">
        <v>3699</v>
      </c>
      <c r="C1276" s="7" t="s">
        <v>1506</v>
      </c>
      <c r="D1276" s="7" t="s">
        <v>1558</v>
      </c>
      <c r="E1276" s="7" t="s">
        <v>1559</v>
      </c>
      <c r="F1276" s="7" t="s">
        <v>1560</v>
      </c>
      <c r="G1276" s="7" t="s">
        <v>1561</v>
      </c>
      <c r="H1276" s="7" t="s">
        <v>1562</v>
      </c>
      <c r="I1276" s="7" t="s">
        <v>1537</v>
      </c>
      <c r="J1276" s="7">
        <f t="shared" si="19"/>
        <v>0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12">
        <v>0</v>
      </c>
      <c r="AA1276" s="20">
        <v>0</v>
      </c>
      <c r="AB1276" s="20">
        <v>0</v>
      </c>
      <c r="AC1276" s="48">
        <v>0</v>
      </c>
      <c r="AD1276" s="9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0</v>
      </c>
      <c r="AL1276" s="7">
        <v>0</v>
      </c>
      <c r="AM1276" s="7">
        <v>0</v>
      </c>
      <c r="AN1276" s="7">
        <v>0</v>
      </c>
      <c r="AO1276" s="7">
        <v>0</v>
      </c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</row>
    <row r="1277" spans="1:67" s="21" customFormat="1">
      <c r="A1277" s="7" t="s">
        <v>5392</v>
      </c>
      <c r="B1277" s="7" t="s">
        <v>3699</v>
      </c>
      <c r="C1277" s="7" t="s">
        <v>1506</v>
      </c>
      <c r="D1277" s="7" t="s">
        <v>1558</v>
      </c>
      <c r="E1277" s="7" t="s">
        <v>1559</v>
      </c>
      <c r="F1277" s="7" t="s">
        <v>1560</v>
      </c>
      <c r="G1277" s="7" t="s">
        <v>1561</v>
      </c>
      <c r="H1277" s="7" t="s">
        <v>1562</v>
      </c>
      <c r="I1277" s="7" t="s">
        <v>1537</v>
      </c>
      <c r="J1277" s="7">
        <f t="shared" si="19"/>
        <v>0</v>
      </c>
      <c r="K1277" s="8">
        <v>0</v>
      </c>
      <c r="L1277" s="8">
        <v>0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12">
        <v>0</v>
      </c>
      <c r="AA1277" s="20">
        <v>0</v>
      </c>
      <c r="AB1277" s="20">
        <v>0</v>
      </c>
      <c r="AC1277" s="48">
        <v>0</v>
      </c>
      <c r="AD1277" s="9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0</v>
      </c>
      <c r="AJ1277" s="7">
        <v>0</v>
      </c>
      <c r="AK1277" s="7">
        <v>0</v>
      </c>
      <c r="AL1277" s="7">
        <v>0</v>
      </c>
      <c r="AM1277" s="7">
        <v>0</v>
      </c>
      <c r="AN1277" s="7">
        <v>0</v>
      </c>
      <c r="AO1277" s="7">
        <v>0</v>
      </c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</row>
    <row r="1278" spans="1:67" s="21" customFormat="1">
      <c r="A1278" s="7" t="s">
        <v>5393</v>
      </c>
      <c r="B1278" s="7" t="s">
        <v>3754</v>
      </c>
      <c r="C1278" s="7" t="s">
        <v>1506</v>
      </c>
      <c r="D1278" s="7" t="s">
        <v>1532</v>
      </c>
      <c r="E1278" s="7" t="s">
        <v>1533</v>
      </c>
      <c r="F1278" s="7" t="s">
        <v>1534</v>
      </c>
      <c r="G1278" s="7" t="s">
        <v>1535</v>
      </c>
      <c r="H1278" s="7" t="s">
        <v>1536</v>
      </c>
      <c r="I1278" s="7" t="s">
        <v>1537</v>
      </c>
      <c r="J1278" s="7">
        <f t="shared" si="19"/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12">
        <v>0</v>
      </c>
      <c r="AA1278" s="20">
        <v>0</v>
      </c>
      <c r="AB1278" s="20">
        <v>0</v>
      </c>
      <c r="AC1278" s="48">
        <v>0</v>
      </c>
      <c r="AD1278" s="9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0</v>
      </c>
      <c r="AL1278" s="7">
        <v>0</v>
      </c>
      <c r="AM1278" s="7">
        <v>0</v>
      </c>
      <c r="AN1278" s="7">
        <v>0</v>
      </c>
      <c r="AO1278" s="7">
        <v>0</v>
      </c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</row>
    <row r="1279" spans="1:67" s="21" customFormat="1">
      <c r="A1279" s="7" t="s">
        <v>5394</v>
      </c>
      <c r="B1279" s="7" t="s">
        <v>4099</v>
      </c>
      <c r="C1279" s="7" t="s">
        <v>4100</v>
      </c>
      <c r="D1279" s="7" t="s">
        <v>1537</v>
      </c>
      <c r="E1279" s="7" t="s">
        <v>1537</v>
      </c>
      <c r="F1279" s="7" t="s">
        <v>1537</v>
      </c>
      <c r="G1279" s="7" t="s">
        <v>1537</v>
      </c>
      <c r="H1279" s="7" t="s">
        <v>1537</v>
      </c>
      <c r="I1279" s="7" t="s">
        <v>1537</v>
      </c>
      <c r="J1279" s="7">
        <f t="shared" si="19"/>
        <v>0</v>
      </c>
      <c r="K1279" s="8">
        <v>0</v>
      </c>
      <c r="L1279" s="8">
        <v>0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12">
        <v>0</v>
      </c>
      <c r="AA1279" s="20">
        <v>0</v>
      </c>
      <c r="AB1279" s="20">
        <v>0</v>
      </c>
      <c r="AC1279" s="48">
        <v>0</v>
      </c>
      <c r="AD1279" s="9">
        <v>0</v>
      </c>
      <c r="AE1279" s="7">
        <v>0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0</v>
      </c>
      <c r="AL1279" s="7">
        <v>0</v>
      </c>
      <c r="AM1279" s="7">
        <v>0</v>
      </c>
      <c r="AN1279" s="7">
        <v>0</v>
      </c>
      <c r="AO1279" s="7">
        <v>0</v>
      </c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</row>
    <row r="1280" spans="1:67" s="21" customFormat="1">
      <c r="A1280" s="7" t="s">
        <v>5395</v>
      </c>
      <c r="B1280" s="7" t="s">
        <v>4099</v>
      </c>
      <c r="C1280" s="7" t="s">
        <v>4100</v>
      </c>
      <c r="D1280" s="7" t="s">
        <v>1537</v>
      </c>
      <c r="E1280" s="7" t="s">
        <v>1537</v>
      </c>
      <c r="F1280" s="7" t="s">
        <v>1537</v>
      </c>
      <c r="G1280" s="7" t="s">
        <v>1537</v>
      </c>
      <c r="H1280" s="7" t="s">
        <v>1537</v>
      </c>
      <c r="I1280" s="7" t="s">
        <v>1537</v>
      </c>
      <c r="J1280" s="7">
        <f t="shared" si="19"/>
        <v>0</v>
      </c>
      <c r="K1280" s="8">
        <v>0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Y1280" s="8">
        <v>0</v>
      </c>
      <c r="Z1280" s="12">
        <v>0</v>
      </c>
      <c r="AA1280" s="20">
        <v>0</v>
      </c>
      <c r="AB1280" s="20">
        <v>0</v>
      </c>
      <c r="AC1280" s="48">
        <v>0</v>
      </c>
      <c r="AD1280" s="9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0</v>
      </c>
      <c r="AL1280" s="7">
        <v>0</v>
      </c>
      <c r="AM1280" s="7">
        <v>0</v>
      </c>
      <c r="AN1280" s="7">
        <v>0</v>
      </c>
      <c r="AO1280" s="7">
        <v>0</v>
      </c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</row>
    <row r="1281" spans="1:67" s="21" customFormat="1">
      <c r="A1281" s="7" t="s">
        <v>5396</v>
      </c>
      <c r="B1281" s="7" t="s">
        <v>4099</v>
      </c>
      <c r="C1281" s="7" t="s">
        <v>4100</v>
      </c>
      <c r="D1281" s="7" t="s">
        <v>1537</v>
      </c>
      <c r="E1281" s="7" t="s">
        <v>1537</v>
      </c>
      <c r="F1281" s="7" t="s">
        <v>1537</v>
      </c>
      <c r="G1281" s="7" t="s">
        <v>1537</v>
      </c>
      <c r="H1281" s="7" t="s">
        <v>1537</v>
      </c>
      <c r="I1281" s="7" t="s">
        <v>1537</v>
      </c>
      <c r="J1281" s="7">
        <f t="shared" si="19"/>
        <v>0</v>
      </c>
      <c r="K1281" s="8">
        <v>0</v>
      </c>
      <c r="L1281" s="8">
        <v>0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12">
        <v>0</v>
      </c>
      <c r="AA1281" s="20">
        <v>0</v>
      </c>
      <c r="AB1281" s="20">
        <v>0</v>
      </c>
      <c r="AC1281" s="48">
        <v>0</v>
      </c>
      <c r="AD1281" s="9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0</v>
      </c>
      <c r="AJ1281" s="7">
        <v>0</v>
      </c>
      <c r="AK1281" s="7">
        <v>0</v>
      </c>
      <c r="AL1281" s="7">
        <v>0</v>
      </c>
      <c r="AM1281" s="7">
        <v>0</v>
      </c>
      <c r="AN1281" s="7">
        <v>0</v>
      </c>
      <c r="AO1281" s="7">
        <v>0</v>
      </c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</row>
    <row r="1282" spans="1:67" s="21" customFormat="1">
      <c r="A1282" s="7" t="s">
        <v>5397</v>
      </c>
      <c r="B1282" s="7" t="s">
        <v>4364</v>
      </c>
      <c r="C1282" s="7" t="s">
        <v>1506</v>
      </c>
      <c r="D1282" s="7" t="s">
        <v>1558</v>
      </c>
      <c r="E1282" s="7" t="s">
        <v>1588</v>
      </c>
      <c r="F1282" s="7" t="s">
        <v>1589</v>
      </c>
      <c r="G1282" s="7" t="s">
        <v>1779</v>
      </c>
      <c r="H1282" s="7" t="s">
        <v>4365</v>
      </c>
      <c r="I1282" s="7" t="s">
        <v>1537</v>
      </c>
      <c r="J1282" s="7">
        <f t="shared" si="19"/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12">
        <v>0</v>
      </c>
      <c r="AA1282" s="20">
        <v>0</v>
      </c>
      <c r="AB1282" s="20">
        <v>0</v>
      </c>
      <c r="AC1282" s="48">
        <v>0</v>
      </c>
      <c r="AD1282" s="9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7">
        <v>0</v>
      </c>
      <c r="AN1282" s="7">
        <v>0</v>
      </c>
      <c r="AO1282" s="7">
        <v>0</v>
      </c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</row>
    <row r="1283" spans="1:67" s="21" customFormat="1">
      <c r="A1283" s="7" t="s">
        <v>5398</v>
      </c>
      <c r="B1283" s="7" t="s">
        <v>4123</v>
      </c>
      <c r="C1283" s="7" t="s">
        <v>1537</v>
      </c>
      <c r="D1283" s="7" t="s">
        <v>1537</v>
      </c>
      <c r="E1283" s="7" t="s">
        <v>1537</v>
      </c>
      <c r="F1283" s="7" t="s">
        <v>1537</v>
      </c>
      <c r="G1283" s="7" t="s">
        <v>1537</v>
      </c>
      <c r="H1283" s="7" t="s">
        <v>1537</v>
      </c>
      <c r="I1283" s="7" t="s">
        <v>1537</v>
      </c>
      <c r="J1283" s="7">
        <f t="shared" si="19"/>
        <v>0</v>
      </c>
      <c r="K1283" s="8">
        <v>0</v>
      </c>
      <c r="L1283" s="8">
        <v>0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12">
        <v>0</v>
      </c>
      <c r="AA1283" s="20">
        <v>0</v>
      </c>
      <c r="AB1283" s="20">
        <v>0</v>
      </c>
      <c r="AC1283" s="48">
        <v>0</v>
      </c>
      <c r="AD1283" s="9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0</v>
      </c>
      <c r="AL1283" s="7">
        <v>0</v>
      </c>
      <c r="AM1283" s="7">
        <v>0</v>
      </c>
      <c r="AN1283" s="7">
        <v>0</v>
      </c>
      <c r="AO1283" s="7">
        <v>0</v>
      </c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</row>
    <row r="1284" spans="1:67" s="21" customFormat="1">
      <c r="A1284" s="7" t="s">
        <v>5399</v>
      </c>
      <c r="B1284" s="7" t="s">
        <v>3751</v>
      </c>
      <c r="C1284" s="7" t="s">
        <v>1506</v>
      </c>
      <c r="D1284" s="7" t="s">
        <v>1507</v>
      </c>
      <c r="E1284" s="7" t="s">
        <v>1508</v>
      </c>
      <c r="F1284" s="7" t="s">
        <v>1509</v>
      </c>
      <c r="G1284" s="7" t="s">
        <v>1594</v>
      </c>
      <c r="H1284" s="7" t="s">
        <v>1537</v>
      </c>
      <c r="I1284" s="7" t="s">
        <v>1537</v>
      </c>
      <c r="J1284" s="7">
        <f t="shared" ref="J1284:J1347" si="20">SUM(K1284:AO1284)</f>
        <v>0</v>
      </c>
      <c r="K1284" s="8">
        <v>0</v>
      </c>
      <c r="L1284" s="8">
        <v>0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0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Y1284" s="8">
        <v>0</v>
      </c>
      <c r="Z1284" s="12">
        <v>0</v>
      </c>
      <c r="AA1284" s="20">
        <v>0</v>
      </c>
      <c r="AB1284" s="20">
        <v>0</v>
      </c>
      <c r="AC1284" s="48">
        <v>0</v>
      </c>
      <c r="AD1284" s="9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0</v>
      </c>
      <c r="AL1284" s="7">
        <v>0</v>
      </c>
      <c r="AM1284" s="7">
        <v>0</v>
      </c>
      <c r="AN1284" s="7">
        <v>0</v>
      </c>
      <c r="AO1284" s="7">
        <v>0</v>
      </c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</row>
    <row r="1285" spans="1:67" s="21" customFormat="1">
      <c r="A1285" s="7" t="s">
        <v>5400</v>
      </c>
      <c r="B1285" s="7" t="s">
        <v>3699</v>
      </c>
      <c r="C1285" s="7" t="s">
        <v>1506</v>
      </c>
      <c r="D1285" s="7" t="s">
        <v>1558</v>
      </c>
      <c r="E1285" s="7" t="s">
        <v>1559</v>
      </c>
      <c r="F1285" s="7" t="s">
        <v>1560</v>
      </c>
      <c r="G1285" s="7" t="s">
        <v>1561</v>
      </c>
      <c r="H1285" s="7" t="s">
        <v>1562</v>
      </c>
      <c r="I1285" s="7" t="s">
        <v>1537</v>
      </c>
      <c r="J1285" s="7">
        <f t="shared" si="20"/>
        <v>0</v>
      </c>
      <c r="K1285" s="8">
        <v>0</v>
      </c>
      <c r="L1285" s="8">
        <v>0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12">
        <v>0</v>
      </c>
      <c r="AA1285" s="20">
        <v>0</v>
      </c>
      <c r="AB1285" s="20">
        <v>0</v>
      </c>
      <c r="AC1285" s="48">
        <v>0</v>
      </c>
      <c r="AD1285" s="9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0</v>
      </c>
      <c r="AL1285" s="7">
        <v>0</v>
      </c>
      <c r="AM1285" s="7">
        <v>0</v>
      </c>
      <c r="AN1285" s="7">
        <v>0</v>
      </c>
      <c r="AO1285" s="7">
        <v>0</v>
      </c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</row>
    <row r="1286" spans="1:67" s="21" customFormat="1">
      <c r="A1286" s="7" t="s">
        <v>5401</v>
      </c>
      <c r="B1286" s="7" t="s">
        <v>4102</v>
      </c>
      <c r="C1286" s="7" t="s">
        <v>1506</v>
      </c>
      <c r="D1286" s="7" t="s">
        <v>1507</v>
      </c>
      <c r="E1286" s="7" t="s">
        <v>1537</v>
      </c>
      <c r="F1286" s="7" t="s">
        <v>1537</v>
      </c>
      <c r="G1286" s="7" t="s">
        <v>1537</v>
      </c>
      <c r="H1286" s="7" t="s">
        <v>1537</v>
      </c>
      <c r="I1286" s="7" t="s">
        <v>1537</v>
      </c>
      <c r="J1286" s="7">
        <f t="shared" si="20"/>
        <v>0</v>
      </c>
      <c r="K1286" s="8">
        <v>0</v>
      </c>
      <c r="L1286" s="8">
        <v>0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Y1286" s="8">
        <v>0</v>
      </c>
      <c r="Z1286" s="12">
        <v>0</v>
      </c>
      <c r="AA1286" s="20">
        <v>0</v>
      </c>
      <c r="AB1286" s="20">
        <v>0</v>
      </c>
      <c r="AC1286" s="48">
        <v>0</v>
      </c>
      <c r="AD1286" s="9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0</v>
      </c>
      <c r="AL1286" s="7">
        <v>0</v>
      </c>
      <c r="AM1286" s="7">
        <v>0</v>
      </c>
      <c r="AN1286" s="7">
        <v>0</v>
      </c>
      <c r="AO1286" s="7">
        <v>0</v>
      </c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</row>
    <row r="1287" spans="1:67" s="21" customFormat="1">
      <c r="A1287" s="7" t="s">
        <v>5402</v>
      </c>
      <c r="B1287" s="7" t="s">
        <v>3773</v>
      </c>
      <c r="C1287" s="7" t="s">
        <v>1506</v>
      </c>
      <c r="D1287" s="7" t="s">
        <v>1558</v>
      </c>
      <c r="E1287" s="7" t="s">
        <v>1559</v>
      </c>
      <c r="F1287" s="7" t="s">
        <v>1560</v>
      </c>
      <c r="G1287" s="7" t="s">
        <v>1561</v>
      </c>
      <c r="H1287" s="7" t="s">
        <v>1537</v>
      </c>
      <c r="I1287" s="7" t="s">
        <v>1537</v>
      </c>
      <c r="J1287" s="7">
        <f t="shared" si="20"/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12">
        <v>0</v>
      </c>
      <c r="AA1287" s="20">
        <v>0</v>
      </c>
      <c r="AB1287" s="20">
        <v>0</v>
      </c>
      <c r="AC1287" s="48">
        <v>0</v>
      </c>
      <c r="AD1287" s="9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</row>
    <row r="1288" spans="1:67" s="21" customFormat="1">
      <c r="A1288" s="7" t="s">
        <v>5403</v>
      </c>
      <c r="B1288" s="7" t="s">
        <v>4123</v>
      </c>
      <c r="C1288" s="7" t="s">
        <v>1537</v>
      </c>
      <c r="D1288" s="7" t="s">
        <v>1537</v>
      </c>
      <c r="E1288" s="7" t="s">
        <v>1537</v>
      </c>
      <c r="F1288" s="7" t="s">
        <v>1537</v>
      </c>
      <c r="G1288" s="7" t="s">
        <v>1537</v>
      </c>
      <c r="H1288" s="7" t="s">
        <v>1537</v>
      </c>
      <c r="I1288" s="7" t="s">
        <v>1537</v>
      </c>
      <c r="J1288" s="7">
        <f t="shared" si="20"/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8">
        <v>0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12">
        <v>0</v>
      </c>
      <c r="AA1288" s="20">
        <v>0</v>
      </c>
      <c r="AB1288" s="20">
        <v>0</v>
      </c>
      <c r="AC1288" s="48">
        <v>0</v>
      </c>
      <c r="AD1288" s="9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0</v>
      </c>
      <c r="AJ1288" s="7">
        <v>0</v>
      </c>
      <c r="AK1288" s="7">
        <v>0</v>
      </c>
      <c r="AL1288" s="7">
        <v>0</v>
      </c>
      <c r="AM1288" s="7">
        <v>0</v>
      </c>
      <c r="AN1288" s="7">
        <v>0</v>
      </c>
      <c r="AO1288" s="7">
        <v>0</v>
      </c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</row>
    <row r="1289" spans="1:67" s="21" customFormat="1">
      <c r="A1289" s="7" t="s">
        <v>5404</v>
      </c>
      <c r="B1289" s="7" t="s">
        <v>3699</v>
      </c>
      <c r="C1289" s="7" t="s">
        <v>1506</v>
      </c>
      <c r="D1289" s="7" t="s">
        <v>1558</v>
      </c>
      <c r="E1289" s="7" t="s">
        <v>1559</v>
      </c>
      <c r="F1289" s="7" t="s">
        <v>1560</v>
      </c>
      <c r="G1289" s="7" t="s">
        <v>1561</v>
      </c>
      <c r="H1289" s="7" t="s">
        <v>1562</v>
      </c>
      <c r="I1289" s="7" t="s">
        <v>1537</v>
      </c>
      <c r="J1289" s="7">
        <f t="shared" si="20"/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12">
        <v>0</v>
      </c>
      <c r="AA1289" s="20">
        <v>0</v>
      </c>
      <c r="AB1289" s="20">
        <v>0</v>
      </c>
      <c r="AC1289" s="48">
        <v>0</v>
      </c>
      <c r="AD1289" s="9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0</v>
      </c>
      <c r="AJ1289" s="7">
        <v>0</v>
      </c>
      <c r="AK1289" s="7">
        <v>0</v>
      </c>
      <c r="AL1289" s="7">
        <v>0</v>
      </c>
      <c r="AM1289" s="7">
        <v>0</v>
      </c>
      <c r="AN1289" s="7">
        <v>0</v>
      </c>
      <c r="AO1289" s="7">
        <v>0</v>
      </c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</row>
    <row r="1290" spans="1:67" s="21" customFormat="1">
      <c r="A1290" s="7" t="s">
        <v>5405</v>
      </c>
      <c r="B1290" s="7" t="s">
        <v>3773</v>
      </c>
      <c r="C1290" s="7" t="s">
        <v>1506</v>
      </c>
      <c r="D1290" s="7" t="s">
        <v>1558</v>
      </c>
      <c r="E1290" s="7" t="s">
        <v>1559</v>
      </c>
      <c r="F1290" s="7" t="s">
        <v>1560</v>
      </c>
      <c r="G1290" s="7" t="s">
        <v>1561</v>
      </c>
      <c r="H1290" s="7" t="s">
        <v>1537</v>
      </c>
      <c r="I1290" s="7" t="s">
        <v>1537</v>
      </c>
      <c r="J1290" s="7">
        <f t="shared" si="20"/>
        <v>0</v>
      </c>
      <c r="K1290" s="8">
        <v>0</v>
      </c>
      <c r="L1290" s="8">
        <v>0</v>
      </c>
      <c r="M1290" s="8">
        <v>0</v>
      </c>
      <c r="N1290" s="8">
        <v>0</v>
      </c>
      <c r="O1290" s="8">
        <v>0</v>
      </c>
      <c r="P1290" s="8">
        <v>0</v>
      </c>
      <c r="Q1290" s="8">
        <v>0</v>
      </c>
      <c r="R1290" s="8">
        <v>0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12">
        <v>0</v>
      </c>
      <c r="AA1290" s="20">
        <v>0</v>
      </c>
      <c r="AB1290" s="20">
        <v>0</v>
      </c>
      <c r="AC1290" s="48">
        <v>0</v>
      </c>
      <c r="AD1290" s="9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0</v>
      </c>
      <c r="AL1290" s="7">
        <v>0</v>
      </c>
      <c r="AM1290" s="7">
        <v>0</v>
      </c>
      <c r="AN1290" s="7">
        <v>0</v>
      </c>
      <c r="AO1290" s="7">
        <v>0</v>
      </c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</row>
    <row r="1291" spans="1:67" s="21" customFormat="1">
      <c r="A1291" s="7" t="s">
        <v>5406</v>
      </c>
      <c r="B1291" s="7" t="s">
        <v>4651</v>
      </c>
      <c r="C1291" s="7" t="s">
        <v>1506</v>
      </c>
      <c r="D1291" s="7" t="s">
        <v>1507</v>
      </c>
      <c r="E1291" s="7" t="s">
        <v>1521</v>
      </c>
      <c r="F1291" s="7" t="s">
        <v>4002</v>
      </c>
      <c r="G1291" s="7" t="s">
        <v>4003</v>
      </c>
      <c r="H1291" s="7" t="s">
        <v>4652</v>
      </c>
      <c r="I1291" s="7" t="s">
        <v>1537</v>
      </c>
      <c r="J1291" s="7">
        <f t="shared" si="20"/>
        <v>0</v>
      </c>
      <c r="K1291" s="8">
        <v>0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0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12">
        <v>0</v>
      </c>
      <c r="AA1291" s="20">
        <v>0</v>
      </c>
      <c r="AB1291" s="20">
        <v>0</v>
      </c>
      <c r="AC1291" s="48">
        <v>0</v>
      </c>
      <c r="AD1291" s="9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0</v>
      </c>
      <c r="AL1291" s="7">
        <v>0</v>
      </c>
      <c r="AM1291" s="7">
        <v>0</v>
      </c>
      <c r="AN1291" s="7">
        <v>0</v>
      </c>
      <c r="AO1291" s="7">
        <v>0</v>
      </c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</row>
    <row r="1292" spans="1:67" s="21" customFormat="1">
      <c r="A1292" s="7" t="s">
        <v>5407</v>
      </c>
      <c r="B1292" s="7" t="s">
        <v>4736</v>
      </c>
      <c r="C1292" s="7" t="s">
        <v>1506</v>
      </c>
      <c r="D1292" s="7" t="s">
        <v>1532</v>
      </c>
      <c r="E1292" s="7" t="s">
        <v>1533</v>
      </c>
      <c r="F1292" s="7" t="s">
        <v>1534</v>
      </c>
      <c r="G1292" s="7" t="s">
        <v>1537</v>
      </c>
      <c r="H1292" s="7" t="s">
        <v>1537</v>
      </c>
      <c r="I1292" s="7" t="s">
        <v>1537</v>
      </c>
      <c r="J1292" s="7">
        <f t="shared" si="20"/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12">
        <v>0</v>
      </c>
      <c r="AA1292" s="20">
        <v>0</v>
      </c>
      <c r="AB1292" s="20">
        <v>0</v>
      </c>
      <c r="AC1292" s="48">
        <v>0</v>
      </c>
      <c r="AD1292" s="9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v>0</v>
      </c>
      <c r="AM1292" s="7">
        <v>0</v>
      </c>
      <c r="AN1292" s="7">
        <v>0</v>
      </c>
      <c r="AO1292" s="7">
        <v>0</v>
      </c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</row>
    <row r="1293" spans="1:67" s="21" customFormat="1">
      <c r="A1293" s="7" t="s">
        <v>5408</v>
      </c>
      <c r="B1293" s="7" t="s">
        <v>4102</v>
      </c>
      <c r="C1293" s="7" t="s">
        <v>1506</v>
      </c>
      <c r="D1293" s="7" t="s">
        <v>1507</v>
      </c>
      <c r="E1293" s="7" t="s">
        <v>1537</v>
      </c>
      <c r="F1293" s="7" t="s">
        <v>1537</v>
      </c>
      <c r="G1293" s="7" t="s">
        <v>1537</v>
      </c>
      <c r="H1293" s="7" t="s">
        <v>1537</v>
      </c>
      <c r="I1293" s="7" t="s">
        <v>1537</v>
      </c>
      <c r="J1293" s="7">
        <f t="shared" si="20"/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12">
        <v>0</v>
      </c>
      <c r="AA1293" s="20">
        <v>0</v>
      </c>
      <c r="AB1293" s="20">
        <v>0</v>
      </c>
      <c r="AC1293" s="48">
        <v>0</v>
      </c>
      <c r="AD1293" s="9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0</v>
      </c>
      <c r="AL1293" s="7">
        <v>0</v>
      </c>
      <c r="AM1293" s="7">
        <v>0</v>
      </c>
      <c r="AN1293" s="7">
        <v>0</v>
      </c>
      <c r="AO1293" s="7">
        <v>0</v>
      </c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</row>
    <row r="1294" spans="1:67" s="21" customFormat="1">
      <c r="A1294" s="7" t="s">
        <v>5409</v>
      </c>
      <c r="B1294" s="7" t="s">
        <v>5410</v>
      </c>
      <c r="C1294" s="7" t="s">
        <v>1506</v>
      </c>
      <c r="D1294" s="7" t="s">
        <v>1558</v>
      </c>
      <c r="E1294" s="7" t="s">
        <v>1588</v>
      </c>
      <c r="F1294" s="7" t="s">
        <v>1589</v>
      </c>
      <c r="G1294" s="7" t="s">
        <v>1537</v>
      </c>
      <c r="H1294" s="7" t="s">
        <v>1537</v>
      </c>
      <c r="I1294" s="7" t="s">
        <v>1537</v>
      </c>
      <c r="J1294" s="7">
        <f t="shared" si="20"/>
        <v>0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Y1294" s="8">
        <v>0</v>
      </c>
      <c r="Z1294" s="12">
        <v>0</v>
      </c>
      <c r="AA1294" s="20">
        <v>0</v>
      </c>
      <c r="AB1294" s="20">
        <v>0</v>
      </c>
      <c r="AC1294" s="48">
        <v>0</v>
      </c>
      <c r="AD1294" s="9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</row>
    <row r="1295" spans="1:67" s="21" customFormat="1">
      <c r="A1295" s="7" t="s">
        <v>5411</v>
      </c>
      <c r="B1295" s="7" t="s">
        <v>4099</v>
      </c>
      <c r="C1295" s="7" t="s">
        <v>4100</v>
      </c>
      <c r="D1295" s="7" t="s">
        <v>1537</v>
      </c>
      <c r="E1295" s="7" t="s">
        <v>1537</v>
      </c>
      <c r="F1295" s="7" t="s">
        <v>1537</v>
      </c>
      <c r="G1295" s="7" t="s">
        <v>1537</v>
      </c>
      <c r="H1295" s="7" t="s">
        <v>1537</v>
      </c>
      <c r="I1295" s="7" t="s">
        <v>1537</v>
      </c>
      <c r="J1295" s="7">
        <f t="shared" si="20"/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12">
        <v>0</v>
      </c>
      <c r="AA1295" s="20">
        <v>0</v>
      </c>
      <c r="AB1295" s="20">
        <v>0</v>
      </c>
      <c r="AC1295" s="48">
        <v>0</v>
      </c>
      <c r="AD1295" s="9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v>0</v>
      </c>
      <c r="AM1295" s="7">
        <v>0</v>
      </c>
      <c r="AN1295" s="7">
        <v>0</v>
      </c>
      <c r="AO1295" s="7">
        <v>0</v>
      </c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</row>
    <row r="1296" spans="1:67" s="21" customFormat="1">
      <c r="A1296" s="7" t="s">
        <v>5412</v>
      </c>
      <c r="B1296" s="7" t="s">
        <v>3674</v>
      </c>
      <c r="C1296" s="7" t="s">
        <v>1506</v>
      </c>
      <c r="D1296" s="7" t="s">
        <v>1507</v>
      </c>
      <c r="E1296" s="7" t="s">
        <v>1515</v>
      </c>
      <c r="F1296" s="7" t="s">
        <v>1539</v>
      </c>
      <c r="G1296" s="7" t="s">
        <v>1540</v>
      </c>
      <c r="H1296" s="7" t="s">
        <v>1541</v>
      </c>
      <c r="I1296" s="7" t="s">
        <v>1537</v>
      </c>
      <c r="J1296" s="7">
        <f t="shared" si="20"/>
        <v>0</v>
      </c>
      <c r="K1296" s="8">
        <v>0</v>
      </c>
      <c r="L1296" s="8">
        <v>0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Y1296" s="8">
        <v>0</v>
      </c>
      <c r="Z1296" s="12">
        <v>0</v>
      </c>
      <c r="AA1296" s="20">
        <v>0</v>
      </c>
      <c r="AB1296" s="20">
        <v>0</v>
      </c>
      <c r="AC1296" s="48">
        <v>0</v>
      </c>
      <c r="AD1296" s="9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0</v>
      </c>
      <c r="AL1296" s="7">
        <v>0</v>
      </c>
      <c r="AM1296" s="7">
        <v>0</v>
      </c>
      <c r="AN1296" s="7">
        <v>0</v>
      </c>
      <c r="AO1296" s="7">
        <v>0</v>
      </c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</row>
    <row r="1297" spans="1:67" s="21" customFormat="1">
      <c r="A1297" s="7" t="s">
        <v>5413</v>
      </c>
      <c r="B1297" s="7" t="s">
        <v>3702</v>
      </c>
      <c r="C1297" s="7" t="s">
        <v>1506</v>
      </c>
      <c r="D1297" s="7" t="s">
        <v>1558</v>
      </c>
      <c r="E1297" s="7" t="s">
        <v>1588</v>
      </c>
      <c r="F1297" s="7" t="s">
        <v>1589</v>
      </c>
      <c r="G1297" s="7" t="s">
        <v>1590</v>
      </c>
      <c r="H1297" s="7" t="s">
        <v>1591</v>
      </c>
      <c r="I1297" s="7" t="s">
        <v>1537</v>
      </c>
      <c r="J1297" s="7">
        <f t="shared" si="20"/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0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12">
        <v>0</v>
      </c>
      <c r="AA1297" s="20">
        <v>0</v>
      </c>
      <c r="AB1297" s="20">
        <v>0</v>
      </c>
      <c r="AC1297" s="48">
        <v>0</v>
      </c>
      <c r="AD1297" s="9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  <c r="AJ1297" s="7">
        <v>0</v>
      </c>
      <c r="AK1297" s="7">
        <v>0</v>
      </c>
      <c r="AL1297" s="7">
        <v>0</v>
      </c>
      <c r="AM1297" s="7">
        <v>0</v>
      </c>
      <c r="AN1297" s="7">
        <v>0</v>
      </c>
      <c r="AO1297" s="7">
        <v>0</v>
      </c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</row>
    <row r="1298" spans="1:67" s="21" customFormat="1">
      <c r="A1298" s="7" t="s">
        <v>5414</v>
      </c>
      <c r="B1298" s="7" t="s">
        <v>3702</v>
      </c>
      <c r="C1298" s="7" t="s">
        <v>1506</v>
      </c>
      <c r="D1298" s="7" t="s">
        <v>1558</v>
      </c>
      <c r="E1298" s="7" t="s">
        <v>1588</v>
      </c>
      <c r="F1298" s="7" t="s">
        <v>1589</v>
      </c>
      <c r="G1298" s="7" t="s">
        <v>1590</v>
      </c>
      <c r="H1298" s="7" t="s">
        <v>1591</v>
      </c>
      <c r="I1298" s="7" t="s">
        <v>1537</v>
      </c>
      <c r="J1298" s="7">
        <f t="shared" si="20"/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12">
        <v>0</v>
      </c>
      <c r="AA1298" s="20">
        <v>0</v>
      </c>
      <c r="AB1298" s="20">
        <v>0</v>
      </c>
      <c r="AC1298" s="48">
        <v>0</v>
      </c>
      <c r="AD1298" s="9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0</v>
      </c>
      <c r="AL1298" s="7">
        <v>0</v>
      </c>
      <c r="AM1298" s="7">
        <v>0</v>
      </c>
      <c r="AN1298" s="7">
        <v>0</v>
      </c>
      <c r="AO1298" s="7">
        <v>0</v>
      </c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</row>
    <row r="1299" spans="1:67" s="21" customFormat="1">
      <c r="A1299" s="7" t="s">
        <v>5415</v>
      </c>
      <c r="B1299" s="7" t="s">
        <v>3751</v>
      </c>
      <c r="C1299" s="7" t="s">
        <v>1506</v>
      </c>
      <c r="D1299" s="7" t="s">
        <v>1507</v>
      </c>
      <c r="E1299" s="7" t="s">
        <v>1508</v>
      </c>
      <c r="F1299" s="7" t="s">
        <v>1509</v>
      </c>
      <c r="G1299" s="7" t="s">
        <v>1594</v>
      </c>
      <c r="H1299" s="7" t="s">
        <v>1537</v>
      </c>
      <c r="I1299" s="7" t="s">
        <v>1537</v>
      </c>
      <c r="J1299" s="7">
        <f t="shared" si="20"/>
        <v>2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12">
        <v>0</v>
      </c>
      <c r="AA1299" s="20">
        <v>0</v>
      </c>
      <c r="AB1299" s="20">
        <v>0</v>
      </c>
      <c r="AC1299" s="48">
        <v>0</v>
      </c>
      <c r="AD1299" s="9">
        <v>0</v>
      </c>
      <c r="AE1299" s="7">
        <v>0</v>
      </c>
      <c r="AF1299" s="7">
        <v>0</v>
      </c>
      <c r="AG1299" s="7">
        <v>2</v>
      </c>
      <c r="AH1299" s="7">
        <v>0</v>
      </c>
      <c r="AI1299" s="7">
        <v>0</v>
      </c>
      <c r="AJ1299" s="7">
        <v>0</v>
      </c>
      <c r="AK1299" s="7">
        <v>0</v>
      </c>
      <c r="AL1299" s="7">
        <v>0</v>
      </c>
      <c r="AM1299" s="7">
        <v>0</v>
      </c>
      <c r="AN1299" s="7">
        <v>0</v>
      </c>
      <c r="AO1299" s="7">
        <v>0</v>
      </c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</row>
    <row r="1300" spans="1:67" s="21" customFormat="1">
      <c r="A1300" s="7" t="s">
        <v>5416</v>
      </c>
      <c r="B1300" s="7" t="s">
        <v>3803</v>
      </c>
      <c r="C1300" s="7" t="s">
        <v>1506</v>
      </c>
      <c r="D1300" s="7" t="s">
        <v>1507</v>
      </c>
      <c r="E1300" s="7" t="s">
        <v>1515</v>
      </c>
      <c r="F1300" s="7" t="s">
        <v>1581</v>
      </c>
      <c r="G1300" s="7" t="s">
        <v>1582</v>
      </c>
      <c r="H1300" s="7" t="s">
        <v>1537</v>
      </c>
      <c r="I1300" s="7" t="s">
        <v>1537</v>
      </c>
      <c r="J1300" s="7">
        <f t="shared" si="20"/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Y1300" s="8">
        <v>0</v>
      </c>
      <c r="Z1300" s="12">
        <v>0</v>
      </c>
      <c r="AA1300" s="20">
        <v>0</v>
      </c>
      <c r="AB1300" s="20">
        <v>0</v>
      </c>
      <c r="AC1300" s="48">
        <v>0</v>
      </c>
      <c r="AD1300" s="9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0</v>
      </c>
      <c r="AL1300" s="7">
        <v>0</v>
      </c>
      <c r="AM1300" s="7">
        <v>0</v>
      </c>
      <c r="AN1300" s="7">
        <v>0</v>
      </c>
      <c r="AO1300" s="7">
        <v>0</v>
      </c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</row>
    <row r="1301" spans="1:67" s="21" customFormat="1">
      <c r="A1301" s="7" t="s">
        <v>5417</v>
      </c>
      <c r="B1301" s="7" t="s">
        <v>5418</v>
      </c>
      <c r="C1301" s="7" t="s">
        <v>1506</v>
      </c>
      <c r="D1301" s="7" t="s">
        <v>1558</v>
      </c>
      <c r="E1301" s="7" t="s">
        <v>1559</v>
      </c>
      <c r="F1301" s="7" t="s">
        <v>1560</v>
      </c>
      <c r="G1301" s="7" t="s">
        <v>1561</v>
      </c>
      <c r="H1301" s="7" t="s">
        <v>5419</v>
      </c>
      <c r="I1301" s="7" t="s">
        <v>5420</v>
      </c>
      <c r="J1301" s="7">
        <f t="shared" si="20"/>
        <v>0</v>
      </c>
      <c r="K1301" s="8">
        <v>0</v>
      </c>
      <c r="L1301" s="8">
        <v>0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12">
        <v>0</v>
      </c>
      <c r="AA1301" s="20">
        <v>0</v>
      </c>
      <c r="AB1301" s="20">
        <v>0</v>
      </c>
      <c r="AC1301" s="48">
        <v>0</v>
      </c>
      <c r="AD1301" s="9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0</v>
      </c>
      <c r="AL1301" s="7">
        <v>0</v>
      </c>
      <c r="AM1301" s="7">
        <v>0</v>
      </c>
      <c r="AN1301" s="7">
        <v>0</v>
      </c>
      <c r="AO1301" s="7">
        <v>0</v>
      </c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</row>
    <row r="1302" spans="1:67" s="21" customFormat="1">
      <c r="A1302" s="7" t="s">
        <v>5421</v>
      </c>
      <c r="B1302" s="7" t="s">
        <v>5240</v>
      </c>
      <c r="C1302" s="7" t="s">
        <v>1506</v>
      </c>
      <c r="D1302" s="7" t="s">
        <v>1749</v>
      </c>
      <c r="E1302" s="7" t="s">
        <v>1749</v>
      </c>
      <c r="F1302" s="7" t="s">
        <v>5241</v>
      </c>
      <c r="G1302" s="7" t="s">
        <v>5242</v>
      </c>
      <c r="H1302" s="7" t="s">
        <v>5243</v>
      </c>
      <c r="I1302" s="7" t="s">
        <v>1537</v>
      </c>
      <c r="J1302" s="7">
        <f t="shared" si="20"/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12">
        <v>0</v>
      </c>
      <c r="AA1302" s="20">
        <v>0</v>
      </c>
      <c r="AB1302" s="20">
        <v>0</v>
      </c>
      <c r="AC1302" s="48">
        <v>0</v>
      </c>
      <c r="AD1302" s="9">
        <v>0</v>
      </c>
      <c r="AE1302" s="7">
        <v>0</v>
      </c>
      <c r="AF1302" s="7">
        <v>0</v>
      </c>
      <c r="AG1302" s="7">
        <v>0</v>
      </c>
      <c r="AH1302" s="7">
        <v>0</v>
      </c>
      <c r="AI1302" s="7">
        <v>0</v>
      </c>
      <c r="AJ1302" s="7">
        <v>0</v>
      </c>
      <c r="AK1302" s="7">
        <v>0</v>
      </c>
      <c r="AL1302" s="7">
        <v>0</v>
      </c>
      <c r="AM1302" s="7">
        <v>0</v>
      </c>
      <c r="AN1302" s="7">
        <v>0</v>
      </c>
      <c r="AO1302" s="7">
        <v>0</v>
      </c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</row>
    <row r="1303" spans="1:67" s="21" customFormat="1">
      <c r="A1303" s="7" t="s">
        <v>5422</v>
      </c>
      <c r="B1303" s="7" t="s">
        <v>4099</v>
      </c>
      <c r="C1303" s="7" t="s">
        <v>4100</v>
      </c>
      <c r="D1303" s="7" t="s">
        <v>1537</v>
      </c>
      <c r="E1303" s="7" t="s">
        <v>1537</v>
      </c>
      <c r="F1303" s="7" t="s">
        <v>1537</v>
      </c>
      <c r="G1303" s="7" t="s">
        <v>1537</v>
      </c>
      <c r="H1303" s="7" t="s">
        <v>1537</v>
      </c>
      <c r="I1303" s="7" t="s">
        <v>1537</v>
      </c>
      <c r="J1303" s="7">
        <f t="shared" si="20"/>
        <v>6</v>
      </c>
      <c r="K1303" s="8">
        <v>0</v>
      </c>
      <c r="L1303" s="8">
        <v>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12">
        <v>0</v>
      </c>
      <c r="AA1303" s="20">
        <v>6</v>
      </c>
      <c r="AB1303" s="20">
        <v>0</v>
      </c>
      <c r="AC1303" s="48">
        <v>0</v>
      </c>
      <c r="AD1303" s="9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7">
        <v>0</v>
      </c>
      <c r="AN1303" s="7">
        <v>0</v>
      </c>
      <c r="AO1303" s="7">
        <v>0</v>
      </c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</row>
    <row r="1304" spans="1:67" s="21" customFormat="1">
      <c r="A1304" s="7" t="s">
        <v>5423</v>
      </c>
      <c r="B1304" s="7" t="s">
        <v>3773</v>
      </c>
      <c r="C1304" s="7" t="s">
        <v>1506</v>
      </c>
      <c r="D1304" s="7" t="s">
        <v>1558</v>
      </c>
      <c r="E1304" s="7" t="s">
        <v>1559</v>
      </c>
      <c r="F1304" s="7" t="s">
        <v>1560</v>
      </c>
      <c r="G1304" s="7" t="s">
        <v>1561</v>
      </c>
      <c r="H1304" s="7" t="s">
        <v>1537</v>
      </c>
      <c r="I1304" s="7" t="s">
        <v>1537</v>
      </c>
      <c r="J1304" s="7">
        <f t="shared" si="20"/>
        <v>6</v>
      </c>
      <c r="K1304" s="8">
        <v>0</v>
      </c>
      <c r="L1304" s="8">
        <v>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Y1304" s="8">
        <v>0</v>
      </c>
      <c r="Z1304" s="12">
        <v>0</v>
      </c>
      <c r="AA1304" s="20">
        <v>0</v>
      </c>
      <c r="AB1304" s="20">
        <v>0</v>
      </c>
      <c r="AC1304" s="48">
        <v>6</v>
      </c>
      <c r="AD1304" s="9">
        <v>0</v>
      </c>
      <c r="AE1304" s="7">
        <v>0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0</v>
      </c>
      <c r="AL1304" s="7">
        <v>0</v>
      </c>
      <c r="AM1304" s="7">
        <v>0</v>
      </c>
      <c r="AN1304" s="7">
        <v>0</v>
      </c>
      <c r="AO1304" s="7">
        <v>0</v>
      </c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</row>
    <row r="1305" spans="1:67" s="21" customFormat="1">
      <c r="A1305" s="7" t="s">
        <v>5424</v>
      </c>
      <c r="B1305" s="7" t="s">
        <v>4044</v>
      </c>
      <c r="C1305" s="7" t="s">
        <v>1506</v>
      </c>
      <c r="D1305" s="7" t="s">
        <v>1507</v>
      </c>
      <c r="E1305" s="7" t="s">
        <v>1508</v>
      </c>
      <c r="F1305" s="7" t="s">
        <v>1509</v>
      </c>
      <c r="G1305" s="7" t="s">
        <v>1537</v>
      </c>
      <c r="H1305" s="7" t="s">
        <v>1537</v>
      </c>
      <c r="I1305" s="7" t="s">
        <v>1537</v>
      </c>
      <c r="J1305" s="7">
        <f t="shared" si="20"/>
        <v>1</v>
      </c>
      <c r="K1305" s="8">
        <v>0</v>
      </c>
      <c r="L1305" s="8">
        <v>0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1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12">
        <v>0</v>
      </c>
      <c r="AA1305" s="20">
        <v>0</v>
      </c>
      <c r="AB1305" s="20">
        <v>0</v>
      </c>
      <c r="AC1305" s="48">
        <v>0</v>
      </c>
      <c r="AD1305" s="9">
        <v>0</v>
      </c>
      <c r="AE1305" s="7">
        <v>0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0</v>
      </c>
      <c r="AL1305" s="7">
        <v>0</v>
      </c>
      <c r="AM1305" s="7">
        <v>0</v>
      </c>
      <c r="AN1305" s="7">
        <v>0</v>
      </c>
      <c r="AO1305" s="7">
        <v>0</v>
      </c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</row>
    <row r="1306" spans="1:67" s="21" customFormat="1">
      <c r="A1306" s="7" t="s">
        <v>5425</v>
      </c>
      <c r="B1306" s="7" t="s">
        <v>3675</v>
      </c>
      <c r="C1306" s="7" t="s">
        <v>1506</v>
      </c>
      <c r="D1306" s="7" t="s">
        <v>1507</v>
      </c>
      <c r="E1306" s="7" t="s">
        <v>1515</v>
      </c>
      <c r="F1306" s="7" t="s">
        <v>1581</v>
      </c>
      <c r="G1306" s="7" t="s">
        <v>1582</v>
      </c>
      <c r="H1306" s="7" t="s">
        <v>1583</v>
      </c>
      <c r="I1306" s="7" t="s">
        <v>3676</v>
      </c>
      <c r="J1306" s="7">
        <f t="shared" si="20"/>
        <v>0</v>
      </c>
      <c r="K1306" s="8">
        <v>0</v>
      </c>
      <c r="L1306" s="8">
        <v>0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12">
        <v>0</v>
      </c>
      <c r="AA1306" s="20">
        <v>0</v>
      </c>
      <c r="AB1306" s="20">
        <v>0</v>
      </c>
      <c r="AC1306" s="48">
        <v>0</v>
      </c>
      <c r="AD1306" s="9">
        <v>0</v>
      </c>
      <c r="AE1306" s="7">
        <v>0</v>
      </c>
      <c r="AF1306" s="7">
        <v>0</v>
      </c>
      <c r="AG1306" s="7">
        <v>0</v>
      </c>
      <c r="AH1306" s="7">
        <v>0</v>
      </c>
      <c r="AI1306" s="7">
        <v>0</v>
      </c>
      <c r="AJ1306" s="7">
        <v>0</v>
      </c>
      <c r="AK1306" s="7">
        <v>0</v>
      </c>
      <c r="AL1306" s="7">
        <v>0</v>
      </c>
      <c r="AM1306" s="7">
        <v>0</v>
      </c>
      <c r="AN1306" s="7">
        <v>0</v>
      </c>
      <c r="AO1306" s="7">
        <v>0</v>
      </c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</row>
    <row r="1307" spans="1:67" s="21" customFormat="1">
      <c r="A1307" s="7" t="s">
        <v>5426</v>
      </c>
      <c r="B1307" s="7" t="s">
        <v>4142</v>
      </c>
      <c r="C1307" s="7" t="s">
        <v>1506</v>
      </c>
      <c r="D1307" s="7" t="s">
        <v>1507</v>
      </c>
      <c r="E1307" s="7" t="s">
        <v>1515</v>
      </c>
      <c r="F1307" s="7" t="s">
        <v>1539</v>
      </c>
      <c r="G1307" s="7" t="s">
        <v>1540</v>
      </c>
      <c r="H1307" s="7" t="s">
        <v>1537</v>
      </c>
      <c r="I1307" s="7" t="s">
        <v>1537</v>
      </c>
      <c r="J1307" s="7">
        <f t="shared" si="20"/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12">
        <v>0</v>
      </c>
      <c r="AA1307" s="20">
        <v>0</v>
      </c>
      <c r="AB1307" s="20">
        <v>0</v>
      </c>
      <c r="AC1307" s="48">
        <v>0</v>
      </c>
      <c r="AD1307" s="9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v>0</v>
      </c>
      <c r="AM1307" s="7">
        <v>0</v>
      </c>
      <c r="AN1307" s="7">
        <v>0</v>
      </c>
      <c r="AO1307" s="7">
        <v>0</v>
      </c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</row>
    <row r="1308" spans="1:67" s="21" customFormat="1">
      <c r="A1308" s="7" t="s">
        <v>5427</v>
      </c>
      <c r="B1308" s="7" t="s">
        <v>4099</v>
      </c>
      <c r="C1308" s="7" t="s">
        <v>4100</v>
      </c>
      <c r="D1308" s="7" t="s">
        <v>1537</v>
      </c>
      <c r="E1308" s="7" t="s">
        <v>1537</v>
      </c>
      <c r="F1308" s="7" t="s">
        <v>1537</v>
      </c>
      <c r="G1308" s="7" t="s">
        <v>1537</v>
      </c>
      <c r="H1308" s="7" t="s">
        <v>1537</v>
      </c>
      <c r="I1308" s="7" t="s">
        <v>1537</v>
      </c>
      <c r="J1308" s="7">
        <f t="shared" si="20"/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12">
        <v>0</v>
      </c>
      <c r="AA1308" s="20">
        <v>0</v>
      </c>
      <c r="AB1308" s="20">
        <v>0</v>
      </c>
      <c r="AC1308" s="48">
        <v>0</v>
      </c>
      <c r="AD1308" s="9">
        <v>0</v>
      </c>
      <c r="AE1308" s="7">
        <v>0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0</v>
      </c>
      <c r="AL1308" s="7">
        <v>0</v>
      </c>
      <c r="AM1308" s="7">
        <v>0</v>
      </c>
      <c r="AN1308" s="7">
        <v>0</v>
      </c>
      <c r="AO1308" s="7">
        <v>0</v>
      </c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</row>
    <row r="1309" spans="1:67" s="21" customFormat="1">
      <c r="A1309" s="7" t="s">
        <v>5428</v>
      </c>
      <c r="B1309" s="7" t="s">
        <v>3981</v>
      </c>
      <c r="C1309" s="7" t="s">
        <v>1506</v>
      </c>
      <c r="D1309" s="7" t="s">
        <v>1507</v>
      </c>
      <c r="E1309" s="7" t="s">
        <v>3982</v>
      </c>
      <c r="F1309" s="7" t="s">
        <v>3983</v>
      </c>
      <c r="G1309" s="7" t="s">
        <v>3984</v>
      </c>
      <c r="H1309" s="7" t="s">
        <v>3985</v>
      </c>
      <c r="I1309" s="7" t="s">
        <v>1537</v>
      </c>
      <c r="J1309" s="7">
        <f t="shared" si="20"/>
        <v>0</v>
      </c>
      <c r="K1309" s="8">
        <v>0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12">
        <v>0</v>
      </c>
      <c r="AA1309" s="20">
        <v>0</v>
      </c>
      <c r="AB1309" s="20">
        <v>0</v>
      </c>
      <c r="AC1309" s="48">
        <v>0</v>
      </c>
      <c r="AD1309" s="9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7">
        <v>0</v>
      </c>
      <c r="AN1309" s="7">
        <v>0</v>
      </c>
      <c r="AO1309" s="7">
        <v>0</v>
      </c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</row>
    <row r="1310" spans="1:67" s="21" customFormat="1">
      <c r="A1310" s="7" t="s">
        <v>5429</v>
      </c>
      <c r="B1310" s="7" t="s">
        <v>5430</v>
      </c>
      <c r="C1310" s="7" t="s">
        <v>1506</v>
      </c>
      <c r="D1310" s="7" t="s">
        <v>1507</v>
      </c>
      <c r="E1310" s="7" t="s">
        <v>3982</v>
      </c>
      <c r="F1310" s="7" t="s">
        <v>4513</v>
      </c>
      <c r="G1310" s="7" t="s">
        <v>5431</v>
      </c>
      <c r="H1310" s="7" t="s">
        <v>1537</v>
      </c>
      <c r="I1310" s="7" t="s">
        <v>1537</v>
      </c>
      <c r="J1310" s="7">
        <f t="shared" si="20"/>
        <v>0</v>
      </c>
      <c r="K1310" s="8">
        <v>0</v>
      </c>
      <c r="L1310" s="8">
        <v>0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Y1310" s="8">
        <v>0</v>
      </c>
      <c r="Z1310" s="12">
        <v>0</v>
      </c>
      <c r="AA1310" s="20">
        <v>0</v>
      </c>
      <c r="AB1310" s="20">
        <v>0</v>
      </c>
      <c r="AC1310" s="48">
        <v>0</v>
      </c>
      <c r="AD1310" s="9">
        <v>0</v>
      </c>
      <c r="AE1310" s="7">
        <v>0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0</v>
      </c>
      <c r="AL1310" s="7">
        <v>0</v>
      </c>
      <c r="AM1310" s="7">
        <v>0</v>
      </c>
      <c r="AN1310" s="7">
        <v>0</v>
      </c>
      <c r="AO1310" s="7">
        <v>0</v>
      </c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</row>
    <row r="1311" spans="1:67" s="21" customFormat="1">
      <c r="A1311" s="7" t="s">
        <v>5432</v>
      </c>
      <c r="B1311" s="7" t="s">
        <v>4099</v>
      </c>
      <c r="C1311" s="7" t="s">
        <v>4100</v>
      </c>
      <c r="D1311" s="7" t="s">
        <v>1537</v>
      </c>
      <c r="E1311" s="7" t="s">
        <v>1537</v>
      </c>
      <c r="F1311" s="7" t="s">
        <v>1537</v>
      </c>
      <c r="G1311" s="7" t="s">
        <v>1537</v>
      </c>
      <c r="H1311" s="7" t="s">
        <v>1537</v>
      </c>
      <c r="I1311" s="7" t="s">
        <v>1537</v>
      </c>
      <c r="J1311" s="7">
        <f t="shared" si="20"/>
        <v>0</v>
      </c>
      <c r="K1311" s="8">
        <v>0</v>
      </c>
      <c r="L1311" s="8">
        <v>0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12">
        <v>0</v>
      </c>
      <c r="AA1311" s="20">
        <v>0</v>
      </c>
      <c r="AB1311" s="20">
        <v>0</v>
      </c>
      <c r="AC1311" s="48">
        <v>0</v>
      </c>
      <c r="AD1311" s="9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0</v>
      </c>
      <c r="AL1311" s="7">
        <v>0</v>
      </c>
      <c r="AM1311" s="7">
        <v>0</v>
      </c>
      <c r="AN1311" s="7">
        <v>0</v>
      </c>
      <c r="AO1311" s="7">
        <v>0</v>
      </c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</row>
    <row r="1312" spans="1:67" s="21" customFormat="1">
      <c r="A1312" s="7" t="s">
        <v>5433</v>
      </c>
      <c r="B1312" s="7" t="s">
        <v>3717</v>
      </c>
      <c r="C1312" s="7" t="s">
        <v>1506</v>
      </c>
      <c r="D1312" s="7" t="s">
        <v>1507</v>
      </c>
      <c r="E1312" s="7" t="s">
        <v>1508</v>
      </c>
      <c r="F1312" s="7" t="s">
        <v>1509</v>
      </c>
      <c r="G1312" s="7" t="s">
        <v>1510</v>
      </c>
      <c r="H1312" s="7" t="s">
        <v>1511</v>
      </c>
      <c r="I1312" s="7" t="s">
        <v>1537</v>
      </c>
      <c r="J1312" s="7">
        <f t="shared" si="20"/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12">
        <v>0</v>
      </c>
      <c r="AA1312" s="20">
        <v>0</v>
      </c>
      <c r="AB1312" s="20">
        <v>0</v>
      </c>
      <c r="AC1312" s="48">
        <v>0</v>
      </c>
      <c r="AD1312" s="9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0</v>
      </c>
      <c r="AL1312" s="7">
        <v>0</v>
      </c>
      <c r="AM1312" s="7">
        <v>0</v>
      </c>
      <c r="AN1312" s="7">
        <v>0</v>
      </c>
      <c r="AO1312" s="7">
        <v>0</v>
      </c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</row>
    <row r="1313" spans="1:67" s="21" customFormat="1">
      <c r="A1313" s="7" t="s">
        <v>5434</v>
      </c>
      <c r="B1313" s="7" t="s">
        <v>4099</v>
      </c>
      <c r="C1313" s="7" t="s">
        <v>4100</v>
      </c>
      <c r="D1313" s="7" t="s">
        <v>1537</v>
      </c>
      <c r="E1313" s="7" t="s">
        <v>1537</v>
      </c>
      <c r="F1313" s="7" t="s">
        <v>1537</v>
      </c>
      <c r="G1313" s="7" t="s">
        <v>1537</v>
      </c>
      <c r="H1313" s="7" t="s">
        <v>1537</v>
      </c>
      <c r="I1313" s="7" t="s">
        <v>1537</v>
      </c>
      <c r="J1313" s="7">
        <f t="shared" si="20"/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12">
        <v>0</v>
      </c>
      <c r="AA1313" s="20">
        <v>0</v>
      </c>
      <c r="AB1313" s="20">
        <v>0</v>
      </c>
      <c r="AC1313" s="48">
        <v>0</v>
      </c>
      <c r="AD1313" s="9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</row>
    <row r="1314" spans="1:67" s="21" customFormat="1">
      <c r="A1314" s="7" t="s">
        <v>5435</v>
      </c>
      <c r="B1314" s="7" t="s">
        <v>4099</v>
      </c>
      <c r="C1314" s="7" t="s">
        <v>4100</v>
      </c>
      <c r="D1314" s="7" t="s">
        <v>1537</v>
      </c>
      <c r="E1314" s="7" t="s">
        <v>1537</v>
      </c>
      <c r="F1314" s="7" t="s">
        <v>1537</v>
      </c>
      <c r="G1314" s="7" t="s">
        <v>1537</v>
      </c>
      <c r="H1314" s="7" t="s">
        <v>1537</v>
      </c>
      <c r="I1314" s="7" t="s">
        <v>1537</v>
      </c>
      <c r="J1314" s="7">
        <f t="shared" si="20"/>
        <v>0</v>
      </c>
      <c r="K1314" s="8">
        <v>0</v>
      </c>
      <c r="L1314" s="8">
        <v>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12">
        <v>0</v>
      </c>
      <c r="AA1314" s="20">
        <v>0</v>
      </c>
      <c r="AB1314" s="20">
        <v>0</v>
      </c>
      <c r="AC1314" s="48">
        <v>0</v>
      </c>
      <c r="AD1314" s="9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v>0</v>
      </c>
      <c r="AM1314" s="7">
        <v>0</v>
      </c>
      <c r="AN1314" s="7">
        <v>0</v>
      </c>
      <c r="AO1314" s="7">
        <v>0</v>
      </c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</row>
    <row r="1315" spans="1:67" s="21" customFormat="1">
      <c r="A1315" s="7" t="s">
        <v>5436</v>
      </c>
      <c r="B1315" s="7" t="s">
        <v>4099</v>
      </c>
      <c r="C1315" s="7" t="s">
        <v>4100</v>
      </c>
      <c r="D1315" s="7" t="s">
        <v>1537</v>
      </c>
      <c r="E1315" s="7" t="s">
        <v>1537</v>
      </c>
      <c r="F1315" s="7" t="s">
        <v>1537</v>
      </c>
      <c r="G1315" s="7" t="s">
        <v>1537</v>
      </c>
      <c r="H1315" s="7" t="s">
        <v>1537</v>
      </c>
      <c r="I1315" s="7" t="s">
        <v>1537</v>
      </c>
      <c r="J1315" s="7">
        <f t="shared" si="20"/>
        <v>0</v>
      </c>
      <c r="K1315" s="8">
        <v>0</v>
      </c>
      <c r="L1315" s="8">
        <v>0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12">
        <v>0</v>
      </c>
      <c r="AA1315" s="20">
        <v>0</v>
      </c>
      <c r="AB1315" s="20">
        <v>0</v>
      </c>
      <c r="AC1315" s="48">
        <v>0</v>
      </c>
      <c r="AD1315" s="9">
        <v>0</v>
      </c>
      <c r="AE1315" s="7">
        <v>0</v>
      </c>
      <c r="AF1315" s="7">
        <v>0</v>
      </c>
      <c r="AG1315" s="7">
        <v>0</v>
      </c>
      <c r="AH1315" s="7">
        <v>0</v>
      </c>
      <c r="AI1315" s="7">
        <v>0</v>
      </c>
      <c r="AJ1315" s="7">
        <v>0</v>
      </c>
      <c r="AK1315" s="7">
        <v>0</v>
      </c>
      <c r="AL1315" s="7">
        <v>0</v>
      </c>
      <c r="AM1315" s="7">
        <v>0</v>
      </c>
      <c r="AN1315" s="7">
        <v>0</v>
      </c>
      <c r="AO1315" s="7">
        <v>0</v>
      </c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</row>
    <row r="1316" spans="1:67" s="21" customFormat="1">
      <c r="A1316" s="7" t="s">
        <v>5437</v>
      </c>
      <c r="B1316" s="7" t="s">
        <v>3751</v>
      </c>
      <c r="C1316" s="7" t="s">
        <v>1506</v>
      </c>
      <c r="D1316" s="7" t="s">
        <v>1507</v>
      </c>
      <c r="E1316" s="7" t="s">
        <v>1508</v>
      </c>
      <c r="F1316" s="7" t="s">
        <v>1509</v>
      </c>
      <c r="G1316" s="7" t="s">
        <v>1594</v>
      </c>
      <c r="H1316" s="7" t="s">
        <v>1537</v>
      </c>
      <c r="I1316" s="7" t="s">
        <v>1537</v>
      </c>
      <c r="J1316" s="7">
        <f t="shared" si="20"/>
        <v>6</v>
      </c>
      <c r="K1316" s="8">
        <v>0</v>
      </c>
      <c r="L1316" s="8">
        <v>0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12">
        <v>0</v>
      </c>
      <c r="AA1316" s="20">
        <v>0</v>
      </c>
      <c r="AB1316" s="20">
        <v>0</v>
      </c>
      <c r="AC1316" s="48">
        <v>0</v>
      </c>
      <c r="AD1316" s="9">
        <v>0</v>
      </c>
      <c r="AE1316" s="7">
        <v>6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0</v>
      </c>
      <c r="AL1316" s="7">
        <v>0</v>
      </c>
      <c r="AM1316" s="7">
        <v>0</v>
      </c>
      <c r="AN1316" s="7">
        <v>0</v>
      </c>
      <c r="AO1316" s="7">
        <v>0</v>
      </c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</row>
    <row r="1317" spans="1:67" s="21" customFormat="1">
      <c r="A1317" s="7" t="s">
        <v>5438</v>
      </c>
      <c r="B1317" s="7" t="s">
        <v>4044</v>
      </c>
      <c r="C1317" s="7" t="s">
        <v>1506</v>
      </c>
      <c r="D1317" s="7" t="s">
        <v>1507</v>
      </c>
      <c r="E1317" s="7" t="s">
        <v>1508</v>
      </c>
      <c r="F1317" s="7" t="s">
        <v>1509</v>
      </c>
      <c r="G1317" s="7" t="s">
        <v>1537</v>
      </c>
      <c r="H1317" s="7" t="s">
        <v>1537</v>
      </c>
      <c r="I1317" s="7" t="s">
        <v>1537</v>
      </c>
      <c r="J1317" s="7">
        <f t="shared" si="20"/>
        <v>6</v>
      </c>
      <c r="K1317" s="8">
        <v>0</v>
      </c>
      <c r="L1317" s="8">
        <v>0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12">
        <v>0</v>
      </c>
      <c r="AA1317" s="20">
        <v>0</v>
      </c>
      <c r="AB1317" s="20">
        <v>0</v>
      </c>
      <c r="AC1317" s="48">
        <v>0</v>
      </c>
      <c r="AD1317" s="9">
        <v>0</v>
      </c>
      <c r="AE1317" s="7">
        <v>6</v>
      </c>
      <c r="AF1317" s="7">
        <v>0</v>
      </c>
      <c r="AG1317" s="7">
        <v>0</v>
      </c>
      <c r="AH1317" s="7">
        <v>0</v>
      </c>
      <c r="AI1317" s="7">
        <v>0</v>
      </c>
      <c r="AJ1317" s="7">
        <v>0</v>
      </c>
      <c r="AK1317" s="7">
        <v>0</v>
      </c>
      <c r="AL1317" s="7">
        <v>0</v>
      </c>
      <c r="AM1317" s="7">
        <v>0</v>
      </c>
      <c r="AN1317" s="7">
        <v>0</v>
      </c>
      <c r="AO1317" s="7">
        <v>0</v>
      </c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</row>
    <row r="1318" spans="1:67" s="21" customFormat="1">
      <c r="A1318" s="7" t="s">
        <v>5439</v>
      </c>
      <c r="B1318" s="7" t="s">
        <v>4142</v>
      </c>
      <c r="C1318" s="7" t="s">
        <v>1506</v>
      </c>
      <c r="D1318" s="7" t="s">
        <v>1507</v>
      </c>
      <c r="E1318" s="7" t="s">
        <v>1515</v>
      </c>
      <c r="F1318" s="7" t="s">
        <v>1539</v>
      </c>
      <c r="G1318" s="7" t="s">
        <v>1540</v>
      </c>
      <c r="H1318" s="7" t="s">
        <v>1537</v>
      </c>
      <c r="I1318" s="7" t="s">
        <v>1537</v>
      </c>
      <c r="J1318" s="7">
        <f t="shared" si="20"/>
        <v>6</v>
      </c>
      <c r="K1318" s="8">
        <v>0</v>
      </c>
      <c r="L1318" s="8">
        <v>6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  <c r="R1318" s="8">
        <v>0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Y1318" s="8">
        <v>0</v>
      </c>
      <c r="Z1318" s="12">
        <v>0</v>
      </c>
      <c r="AA1318" s="20">
        <v>0</v>
      </c>
      <c r="AB1318" s="20">
        <v>0</v>
      </c>
      <c r="AC1318" s="48">
        <v>0</v>
      </c>
      <c r="AD1318" s="9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7">
        <v>0</v>
      </c>
      <c r="AN1318" s="7">
        <v>0</v>
      </c>
      <c r="AO1318" s="7">
        <v>0</v>
      </c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</row>
    <row r="1319" spans="1:67" s="21" customFormat="1">
      <c r="A1319" s="7" t="s">
        <v>5440</v>
      </c>
      <c r="B1319" s="7" t="s">
        <v>4099</v>
      </c>
      <c r="C1319" s="7" t="s">
        <v>4100</v>
      </c>
      <c r="D1319" s="7" t="s">
        <v>1537</v>
      </c>
      <c r="E1319" s="7" t="s">
        <v>1537</v>
      </c>
      <c r="F1319" s="7" t="s">
        <v>1537</v>
      </c>
      <c r="G1319" s="7" t="s">
        <v>1537</v>
      </c>
      <c r="H1319" s="7" t="s">
        <v>1537</v>
      </c>
      <c r="I1319" s="7" t="s">
        <v>1537</v>
      </c>
      <c r="J1319" s="7">
        <f t="shared" si="20"/>
        <v>6</v>
      </c>
      <c r="K1319" s="8">
        <v>0</v>
      </c>
      <c r="L1319" s="8">
        <v>6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12">
        <v>0</v>
      </c>
      <c r="AA1319" s="20">
        <v>0</v>
      </c>
      <c r="AB1319" s="20">
        <v>0</v>
      </c>
      <c r="AC1319" s="48">
        <v>0</v>
      </c>
      <c r="AD1319" s="9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0</v>
      </c>
      <c r="AL1319" s="7">
        <v>0</v>
      </c>
      <c r="AM1319" s="7">
        <v>0</v>
      </c>
      <c r="AN1319" s="7">
        <v>0</v>
      </c>
      <c r="AO1319" s="7">
        <v>0</v>
      </c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</row>
    <row r="1320" spans="1:67" s="21" customFormat="1">
      <c r="A1320" s="7" t="s">
        <v>5441</v>
      </c>
      <c r="B1320" s="7" t="s">
        <v>4380</v>
      </c>
      <c r="C1320" s="7" t="s">
        <v>1506</v>
      </c>
      <c r="D1320" s="7" t="s">
        <v>1532</v>
      </c>
      <c r="E1320" s="7" t="s">
        <v>1533</v>
      </c>
      <c r="F1320" s="7" t="s">
        <v>1601</v>
      </c>
      <c r="G1320" s="7" t="s">
        <v>1892</v>
      </c>
      <c r="H1320" s="7" t="s">
        <v>1893</v>
      </c>
      <c r="I1320" s="7" t="s">
        <v>1537</v>
      </c>
      <c r="J1320" s="7">
        <f t="shared" si="20"/>
        <v>6</v>
      </c>
      <c r="K1320" s="8">
        <v>0</v>
      </c>
      <c r="L1320" s="8">
        <v>0</v>
      </c>
      <c r="M1320" s="8">
        <v>0</v>
      </c>
      <c r="N1320" s="8">
        <v>0</v>
      </c>
      <c r="O1320" s="8">
        <v>0</v>
      </c>
      <c r="P1320" s="8">
        <v>0</v>
      </c>
      <c r="Q1320" s="8">
        <v>0</v>
      </c>
      <c r="R1320" s="8">
        <v>0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12">
        <v>0</v>
      </c>
      <c r="AA1320" s="20">
        <v>0</v>
      </c>
      <c r="AB1320" s="20">
        <v>0</v>
      </c>
      <c r="AC1320" s="48">
        <v>0</v>
      </c>
      <c r="AD1320" s="9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0</v>
      </c>
      <c r="AL1320" s="7">
        <v>6</v>
      </c>
      <c r="AM1320" s="7">
        <v>0</v>
      </c>
      <c r="AN1320" s="7">
        <v>0</v>
      </c>
      <c r="AO1320" s="7">
        <v>0</v>
      </c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</row>
    <row r="1321" spans="1:67" s="21" customFormat="1">
      <c r="A1321" s="7" t="s">
        <v>5442</v>
      </c>
      <c r="B1321" s="7" t="s">
        <v>3751</v>
      </c>
      <c r="C1321" s="7" t="s">
        <v>1506</v>
      </c>
      <c r="D1321" s="7" t="s">
        <v>1507</v>
      </c>
      <c r="E1321" s="7" t="s">
        <v>1508</v>
      </c>
      <c r="F1321" s="7" t="s">
        <v>1509</v>
      </c>
      <c r="G1321" s="7" t="s">
        <v>1594</v>
      </c>
      <c r="H1321" s="7" t="s">
        <v>1537</v>
      </c>
      <c r="I1321" s="7" t="s">
        <v>1537</v>
      </c>
      <c r="J1321" s="7">
        <f t="shared" si="20"/>
        <v>6</v>
      </c>
      <c r="K1321" s="8">
        <v>0</v>
      </c>
      <c r="L1321" s="8">
        <v>0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12">
        <v>0</v>
      </c>
      <c r="AA1321" s="20">
        <v>0</v>
      </c>
      <c r="AB1321" s="20">
        <v>0</v>
      </c>
      <c r="AC1321" s="48">
        <v>0</v>
      </c>
      <c r="AD1321" s="9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0</v>
      </c>
      <c r="AL1321" s="7">
        <v>0</v>
      </c>
      <c r="AM1321" s="7">
        <v>6</v>
      </c>
      <c r="AN1321" s="7">
        <v>0</v>
      </c>
      <c r="AO1321" s="7">
        <v>0</v>
      </c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</row>
    <row r="1322" spans="1:67" s="21" customFormat="1">
      <c r="A1322" s="7" t="s">
        <v>5443</v>
      </c>
      <c r="B1322" s="7" t="s">
        <v>4037</v>
      </c>
      <c r="C1322" s="7" t="s">
        <v>1506</v>
      </c>
      <c r="D1322" s="7" t="s">
        <v>1507</v>
      </c>
      <c r="E1322" s="7" t="s">
        <v>1521</v>
      </c>
      <c r="F1322" s="7" t="s">
        <v>4038</v>
      </c>
      <c r="G1322" s="7" t="s">
        <v>1537</v>
      </c>
      <c r="H1322" s="7" t="s">
        <v>1537</v>
      </c>
      <c r="I1322" s="7" t="s">
        <v>1537</v>
      </c>
      <c r="J1322" s="7">
        <f t="shared" si="20"/>
        <v>6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12">
        <v>0</v>
      </c>
      <c r="AA1322" s="20">
        <v>0</v>
      </c>
      <c r="AB1322" s="20">
        <v>0</v>
      </c>
      <c r="AC1322" s="48">
        <v>0</v>
      </c>
      <c r="AD1322" s="9">
        <v>0</v>
      </c>
      <c r="AE1322" s="7">
        <v>0</v>
      </c>
      <c r="AF1322" s="7">
        <v>0</v>
      </c>
      <c r="AG1322" s="7">
        <v>0</v>
      </c>
      <c r="AH1322" s="7">
        <v>0</v>
      </c>
      <c r="AI1322" s="7">
        <v>0</v>
      </c>
      <c r="AJ1322" s="7">
        <v>0</v>
      </c>
      <c r="AK1322" s="7">
        <v>0</v>
      </c>
      <c r="AL1322" s="7">
        <v>0</v>
      </c>
      <c r="AM1322" s="7">
        <v>6</v>
      </c>
      <c r="AN1322" s="7">
        <v>0</v>
      </c>
      <c r="AO1322" s="7">
        <v>0</v>
      </c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</row>
    <row r="1323" spans="1:67" s="21" customFormat="1">
      <c r="A1323" s="7" t="s">
        <v>5444</v>
      </c>
      <c r="B1323" s="7" t="s">
        <v>4421</v>
      </c>
      <c r="C1323" s="7" t="s">
        <v>1506</v>
      </c>
      <c r="D1323" s="7" t="s">
        <v>1558</v>
      </c>
      <c r="E1323" s="7" t="s">
        <v>4079</v>
      </c>
      <c r="F1323" s="7" t="s">
        <v>4080</v>
      </c>
      <c r="G1323" s="7" t="s">
        <v>4081</v>
      </c>
      <c r="H1323" s="7" t="s">
        <v>1537</v>
      </c>
      <c r="I1323" s="7" t="s">
        <v>1537</v>
      </c>
      <c r="J1323" s="7">
        <f t="shared" si="20"/>
        <v>6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0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12">
        <v>0</v>
      </c>
      <c r="AA1323" s="20">
        <v>0</v>
      </c>
      <c r="AB1323" s="20">
        <v>0</v>
      </c>
      <c r="AC1323" s="48">
        <v>0</v>
      </c>
      <c r="AD1323" s="9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0</v>
      </c>
      <c r="AJ1323" s="7">
        <v>0</v>
      </c>
      <c r="AK1323" s="7">
        <v>0</v>
      </c>
      <c r="AL1323" s="7">
        <v>0</v>
      </c>
      <c r="AM1323" s="7">
        <v>0</v>
      </c>
      <c r="AN1323" s="7">
        <v>6</v>
      </c>
      <c r="AO1323" s="7">
        <v>0</v>
      </c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</row>
    <row r="1324" spans="1:67" s="21" customFormat="1">
      <c r="A1324" s="7" t="s">
        <v>5445</v>
      </c>
      <c r="B1324" s="7" t="s">
        <v>5446</v>
      </c>
      <c r="C1324" s="7" t="s">
        <v>1506</v>
      </c>
      <c r="D1324" s="7" t="s">
        <v>1532</v>
      </c>
      <c r="E1324" s="7" t="s">
        <v>1533</v>
      </c>
      <c r="F1324" s="7" t="s">
        <v>1601</v>
      </c>
      <c r="G1324" s="7" t="s">
        <v>1892</v>
      </c>
      <c r="H1324" s="7" t="s">
        <v>5447</v>
      </c>
      <c r="I1324" s="7" t="s">
        <v>1537</v>
      </c>
      <c r="J1324" s="7">
        <f t="shared" si="20"/>
        <v>6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12">
        <v>0</v>
      </c>
      <c r="AA1324" s="20">
        <v>0</v>
      </c>
      <c r="AB1324" s="20">
        <v>0</v>
      </c>
      <c r="AC1324" s="48">
        <v>0</v>
      </c>
      <c r="AD1324" s="9">
        <v>0</v>
      </c>
      <c r="AE1324" s="7">
        <v>0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0</v>
      </c>
      <c r="AL1324" s="7">
        <v>0</v>
      </c>
      <c r="AM1324" s="7">
        <v>0</v>
      </c>
      <c r="AN1324" s="7">
        <v>6</v>
      </c>
      <c r="AO1324" s="7">
        <v>0</v>
      </c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</row>
    <row r="1325" spans="1:67" s="21" customFormat="1">
      <c r="A1325" s="7" t="s">
        <v>5448</v>
      </c>
      <c r="B1325" s="7" t="s">
        <v>5449</v>
      </c>
      <c r="C1325" s="7" t="s">
        <v>1506</v>
      </c>
      <c r="D1325" s="7" t="s">
        <v>5450</v>
      </c>
      <c r="E1325" s="7" t="s">
        <v>5450</v>
      </c>
      <c r="F1325" s="7" t="s">
        <v>5451</v>
      </c>
      <c r="G1325" s="7" t="s">
        <v>5452</v>
      </c>
      <c r="H1325" s="7" t="s">
        <v>1537</v>
      </c>
      <c r="I1325" s="7" t="s">
        <v>1537</v>
      </c>
      <c r="J1325" s="7">
        <f t="shared" si="20"/>
        <v>6</v>
      </c>
      <c r="K1325" s="8">
        <v>0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12">
        <v>0</v>
      </c>
      <c r="AA1325" s="20">
        <v>0</v>
      </c>
      <c r="AB1325" s="20">
        <v>0</v>
      </c>
      <c r="AC1325" s="48">
        <v>0</v>
      </c>
      <c r="AD1325" s="9">
        <v>0</v>
      </c>
      <c r="AE1325" s="7">
        <v>0</v>
      </c>
      <c r="AF1325" s="7">
        <v>0</v>
      </c>
      <c r="AG1325" s="7">
        <v>0</v>
      </c>
      <c r="AH1325" s="7">
        <v>0</v>
      </c>
      <c r="AI1325" s="7">
        <v>0</v>
      </c>
      <c r="AJ1325" s="7">
        <v>0</v>
      </c>
      <c r="AK1325" s="7">
        <v>0</v>
      </c>
      <c r="AL1325" s="7">
        <v>0</v>
      </c>
      <c r="AM1325" s="7">
        <v>0</v>
      </c>
      <c r="AN1325" s="7">
        <v>6</v>
      </c>
      <c r="AO1325" s="7">
        <v>0</v>
      </c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</row>
    <row r="1326" spans="1:67" s="21" customFormat="1">
      <c r="A1326" s="7" t="s">
        <v>5453</v>
      </c>
      <c r="B1326" s="7" t="s">
        <v>5454</v>
      </c>
      <c r="C1326" s="7" t="s">
        <v>1506</v>
      </c>
      <c r="D1326" s="7" t="s">
        <v>4607</v>
      </c>
      <c r="E1326" s="7" t="s">
        <v>5455</v>
      </c>
      <c r="F1326" s="7" t="s">
        <v>5456</v>
      </c>
      <c r="G1326" s="7" t="s">
        <v>5457</v>
      </c>
      <c r="H1326" s="7" t="s">
        <v>1537</v>
      </c>
      <c r="I1326" s="7" t="s">
        <v>1537</v>
      </c>
      <c r="J1326" s="7">
        <f t="shared" si="20"/>
        <v>6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0</v>
      </c>
      <c r="Q1326" s="8">
        <v>0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Y1326" s="8">
        <v>0</v>
      </c>
      <c r="Z1326" s="12">
        <v>0</v>
      </c>
      <c r="AA1326" s="20">
        <v>0</v>
      </c>
      <c r="AB1326" s="20">
        <v>0</v>
      </c>
      <c r="AC1326" s="48">
        <v>0</v>
      </c>
      <c r="AD1326" s="9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0</v>
      </c>
      <c r="AL1326" s="7">
        <v>0</v>
      </c>
      <c r="AM1326" s="7">
        <v>0</v>
      </c>
      <c r="AN1326" s="7">
        <v>6</v>
      </c>
      <c r="AO1326" s="7">
        <v>0</v>
      </c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</row>
    <row r="1327" spans="1:67" s="21" customFormat="1">
      <c r="A1327" s="7" t="s">
        <v>5458</v>
      </c>
      <c r="B1327" s="7" t="s">
        <v>4099</v>
      </c>
      <c r="C1327" s="7" t="s">
        <v>4100</v>
      </c>
      <c r="D1327" s="7" t="s">
        <v>1537</v>
      </c>
      <c r="E1327" s="7" t="s">
        <v>1537</v>
      </c>
      <c r="F1327" s="7" t="s">
        <v>1537</v>
      </c>
      <c r="G1327" s="7" t="s">
        <v>1537</v>
      </c>
      <c r="H1327" s="7" t="s">
        <v>1537</v>
      </c>
      <c r="I1327" s="7" t="s">
        <v>1537</v>
      </c>
      <c r="J1327" s="7">
        <f t="shared" si="20"/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12">
        <v>0</v>
      </c>
      <c r="AA1327" s="20">
        <v>0</v>
      </c>
      <c r="AB1327" s="20">
        <v>0</v>
      </c>
      <c r="AC1327" s="48">
        <v>0</v>
      </c>
      <c r="AD1327" s="9">
        <v>0</v>
      </c>
      <c r="AE1327" s="7">
        <v>0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0</v>
      </c>
      <c r="AL1327" s="7">
        <v>0</v>
      </c>
      <c r="AM1327" s="7">
        <v>0</v>
      </c>
      <c r="AN1327" s="7">
        <v>0</v>
      </c>
      <c r="AO1327" s="7">
        <v>0</v>
      </c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</row>
    <row r="1328" spans="1:67" s="21" customFormat="1">
      <c r="A1328" s="7" t="s">
        <v>5459</v>
      </c>
      <c r="B1328" s="7" t="s">
        <v>4099</v>
      </c>
      <c r="C1328" s="7" t="s">
        <v>4100</v>
      </c>
      <c r="D1328" s="7" t="s">
        <v>1537</v>
      </c>
      <c r="E1328" s="7" t="s">
        <v>1537</v>
      </c>
      <c r="F1328" s="7" t="s">
        <v>1537</v>
      </c>
      <c r="G1328" s="7" t="s">
        <v>1537</v>
      </c>
      <c r="H1328" s="7" t="s">
        <v>1537</v>
      </c>
      <c r="I1328" s="7" t="s">
        <v>1537</v>
      </c>
      <c r="J1328" s="7">
        <f t="shared" si="20"/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12">
        <v>0</v>
      </c>
      <c r="AA1328" s="20">
        <v>0</v>
      </c>
      <c r="AB1328" s="20">
        <v>0</v>
      </c>
      <c r="AC1328" s="48">
        <v>0</v>
      </c>
      <c r="AD1328" s="9">
        <v>0</v>
      </c>
      <c r="AE1328" s="7">
        <v>0</v>
      </c>
      <c r="AF1328" s="7">
        <v>0</v>
      </c>
      <c r="AG1328" s="7">
        <v>0</v>
      </c>
      <c r="AH1328" s="7">
        <v>0</v>
      </c>
      <c r="AI1328" s="7">
        <v>0</v>
      </c>
      <c r="AJ1328" s="7">
        <v>0</v>
      </c>
      <c r="AK1328" s="7">
        <v>0</v>
      </c>
      <c r="AL1328" s="7">
        <v>0</v>
      </c>
      <c r="AM1328" s="7">
        <v>0</v>
      </c>
      <c r="AN1328" s="7">
        <v>0</v>
      </c>
      <c r="AO1328" s="7">
        <v>0</v>
      </c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</row>
    <row r="1329" spans="1:67" s="21" customFormat="1">
      <c r="A1329" s="7" t="s">
        <v>5460</v>
      </c>
      <c r="B1329" s="7" t="s">
        <v>4150</v>
      </c>
      <c r="C1329" s="7" t="s">
        <v>1506</v>
      </c>
      <c r="D1329" s="7" t="s">
        <v>1558</v>
      </c>
      <c r="E1329" s="7" t="s">
        <v>1588</v>
      </c>
      <c r="F1329" s="7" t="s">
        <v>1589</v>
      </c>
      <c r="G1329" s="7" t="s">
        <v>1590</v>
      </c>
      <c r="H1329" s="7" t="s">
        <v>1537</v>
      </c>
      <c r="I1329" s="7" t="s">
        <v>1537</v>
      </c>
      <c r="J1329" s="7">
        <f t="shared" si="20"/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12">
        <v>0</v>
      </c>
      <c r="AA1329" s="20">
        <v>0</v>
      </c>
      <c r="AB1329" s="20">
        <v>0</v>
      </c>
      <c r="AC1329" s="48">
        <v>0</v>
      </c>
      <c r="AD1329" s="9">
        <v>0</v>
      </c>
      <c r="AE1329" s="7">
        <v>0</v>
      </c>
      <c r="AF1329" s="7">
        <v>0</v>
      </c>
      <c r="AG1329" s="7">
        <v>0</v>
      </c>
      <c r="AH1329" s="7">
        <v>0</v>
      </c>
      <c r="AI1329" s="7">
        <v>0</v>
      </c>
      <c r="AJ1329" s="7">
        <v>0</v>
      </c>
      <c r="AK1329" s="7">
        <v>0</v>
      </c>
      <c r="AL1329" s="7">
        <v>0</v>
      </c>
      <c r="AM1329" s="7">
        <v>0</v>
      </c>
      <c r="AN1329" s="7">
        <v>0</v>
      </c>
      <c r="AO1329" s="7">
        <v>0</v>
      </c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</row>
    <row r="1330" spans="1:67" s="21" customFormat="1">
      <c r="A1330" s="7" t="s">
        <v>5461</v>
      </c>
      <c r="B1330" s="7" t="s">
        <v>4150</v>
      </c>
      <c r="C1330" s="7" t="s">
        <v>1506</v>
      </c>
      <c r="D1330" s="7" t="s">
        <v>1558</v>
      </c>
      <c r="E1330" s="7" t="s">
        <v>1588</v>
      </c>
      <c r="F1330" s="7" t="s">
        <v>1589</v>
      </c>
      <c r="G1330" s="7" t="s">
        <v>1590</v>
      </c>
      <c r="H1330" s="7" t="s">
        <v>1537</v>
      </c>
      <c r="I1330" s="7" t="s">
        <v>1537</v>
      </c>
      <c r="J1330" s="7">
        <f t="shared" si="20"/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12">
        <v>0</v>
      </c>
      <c r="AA1330" s="20">
        <v>0</v>
      </c>
      <c r="AB1330" s="20">
        <v>0</v>
      </c>
      <c r="AC1330" s="48">
        <v>0</v>
      </c>
      <c r="AD1330" s="9">
        <v>0</v>
      </c>
      <c r="AE1330" s="7">
        <v>0</v>
      </c>
      <c r="AF1330" s="7">
        <v>0</v>
      </c>
      <c r="AG1330" s="7">
        <v>0</v>
      </c>
      <c r="AH1330" s="7">
        <v>0</v>
      </c>
      <c r="AI1330" s="7">
        <v>0</v>
      </c>
      <c r="AJ1330" s="7">
        <v>0</v>
      </c>
      <c r="AK1330" s="7">
        <v>0</v>
      </c>
      <c r="AL1330" s="7">
        <v>0</v>
      </c>
      <c r="AM1330" s="7">
        <v>0</v>
      </c>
      <c r="AN1330" s="7">
        <v>0</v>
      </c>
      <c r="AO1330" s="7">
        <v>0</v>
      </c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</row>
    <row r="1331" spans="1:67" s="21" customFormat="1">
      <c r="A1331" s="7" t="s">
        <v>5462</v>
      </c>
      <c r="B1331" s="7" t="s">
        <v>4016</v>
      </c>
      <c r="C1331" s="7" t="s">
        <v>1506</v>
      </c>
      <c r="D1331" s="7" t="s">
        <v>1507</v>
      </c>
      <c r="E1331" s="7" t="s">
        <v>1508</v>
      </c>
      <c r="F1331" s="7" t="s">
        <v>1537</v>
      </c>
      <c r="G1331" s="7" t="s">
        <v>1537</v>
      </c>
      <c r="H1331" s="7" t="s">
        <v>1537</v>
      </c>
      <c r="I1331" s="7" t="s">
        <v>1537</v>
      </c>
      <c r="J1331" s="7">
        <f t="shared" si="20"/>
        <v>0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12">
        <v>0</v>
      </c>
      <c r="AA1331" s="20">
        <v>0</v>
      </c>
      <c r="AB1331" s="20">
        <v>0</v>
      </c>
      <c r="AC1331" s="48">
        <v>0</v>
      </c>
      <c r="AD1331" s="9">
        <v>0</v>
      </c>
      <c r="AE1331" s="7">
        <v>0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0</v>
      </c>
      <c r="AL1331" s="7">
        <v>0</v>
      </c>
      <c r="AM1331" s="7">
        <v>0</v>
      </c>
      <c r="AN1331" s="7">
        <v>0</v>
      </c>
      <c r="AO1331" s="7">
        <v>0</v>
      </c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</row>
    <row r="1332" spans="1:67" s="21" customFormat="1">
      <c r="A1332" s="7" t="s">
        <v>5463</v>
      </c>
      <c r="B1332" s="7" t="s">
        <v>4099</v>
      </c>
      <c r="C1332" s="7" t="s">
        <v>4100</v>
      </c>
      <c r="D1332" s="7" t="s">
        <v>1537</v>
      </c>
      <c r="E1332" s="7" t="s">
        <v>1537</v>
      </c>
      <c r="F1332" s="7" t="s">
        <v>1537</v>
      </c>
      <c r="G1332" s="7" t="s">
        <v>1537</v>
      </c>
      <c r="H1332" s="7" t="s">
        <v>1537</v>
      </c>
      <c r="I1332" s="7" t="s">
        <v>1537</v>
      </c>
      <c r="J1332" s="7">
        <f t="shared" si="20"/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  <c r="P1332" s="8">
        <v>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Y1332" s="8">
        <v>0</v>
      </c>
      <c r="Z1332" s="12">
        <v>0</v>
      </c>
      <c r="AA1332" s="20">
        <v>0</v>
      </c>
      <c r="AB1332" s="20">
        <v>0</v>
      </c>
      <c r="AC1332" s="48">
        <v>0</v>
      </c>
      <c r="AD1332" s="9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0</v>
      </c>
      <c r="AL1332" s="7">
        <v>0</v>
      </c>
      <c r="AM1332" s="7">
        <v>0</v>
      </c>
      <c r="AN1332" s="7">
        <v>0</v>
      </c>
      <c r="AO1332" s="7">
        <v>0</v>
      </c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</row>
    <row r="1333" spans="1:67" s="21" customFormat="1">
      <c r="A1333" s="7" t="s">
        <v>5464</v>
      </c>
      <c r="B1333" s="7" t="s">
        <v>3773</v>
      </c>
      <c r="C1333" s="7" t="s">
        <v>1506</v>
      </c>
      <c r="D1333" s="7" t="s">
        <v>1558</v>
      </c>
      <c r="E1333" s="7" t="s">
        <v>1559</v>
      </c>
      <c r="F1333" s="7" t="s">
        <v>1560</v>
      </c>
      <c r="G1333" s="7" t="s">
        <v>1561</v>
      </c>
      <c r="H1333" s="7" t="s">
        <v>1537</v>
      </c>
      <c r="I1333" s="7" t="s">
        <v>1537</v>
      </c>
      <c r="J1333" s="7">
        <f t="shared" si="20"/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12">
        <v>0</v>
      </c>
      <c r="AA1333" s="20">
        <v>0</v>
      </c>
      <c r="AB1333" s="20">
        <v>0</v>
      </c>
      <c r="AC1333" s="48">
        <v>0</v>
      </c>
      <c r="AD1333" s="9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0</v>
      </c>
      <c r="AL1333" s="7">
        <v>0</v>
      </c>
      <c r="AM1333" s="7">
        <v>0</v>
      </c>
      <c r="AN1333" s="7">
        <v>0</v>
      </c>
      <c r="AO1333" s="7">
        <v>0</v>
      </c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</row>
    <row r="1334" spans="1:67" s="21" customFormat="1">
      <c r="A1334" s="7" t="s">
        <v>5465</v>
      </c>
      <c r="B1334" s="7" t="s">
        <v>3926</v>
      </c>
      <c r="C1334" s="7" t="s">
        <v>1506</v>
      </c>
      <c r="D1334" s="7" t="s">
        <v>1507</v>
      </c>
      <c r="E1334" s="7" t="s">
        <v>1515</v>
      </c>
      <c r="F1334" s="7" t="s">
        <v>1537</v>
      </c>
      <c r="G1334" s="7" t="s">
        <v>1537</v>
      </c>
      <c r="H1334" s="7" t="s">
        <v>1537</v>
      </c>
      <c r="I1334" s="7" t="s">
        <v>1537</v>
      </c>
      <c r="J1334" s="7">
        <f t="shared" si="20"/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Y1334" s="8">
        <v>0</v>
      </c>
      <c r="Z1334" s="12">
        <v>0</v>
      </c>
      <c r="AA1334" s="20">
        <v>0</v>
      </c>
      <c r="AB1334" s="20">
        <v>0</v>
      </c>
      <c r="AC1334" s="48">
        <v>0</v>
      </c>
      <c r="AD1334" s="9">
        <v>0</v>
      </c>
      <c r="AE1334" s="7">
        <v>0</v>
      </c>
      <c r="AF1334" s="7">
        <v>0</v>
      </c>
      <c r="AG1334" s="7">
        <v>0</v>
      </c>
      <c r="AH1334" s="7">
        <v>0</v>
      </c>
      <c r="AI1334" s="7">
        <v>0</v>
      </c>
      <c r="AJ1334" s="7">
        <v>0</v>
      </c>
      <c r="AK1334" s="7">
        <v>0</v>
      </c>
      <c r="AL1334" s="7">
        <v>0</v>
      </c>
      <c r="AM1334" s="7">
        <v>0</v>
      </c>
      <c r="AN1334" s="7">
        <v>0</v>
      </c>
      <c r="AO1334" s="7">
        <v>0</v>
      </c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</row>
    <row r="1335" spans="1:67" s="21" customFormat="1">
      <c r="A1335" s="7" t="s">
        <v>5466</v>
      </c>
      <c r="B1335" s="7" t="s">
        <v>3782</v>
      </c>
      <c r="C1335" s="7" t="s">
        <v>1506</v>
      </c>
      <c r="D1335" s="7" t="s">
        <v>1507</v>
      </c>
      <c r="E1335" s="7" t="s">
        <v>1521</v>
      </c>
      <c r="F1335" s="7" t="s">
        <v>1522</v>
      </c>
      <c r="G1335" s="7" t="s">
        <v>1537</v>
      </c>
      <c r="H1335" s="7" t="s">
        <v>1537</v>
      </c>
      <c r="I1335" s="7" t="s">
        <v>1537</v>
      </c>
      <c r="J1335" s="7">
        <f t="shared" si="20"/>
        <v>0</v>
      </c>
      <c r="K1335" s="8">
        <v>0</v>
      </c>
      <c r="L1335" s="8">
        <v>0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12">
        <v>0</v>
      </c>
      <c r="AA1335" s="20">
        <v>0</v>
      </c>
      <c r="AB1335" s="20">
        <v>0</v>
      </c>
      <c r="AC1335" s="48">
        <v>0</v>
      </c>
      <c r="AD1335" s="9">
        <v>0</v>
      </c>
      <c r="AE1335" s="7">
        <v>0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0</v>
      </c>
      <c r="AL1335" s="7">
        <v>0</v>
      </c>
      <c r="AM1335" s="7">
        <v>0</v>
      </c>
      <c r="AN1335" s="7">
        <v>0</v>
      </c>
      <c r="AO1335" s="7">
        <v>0</v>
      </c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</row>
    <row r="1336" spans="1:67" s="21" customFormat="1">
      <c r="A1336" s="7" t="s">
        <v>5467</v>
      </c>
      <c r="B1336" s="7" t="s">
        <v>3799</v>
      </c>
      <c r="C1336" s="7" t="s">
        <v>1506</v>
      </c>
      <c r="D1336" s="7" t="s">
        <v>1558</v>
      </c>
      <c r="E1336" s="7" t="s">
        <v>1588</v>
      </c>
      <c r="F1336" s="7" t="s">
        <v>1589</v>
      </c>
      <c r="G1336" s="7" t="s">
        <v>1590</v>
      </c>
      <c r="H1336" s="7" t="s">
        <v>3800</v>
      </c>
      <c r="I1336" s="7" t="s">
        <v>1537</v>
      </c>
      <c r="J1336" s="7">
        <f t="shared" si="20"/>
        <v>0</v>
      </c>
      <c r="K1336" s="8">
        <v>0</v>
      </c>
      <c r="L1336" s="8">
        <v>0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12">
        <v>0</v>
      </c>
      <c r="AA1336" s="20">
        <v>0</v>
      </c>
      <c r="AB1336" s="20">
        <v>0</v>
      </c>
      <c r="AC1336" s="48">
        <v>0</v>
      </c>
      <c r="AD1336" s="9">
        <v>0</v>
      </c>
      <c r="AE1336" s="7">
        <v>0</v>
      </c>
      <c r="AF1336" s="7">
        <v>0</v>
      </c>
      <c r="AG1336" s="7">
        <v>0</v>
      </c>
      <c r="AH1336" s="7">
        <v>0</v>
      </c>
      <c r="AI1336" s="7">
        <v>0</v>
      </c>
      <c r="AJ1336" s="7">
        <v>0</v>
      </c>
      <c r="AK1336" s="7">
        <v>0</v>
      </c>
      <c r="AL1336" s="7">
        <v>0</v>
      </c>
      <c r="AM1336" s="7">
        <v>0</v>
      </c>
      <c r="AN1336" s="7">
        <v>0</v>
      </c>
      <c r="AO1336" s="7">
        <v>0</v>
      </c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</row>
    <row r="1337" spans="1:67" s="21" customFormat="1">
      <c r="A1337" s="7" t="s">
        <v>5468</v>
      </c>
      <c r="B1337" s="7" t="s">
        <v>3695</v>
      </c>
      <c r="C1337" s="7" t="s">
        <v>1506</v>
      </c>
      <c r="D1337" s="7" t="s">
        <v>1507</v>
      </c>
      <c r="E1337" s="7" t="s">
        <v>1515</v>
      </c>
      <c r="F1337" s="7" t="s">
        <v>3672</v>
      </c>
      <c r="G1337" s="7" t="s">
        <v>1789</v>
      </c>
      <c r="H1337" s="7" t="s">
        <v>1537</v>
      </c>
      <c r="I1337" s="7" t="s">
        <v>1537</v>
      </c>
      <c r="J1337" s="7">
        <f t="shared" si="20"/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12">
        <v>0</v>
      </c>
      <c r="AA1337" s="20">
        <v>0</v>
      </c>
      <c r="AB1337" s="20">
        <v>0</v>
      </c>
      <c r="AC1337" s="48">
        <v>0</v>
      </c>
      <c r="AD1337" s="9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0</v>
      </c>
      <c r="AL1337" s="7">
        <v>0</v>
      </c>
      <c r="AM1337" s="7">
        <v>0</v>
      </c>
      <c r="AN1337" s="7">
        <v>0</v>
      </c>
      <c r="AO1337" s="7">
        <v>0</v>
      </c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</row>
    <row r="1338" spans="1:67" s="21" customFormat="1">
      <c r="A1338" s="7" t="s">
        <v>5469</v>
      </c>
      <c r="B1338" s="7" t="s">
        <v>3926</v>
      </c>
      <c r="C1338" s="7" t="s">
        <v>1506</v>
      </c>
      <c r="D1338" s="7" t="s">
        <v>1507</v>
      </c>
      <c r="E1338" s="7" t="s">
        <v>1515</v>
      </c>
      <c r="F1338" s="7" t="s">
        <v>1537</v>
      </c>
      <c r="G1338" s="7" t="s">
        <v>1537</v>
      </c>
      <c r="H1338" s="7" t="s">
        <v>1537</v>
      </c>
      <c r="I1338" s="7" t="s">
        <v>1537</v>
      </c>
      <c r="J1338" s="7">
        <f t="shared" si="20"/>
        <v>0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12">
        <v>0</v>
      </c>
      <c r="AA1338" s="20">
        <v>0</v>
      </c>
      <c r="AB1338" s="20">
        <v>0</v>
      </c>
      <c r="AC1338" s="48">
        <v>0</v>
      </c>
      <c r="AD1338" s="9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0</v>
      </c>
      <c r="AL1338" s="7">
        <v>0</v>
      </c>
      <c r="AM1338" s="7">
        <v>0</v>
      </c>
      <c r="AN1338" s="7">
        <v>0</v>
      </c>
      <c r="AO1338" s="7">
        <v>0</v>
      </c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</row>
    <row r="1339" spans="1:67" s="21" customFormat="1">
      <c r="A1339" s="7" t="s">
        <v>5470</v>
      </c>
      <c r="B1339" s="7" t="s">
        <v>4276</v>
      </c>
      <c r="C1339" s="7" t="s">
        <v>1506</v>
      </c>
      <c r="D1339" s="7" t="s">
        <v>1532</v>
      </c>
      <c r="E1339" s="7" t="s">
        <v>1533</v>
      </c>
      <c r="F1339" s="7" t="s">
        <v>1537</v>
      </c>
      <c r="G1339" s="7" t="s">
        <v>1537</v>
      </c>
      <c r="H1339" s="7" t="s">
        <v>1537</v>
      </c>
      <c r="I1339" s="7" t="s">
        <v>1537</v>
      </c>
      <c r="J1339" s="7">
        <f t="shared" si="20"/>
        <v>0</v>
      </c>
      <c r="K1339" s="8">
        <v>0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12">
        <v>0</v>
      </c>
      <c r="AA1339" s="20">
        <v>0</v>
      </c>
      <c r="AB1339" s="20">
        <v>0</v>
      </c>
      <c r="AC1339" s="48">
        <v>0</v>
      </c>
      <c r="AD1339" s="9">
        <v>0</v>
      </c>
      <c r="AE1339" s="7">
        <v>0</v>
      </c>
      <c r="AF1339" s="7">
        <v>0</v>
      </c>
      <c r="AG1339" s="7">
        <v>0</v>
      </c>
      <c r="AH1339" s="7">
        <v>0</v>
      </c>
      <c r="AI1339" s="7">
        <v>0</v>
      </c>
      <c r="AJ1339" s="7">
        <v>0</v>
      </c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</row>
    <row r="1340" spans="1:67" s="21" customFormat="1">
      <c r="A1340" s="7" t="s">
        <v>5471</v>
      </c>
      <c r="B1340" s="7" t="s">
        <v>3695</v>
      </c>
      <c r="C1340" s="7" t="s">
        <v>1506</v>
      </c>
      <c r="D1340" s="7" t="s">
        <v>1507</v>
      </c>
      <c r="E1340" s="7" t="s">
        <v>1515</v>
      </c>
      <c r="F1340" s="7" t="s">
        <v>3672</v>
      </c>
      <c r="G1340" s="7" t="s">
        <v>1789</v>
      </c>
      <c r="H1340" s="7" t="s">
        <v>1537</v>
      </c>
      <c r="I1340" s="7" t="s">
        <v>1537</v>
      </c>
      <c r="J1340" s="7">
        <f t="shared" si="20"/>
        <v>0</v>
      </c>
      <c r="K1340" s="8">
        <v>0</v>
      </c>
      <c r="L1340" s="8">
        <v>0</v>
      </c>
      <c r="M1340" s="8">
        <v>0</v>
      </c>
      <c r="N1340" s="8">
        <v>0</v>
      </c>
      <c r="O1340" s="8">
        <v>0</v>
      </c>
      <c r="P1340" s="8">
        <v>0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12">
        <v>0</v>
      </c>
      <c r="AA1340" s="20">
        <v>0</v>
      </c>
      <c r="AB1340" s="20">
        <v>0</v>
      </c>
      <c r="AC1340" s="48">
        <v>0</v>
      </c>
      <c r="AD1340" s="9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0</v>
      </c>
      <c r="AJ1340" s="7">
        <v>0</v>
      </c>
      <c r="AK1340" s="7">
        <v>0</v>
      </c>
      <c r="AL1340" s="7">
        <v>0</v>
      </c>
      <c r="AM1340" s="7">
        <v>0</v>
      </c>
      <c r="AN1340" s="7">
        <v>0</v>
      </c>
      <c r="AO1340" s="7">
        <v>0</v>
      </c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</row>
    <row r="1341" spans="1:67" s="21" customFormat="1">
      <c r="A1341" s="7" t="s">
        <v>5472</v>
      </c>
      <c r="B1341" s="7" t="s">
        <v>3674</v>
      </c>
      <c r="C1341" s="7" t="s">
        <v>1506</v>
      </c>
      <c r="D1341" s="7" t="s">
        <v>1507</v>
      </c>
      <c r="E1341" s="7" t="s">
        <v>1515</v>
      </c>
      <c r="F1341" s="7" t="s">
        <v>1539</v>
      </c>
      <c r="G1341" s="7" t="s">
        <v>1540</v>
      </c>
      <c r="H1341" s="7" t="s">
        <v>1541</v>
      </c>
      <c r="I1341" s="7" t="s">
        <v>1537</v>
      </c>
      <c r="J1341" s="7">
        <f t="shared" si="20"/>
        <v>0</v>
      </c>
      <c r="K1341" s="8">
        <v>0</v>
      </c>
      <c r="L1341" s="8">
        <v>0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0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12">
        <v>0</v>
      </c>
      <c r="AA1341" s="20">
        <v>0</v>
      </c>
      <c r="AB1341" s="20">
        <v>0</v>
      </c>
      <c r="AC1341" s="48">
        <v>0</v>
      </c>
      <c r="AD1341" s="9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0</v>
      </c>
      <c r="AL1341" s="7">
        <v>0</v>
      </c>
      <c r="AM1341" s="7">
        <v>0</v>
      </c>
      <c r="AN1341" s="7">
        <v>0</v>
      </c>
      <c r="AO1341" s="7">
        <v>0</v>
      </c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</row>
    <row r="1342" spans="1:67" s="21" customFormat="1">
      <c r="A1342" s="7" t="s">
        <v>5473</v>
      </c>
      <c r="B1342" s="7" t="s">
        <v>3751</v>
      </c>
      <c r="C1342" s="7" t="s">
        <v>1506</v>
      </c>
      <c r="D1342" s="7" t="s">
        <v>1507</v>
      </c>
      <c r="E1342" s="7" t="s">
        <v>1508</v>
      </c>
      <c r="F1342" s="7" t="s">
        <v>1509</v>
      </c>
      <c r="G1342" s="7" t="s">
        <v>1594</v>
      </c>
      <c r="H1342" s="7" t="s">
        <v>1537</v>
      </c>
      <c r="I1342" s="7" t="s">
        <v>1537</v>
      </c>
      <c r="J1342" s="7">
        <f t="shared" si="20"/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12">
        <v>0</v>
      </c>
      <c r="AA1342" s="20">
        <v>0</v>
      </c>
      <c r="AB1342" s="20">
        <v>0</v>
      </c>
      <c r="AC1342" s="48">
        <v>0</v>
      </c>
      <c r="AD1342" s="9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v>0</v>
      </c>
      <c r="AM1342" s="7">
        <v>0</v>
      </c>
      <c r="AN1342" s="7">
        <v>0</v>
      </c>
      <c r="AO1342" s="7">
        <v>0</v>
      </c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</row>
    <row r="1343" spans="1:67" s="21" customFormat="1">
      <c r="A1343" s="7" t="s">
        <v>5474</v>
      </c>
      <c r="B1343" s="7" t="s">
        <v>4020</v>
      </c>
      <c r="C1343" s="7" t="s">
        <v>1506</v>
      </c>
      <c r="D1343" s="7" t="s">
        <v>1507</v>
      </c>
      <c r="E1343" s="7" t="s">
        <v>1508</v>
      </c>
      <c r="F1343" s="7" t="s">
        <v>1509</v>
      </c>
      <c r="G1343" s="7" t="s">
        <v>1510</v>
      </c>
      <c r="H1343" s="7" t="s">
        <v>1573</v>
      </c>
      <c r="I1343" s="7" t="s">
        <v>1537</v>
      </c>
      <c r="J1343" s="7">
        <f t="shared" si="20"/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12">
        <v>0</v>
      </c>
      <c r="AA1343" s="20">
        <v>0</v>
      </c>
      <c r="AB1343" s="20">
        <v>0</v>
      </c>
      <c r="AC1343" s="48">
        <v>0</v>
      </c>
      <c r="AD1343" s="9">
        <v>0</v>
      </c>
      <c r="AE1343" s="7">
        <v>0</v>
      </c>
      <c r="AF1343" s="7">
        <v>0</v>
      </c>
      <c r="AG1343" s="7">
        <v>0</v>
      </c>
      <c r="AH1343" s="7">
        <v>0</v>
      </c>
      <c r="AI1343" s="7">
        <v>0</v>
      </c>
      <c r="AJ1343" s="7">
        <v>0</v>
      </c>
      <c r="AK1343" s="7">
        <v>0</v>
      </c>
      <c r="AL1343" s="7">
        <v>0</v>
      </c>
      <c r="AM1343" s="7">
        <v>0</v>
      </c>
      <c r="AN1343" s="7">
        <v>0</v>
      </c>
      <c r="AO1343" s="7">
        <v>0</v>
      </c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</row>
    <row r="1344" spans="1:67" s="21" customFormat="1">
      <c r="A1344" s="7" t="s">
        <v>5475</v>
      </c>
      <c r="B1344" s="7" t="s">
        <v>3782</v>
      </c>
      <c r="C1344" s="7" t="s">
        <v>1506</v>
      </c>
      <c r="D1344" s="7" t="s">
        <v>1507</v>
      </c>
      <c r="E1344" s="7" t="s">
        <v>1521</v>
      </c>
      <c r="F1344" s="7" t="s">
        <v>1522</v>
      </c>
      <c r="G1344" s="7" t="s">
        <v>1537</v>
      </c>
      <c r="H1344" s="7" t="s">
        <v>1537</v>
      </c>
      <c r="I1344" s="7" t="s">
        <v>1537</v>
      </c>
      <c r="J1344" s="7">
        <f t="shared" si="20"/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12">
        <v>0</v>
      </c>
      <c r="AA1344" s="20">
        <v>0</v>
      </c>
      <c r="AB1344" s="20">
        <v>0</v>
      </c>
      <c r="AC1344" s="48">
        <v>0</v>
      </c>
      <c r="AD1344" s="9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0</v>
      </c>
      <c r="AL1344" s="7">
        <v>0</v>
      </c>
      <c r="AM1344" s="7">
        <v>0</v>
      </c>
      <c r="AN1344" s="7">
        <v>0</v>
      </c>
      <c r="AO1344" s="7">
        <v>0</v>
      </c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</row>
    <row r="1345" spans="1:67" s="21" customFormat="1">
      <c r="A1345" s="7" t="s">
        <v>5476</v>
      </c>
      <c r="B1345" s="7" t="s">
        <v>5477</v>
      </c>
      <c r="C1345" s="7" t="s">
        <v>1506</v>
      </c>
      <c r="D1345" s="7" t="s">
        <v>1749</v>
      </c>
      <c r="E1345" s="7" t="s">
        <v>1749</v>
      </c>
      <c r="F1345" s="7" t="s">
        <v>5478</v>
      </c>
      <c r="G1345" s="7" t="s">
        <v>5479</v>
      </c>
      <c r="H1345" s="7" t="s">
        <v>5480</v>
      </c>
      <c r="I1345" s="7" t="s">
        <v>1537</v>
      </c>
      <c r="J1345" s="7">
        <f t="shared" si="20"/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12">
        <v>0</v>
      </c>
      <c r="AA1345" s="20">
        <v>0</v>
      </c>
      <c r="AB1345" s="20">
        <v>0</v>
      </c>
      <c r="AC1345" s="48">
        <v>0</v>
      </c>
      <c r="AD1345" s="9">
        <v>0</v>
      </c>
      <c r="AE1345" s="7">
        <v>0</v>
      </c>
      <c r="AF1345" s="7">
        <v>0</v>
      </c>
      <c r="AG1345" s="7">
        <v>0</v>
      </c>
      <c r="AH1345" s="7">
        <v>0</v>
      </c>
      <c r="AI1345" s="7">
        <v>0</v>
      </c>
      <c r="AJ1345" s="7">
        <v>0</v>
      </c>
      <c r="AK1345" s="7">
        <v>0</v>
      </c>
      <c r="AL1345" s="7">
        <v>0</v>
      </c>
      <c r="AM1345" s="7">
        <v>0</v>
      </c>
      <c r="AN1345" s="7">
        <v>0</v>
      </c>
      <c r="AO1345" s="7">
        <v>0</v>
      </c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</row>
    <row r="1346" spans="1:67" s="21" customFormat="1">
      <c r="A1346" s="7" t="s">
        <v>5481</v>
      </c>
      <c r="B1346" s="7" t="s">
        <v>5482</v>
      </c>
      <c r="C1346" s="7" t="s">
        <v>1506</v>
      </c>
      <c r="D1346" s="7" t="s">
        <v>1532</v>
      </c>
      <c r="E1346" s="7" t="s">
        <v>1533</v>
      </c>
      <c r="F1346" s="7" t="s">
        <v>1601</v>
      </c>
      <c r="G1346" s="7" t="s">
        <v>4145</v>
      </c>
      <c r="H1346" s="7" t="s">
        <v>5483</v>
      </c>
      <c r="I1346" s="7" t="s">
        <v>5484</v>
      </c>
      <c r="J1346" s="7">
        <f t="shared" si="20"/>
        <v>0</v>
      </c>
      <c r="K1346" s="8">
        <v>0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12">
        <v>0</v>
      </c>
      <c r="AA1346" s="20">
        <v>0</v>
      </c>
      <c r="AB1346" s="20">
        <v>0</v>
      </c>
      <c r="AC1346" s="48">
        <v>0</v>
      </c>
      <c r="AD1346" s="9">
        <v>0</v>
      </c>
      <c r="AE1346" s="7">
        <v>0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0</v>
      </c>
      <c r="AL1346" s="7">
        <v>0</v>
      </c>
      <c r="AM1346" s="7">
        <v>0</v>
      </c>
      <c r="AN1346" s="7">
        <v>0</v>
      </c>
      <c r="AO1346" s="7">
        <v>0</v>
      </c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</row>
    <row r="1347" spans="1:67" s="21" customFormat="1">
      <c r="A1347" s="7" t="s">
        <v>5485</v>
      </c>
      <c r="B1347" s="7" t="s">
        <v>3790</v>
      </c>
      <c r="C1347" s="7" t="s">
        <v>1506</v>
      </c>
      <c r="D1347" s="7" t="s">
        <v>1507</v>
      </c>
      <c r="E1347" s="7" t="s">
        <v>1508</v>
      </c>
      <c r="F1347" s="7" t="s">
        <v>1509</v>
      </c>
      <c r="G1347" s="7" t="s">
        <v>1510</v>
      </c>
      <c r="H1347" s="7" t="s">
        <v>3791</v>
      </c>
      <c r="I1347" s="7" t="s">
        <v>1537</v>
      </c>
      <c r="J1347" s="7">
        <f t="shared" si="20"/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12">
        <v>0</v>
      </c>
      <c r="AA1347" s="20">
        <v>0</v>
      </c>
      <c r="AB1347" s="20">
        <v>0</v>
      </c>
      <c r="AC1347" s="48">
        <v>0</v>
      </c>
      <c r="AD1347" s="9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</row>
    <row r="1348" spans="1:67" s="21" customFormat="1">
      <c r="A1348" s="7" t="s">
        <v>5486</v>
      </c>
      <c r="B1348" s="7" t="s">
        <v>5487</v>
      </c>
      <c r="C1348" s="7" t="s">
        <v>1506</v>
      </c>
      <c r="D1348" s="7" t="s">
        <v>1532</v>
      </c>
      <c r="E1348" s="7" t="s">
        <v>1533</v>
      </c>
      <c r="F1348" s="7" t="s">
        <v>1534</v>
      </c>
      <c r="G1348" s="7" t="s">
        <v>1535</v>
      </c>
      <c r="H1348" s="7" t="s">
        <v>5488</v>
      </c>
      <c r="I1348" s="7" t="s">
        <v>1537</v>
      </c>
      <c r="J1348" s="7">
        <f t="shared" ref="J1348:J1411" si="21">SUM(K1348:AO1348)</f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12">
        <v>0</v>
      </c>
      <c r="AA1348" s="20">
        <v>0</v>
      </c>
      <c r="AB1348" s="20">
        <v>0</v>
      </c>
      <c r="AC1348" s="48">
        <v>0</v>
      </c>
      <c r="AD1348" s="9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0</v>
      </c>
      <c r="AL1348" s="7">
        <v>0</v>
      </c>
      <c r="AM1348" s="7">
        <v>0</v>
      </c>
      <c r="AN1348" s="7">
        <v>0</v>
      </c>
      <c r="AO1348" s="7">
        <v>0</v>
      </c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</row>
    <row r="1349" spans="1:67" s="21" customFormat="1">
      <c r="A1349" s="7" t="s">
        <v>5489</v>
      </c>
      <c r="B1349" s="7" t="s">
        <v>3695</v>
      </c>
      <c r="C1349" s="7" t="s">
        <v>1506</v>
      </c>
      <c r="D1349" s="7" t="s">
        <v>1507</v>
      </c>
      <c r="E1349" s="7" t="s">
        <v>1515</v>
      </c>
      <c r="F1349" s="7" t="s">
        <v>3672</v>
      </c>
      <c r="G1349" s="7" t="s">
        <v>1789</v>
      </c>
      <c r="H1349" s="7" t="s">
        <v>1537</v>
      </c>
      <c r="I1349" s="7" t="s">
        <v>1537</v>
      </c>
      <c r="J1349" s="7">
        <f t="shared" si="21"/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12">
        <v>0</v>
      </c>
      <c r="AA1349" s="20">
        <v>0</v>
      </c>
      <c r="AB1349" s="20">
        <v>0</v>
      </c>
      <c r="AC1349" s="48">
        <v>0</v>
      </c>
      <c r="AD1349" s="9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7">
        <v>0</v>
      </c>
      <c r="AN1349" s="7">
        <v>0</v>
      </c>
      <c r="AO1349" s="7">
        <v>0</v>
      </c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</row>
    <row r="1350" spans="1:67" s="21" customFormat="1">
      <c r="A1350" s="7" t="s">
        <v>5490</v>
      </c>
      <c r="B1350" s="7" t="s">
        <v>3831</v>
      </c>
      <c r="C1350" s="7" t="s">
        <v>1506</v>
      </c>
      <c r="D1350" s="7" t="s">
        <v>1507</v>
      </c>
      <c r="E1350" s="7" t="s">
        <v>1508</v>
      </c>
      <c r="F1350" s="7" t="s">
        <v>1509</v>
      </c>
      <c r="G1350" s="7" t="s">
        <v>1510</v>
      </c>
      <c r="H1350" s="7" t="s">
        <v>1537</v>
      </c>
      <c r="I1350" s="7" t="s">
        <v>1537</v>
      </c>
      <c r="J1350" s="7">
        <f t="shared" si="21"/>
        <v>0</v>
      </c>
      <c r="K1350" s="8">
        <v>0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12">
        <v>0</v>
      </c>
      <c r="AA1350" s="20">
        <v>0</v>
      </c>
      <c r="AB1350" s="20">
        <v>0</v>
      </c>
      <c r="AC1350" s="48">
        <v>0</v>
      </c>
      <c r="AD1350" s="9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0</v>
      </c>
      <c r="AL1350" s="7">
        <v>0</v>
      </c>
      <c r="AM1350" s="7">
        <v>0</v>
      </c>
      <c r="AN1350" s="7">
        <v>0</v>
      </c>
      <c r="AO1350" s="7">
        <v>0</v>
      </c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</row>
    <row r="1351" spans="1:67" s="21" customFormat="1">
      <c r="A1351" s="7" t="s">
        <v>5491</v>
      </c>
      <c r="B1351" s="7" t="s">
        <v>5492</v>
      </c>
      <c r="C1351" s="7" t="s">
        <v>1506</v>
      </c>
      <c r="D1351" s="7" t="s">
        <v>1507</v>
      </c>
      <c r="E1351" s="7" t="s">
        <v>1515</v>
      </c>
      <c r="F1351" s="7" t="s">
        <v>1581</v>
      </c>
      <c r="G1351" s="7" t="s">
        <v>1582</v>
      </c>
      <c r="H1351" s="7" t="s">
        <v>4719</v>
      </c>
      <c r="I1351" s="7" t="s">
        <v>5493</v>
      </c>
      <c r="J1351" s="7">
        <f t="shared" si="21"/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12">
        <v>0</v>
      </c>
      <c r="AA1351" s="20">
        <v>0</v>
      </c>
      <c r="AB1351" s="20">
        <v>0</v>
      </c>
      <c r="AC1351" s="48">
        <v>0</v>
      </c>
      <c r="AD1351" s="9">
        <v>0</v>
      </c>
      <c r="AE1351" s="7">
        <v>0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0</v>
      </c>
      <c r="AL1351" s="7">
        <v>0</v>
      </c>
      <c r="AM1351" s="7">
        <v>0</v>
      </c>
      <c r="AN1351" s="7">
        <v>0</v>
      </c>
      <c r="AO1351" s="7">
        <v>0</v>
      </c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</row>
    <row r="1352" spans="1:67" s="21" customFormat="1">
      <c r="A1352" s="7" t="s">
        <v>5494</v>
      </c>
      <c r="B1352" s="7" t="s">
        <v>4421</v>
      </c>
      <c r="C1352" s="7" t="s">
        <v>1506</v>
      </c>
      <c r="D1352" s="7" t="s">
        <v>1558</v>
      </c>
      <c r="E1352" s="7" t="s">
        <v>4079</v>
      </c>
      <c r="F1352" s="7" t="s">
        <v>4080</v>
      </c>
      <c r="G1352" s="7" t="s">
        <v>4081</v>
      </c>
      <c r="H1352" s="7" t="s">
        <v>1537</v>
      </c>
      <c r="I1352" s="7" t="s">
        <v>1537</v>
      </c>
      <c r="J1352" s="7">
        <f t="shared" si="21"/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12">
        <v>0</v>
      </c>
      <c r="AA1352" s="20">
        <v>0</v>
      </c>
      <c r="AB1352" s="20">
        <v>0</v>
      </c>
      <c r="AC1352" s="48">
        <v>0</v>
      </c>
      <c r="AD1352" s="9">
        <v>0</v>
      </c>
      <c r="AE1352" s="7">
        <v>0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0</v>
      </c>
      <c r="AL1352" s="7">
        <v>0</v>
      </c>
      <c r="AM1352" s="7">
        <v>0</v>
      </c>
      <c r="AN1352" s="7">
        <v>0</v>
      </c>
      <c r="AO1352" s="7">
        <v>0</v>
      </c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</row>
    <row r="1353" spans="1:67" s="21" customFormat="1">
      <c r="A1353" s="7" t="s">
        <v>5495</v>
      </c>
      <c r="B1353" s="7" t="s">
        <v>3699</v>
      </c>
      <c r="C1353" s="7" t="s">
        <v>1506</v>
      </c>
      <c r="D1353" s="7" t="s">
        <v>1558</v>
      </c>
      <c r="E1353" s="7" t="s">
        <v>1559</v>
      </c>
      <c r="F1353" s="7" t="s">
        <v>1560</v>
      </c>
      <c r="G1353" s="7" t="s">
        <v>1561</v>
      </c>
      <c r="H1353" s="7" t="s">
        <v>1562</v>
      </c>
      <c r="I1353" s="7" t="s">
        <v>1537</v>
      </c>
      <c r="J1353" s="7">
        <f t="shared" si="21"/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12">
        <v>0</v>
      </c>
      <c r="AA1353" s="20">
        <v>0</v>
      </c>
      <c r="AB1353" s="20">
        <v>0</v>
      </c>
      <c r="AC1353" s="48">
        <v>0</v>
      </c>
      <c r="AD1353" s="9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0</v>
      </c>
      <c r="AL1353" s="7">
        <v>0</v>
      </c>
      <c r="AM1353" s="7">
        <v>0</v>
      </c>
      <c r="AN1353" s="7">
        <v>0</v>
      </c>
      <c r="AO1353" s="7">
        <v>0</v>
      </c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</row>
    <row r="1354" spans="1:67" s="21" customFormat="1">
      <c r="A1354" s="7" t="s">
        <v>5496</v>
      </c>
      <c r="B1354" s="7" t="s">
        <v>5256</v>
      </c>
      <c r="C1354" s="7" t="s">
        <v>1506</v>
      </c>
      <c r="D1354" s="7" t="s">
        <v>1558</v>
      </c>
      <c r="E1354" s="7" t="s">
        <v>1559</v>
      </c>
      <c r="F1354" s="7" t="s">
        <v>1560</v>
      </c>
      <c r="G1354" s="7" t="s">
        <v>1561</v>
      </c>
      <c r="H1354" s="7" t="s">
        <v>5257</v>
      </c>
      <c r="I1354" s="7" t="s">
        <v>1537</v>
      </c>
      <c r="J1354" s="7">
        <f t="shared" si="21"/>
        <v>0</v>
      </c>
      <c r="K1354" s="8">
        <v>0</v>
      </c>
      <c r="L1354" s="8">
        <v>0</v>
      </c>
      <c r="M1354" s="8">
        <v>0</v>
      </c>
      <c r="N1354" s="8">
        <v>0</v>
      </c>
      <c r="O1354" s="8">
        <v>0</v>
      </c>
      <c r="P1354" s="8">
        <v>0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12">
        <v>0</v>
      </c>
      <c r="AA1354" s="20">
        <v>0</v>
      </c>
      <c r="AB1354" s="20">
        <v>0</v>
      </c>
      <c r="AC1354" s="48">
        <v>0</v>
      </c>
      <c r="AD1354" s="9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0</v>
      </c>
      <c r="AJ1354" s="7">
        <v>0</v>
      </c>
      <c r="AK1354" s="7">
        <v>0</v>
      </c>
      <c r="AL1354" s="7">
        <v>0</v>
      </c>
      <c r="AM1354" s="7">
        <v>0</v>
      </c>
      <c r="AN1354" s="7">
        <v>0</v>
      </c>
      <c r="AO1354" s="7">
        <v>0</v>
      </c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</row>
    <row r="1355" spans="1:67" s="21" customFormat="1">
      <c r="A1355" s="7" t="s">
        <v>5497</v>
      </c>
      <c r="B1355" s="7" t="s">
        <v>4980</v>
      </c>
      <c r="C1355" s="7" t="s">
        <v>1506</v>
      </c>
      <c r="D1355" s="7" t="s">
        <v>1507</v>
      </c>
      <c r="E1355" s="7" t="s">
        <v>1515</v>
      </c>
      <c r="F1355" s="7" t="s">
        <v>4673</v>
      </c>
      <c r="G1355" s="7" t="s">
        <v>4981</v>
      </c>
      <c r="H1355" s="7" t="s">
        <v>4982</v>
      </c>
      <c r="I1355" s="7" t="s">
        <v>1537</v>
      </c>
      <c r="J1355" s="7">
        <f t="shared" si="21"/>
        <v>0</v>
      </c>
      <c r="K1355" s="8">
        <v>0</v>
      </c>
      <c r="L1355" s="8">
        <v>0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12">
        <v>0</v>
      </c>
      <c r="AA1355" s="20">
        <v>0</v>
      </c>
      <c r="AB1355" s="20">
        <v>0</v>
      </c>
      <c r="AC1355" s="48">
        <v>0</v>
      </c>
      <c r="AD1355" s="9">
        <v>0</v>
      </c>
      <c r="AE1355" s="7">
        <v>0</v>
      </c>
      <c r="AF1355" s="7">
        <v>0</v>
      </c>
      <c r="AG1355" s="7">
        <v>0</v>
      </c>
      <c r="AH1355" s="7">
        <v>0</v>
      </c>
      <c r="AI1355" s="7">
        <v>0</v>
      </c>
      <c r="AJ1355" s="7">
        <v>0</v>
      </c>
      <c r="AK1355" s="7">
        <v>0</v>
      </c>
      <c r="AL1355" s="7">
        <v>0</v>
      </c>
      <c r="AM1355" s="7">
        <v>0</v>
      </c>
      <c r="AN1355" s="7">
        <v>0</v>
      </c>
      <c r="AO1355" s="7">
        <v>0</v>
      </c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</row>
    <row r="1356" spans="1:67" s="21" customFormat="1">
      <c r="A1356" s="7" t="s">
        <v>5498</v>
      </c>
      <c r="B1356" s="7" t="s">
        <v>3699</v>
      </c>
      <c r="C1356" s="7" t="s">
        <v>1506</v>
      </c>
      <c r="D1356" s="7" t="s">
        <v>1558</v>
      </c>
      <c r="E1356" s="7" t="s">
        <v>1559</v>
      </c>
      <c r="F1356" s="7" t="s">
        <v>1560</v>
      </c>
      <c r="G1356" s="7" t="s">
        <v>1561</v>
      </c>
      <c r="H1356" s="7" t="s">
        <v>1562</v>
      </c>
      <c r="I1356" s="7" t="s">
        <v>1537</v>
      </c>
      <c r="J1356" s="7">
        <f t="shared" si="21"/>
        <v>0</v>
      </c>
      <c r="K1356" s="8">
        <v>0</v>
      </c>
      <c r="L1356" s="8">
        <v>0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12">
        <v>0</v>
      </c>
      <c r="AA1356" s="20">
        <v>0</v>
      </c>
      <c r="AB1356" s="20">
        <v>0</v>
      </c>
      <c r="AC1356" s="48">
        <v>0</v>
      </c>
      <c r="AD1356" s="9">
        <v>0</v>
      </c>
      <c r="AE1356" s="7">
        <v>0</v>
      </c>
      <c r="AF1356" s="7">
        <v>0</v>
      </c>
      <c r="AG1356" s="7">
        <v>0</v>
      </c>
      <c r="AH1356" s="7">
        <v>0</v>
      </c>
      <c r="AI1356" s="7">
        <v>0</v>
      </c>
      <c r="AJ1356" s="7">
        <v>0</v>
      </c>
      <c r="AK1356" s="7">
        <v>0</v>
      </c>
      <c r="AL1356" s="7">
        <v>0</v>
      </c>
      <c r="AM1356" s="7">
        <v>0</v>
      </c>
      <c r="AN1356" s="7">
        <v>0</v>
      </c>
      <c r="AO1356" s="7">
        <v>0</v>
      </c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</row>
    <row r="1357" spans="1:67" s="21" customFormat="1">
      <c r="A1357" s="7" t="s">
        <v>5499</v>
      </c>
      <c r="B1357" s="7" t="s">
        <v>3831</v>
      </c>
      <c r="C1357" s="7" t="s">
        <v>1506</v>
      </c>
      <c r="D1357" s="7" t="s">
        <v>1507</v>
      </c>
      <c r="E1357" s="7" t="s">
        <v>1508</v>
      </c>
      <c r="F1357" s="7" t="s">
        <v>1509</v>
      </c>
      <c r="G1357" s="7" t="s">
        <v>1510</v>
      </c>
      <c r="H1357" s="7" t="s">
        <v>1537</v>
      </c>
      <c r="I1357" s="7" t="s">
        <v>1537</v>
      </c>
      <c r="J1357" s="7">
        <f t="shared" si="21"/>
        <v>0</v>
      </c>
      <c r="K1357" s="8">
        <v>0</v>
      </c>
      <c r="L1357" s="8">
        <v>0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12">
        <v>0</v>
      </c>
      <c r="AA1357" s="20">
        <v>0</v>
      </c>
      <c r="AB1357" s="20">
        <v>0</v>
      </c>
      <c r="AC1357" s="48">
        <v>0</v>
      </c>
      <c r="AD1357" s="9">
        <v>0</v>
      </c>
      <c r="AE1357" s="7">
        <v>0</v>
      </c>
      <c r="AF1357" s="7">
        <v>0</v>
      </c>
      <c r="AG1357" s="7">
        <v>0</v>
      </c>
      <c r="AH1357" s="7">
        <v>0</v>
      </c>
      <c r="AI1357" s="7">
        <v>0</v>
      </c>
      <c r="AJ1357" s="7">
        <v>0</v>
      </c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</row>
    <row r="1358" spans="1:67" s="21" customFormat="1">
      <c r="A1358" s="7" t="s">
        <v>5500</v>
      </c>
      <c r="B1358" s="7" t="s">
        <v>3831</v>
      </c>
      <c r="C1358" s="7" t="s">
        <v>1506</v>
      </c>
      <c r="D1358" s="7" t="s">
        <v>1507</v>
      </c>
      <c r="E1358" s="7" t="s">
        <v>1508</v>
      </c>
      <c r="F1358" s="7" t="s">
        <v>1509</v>
      </c>
      <c r="G1358" s="7" t="s">
        <v>1510</v>
      </c>
      <c r="H1358" s="7" t="s">
        <v>1537</v>
      </c>
      <c r="I1358" s="7" t="s">
        <v>1537</v>
      </c>
      <c r="J1358" s="7">
        <f t="shared" si="21"/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12">
        <v>0</v>
      </c>
      <c r="AA1358" s="20">
        <v>0</v>
      </c>
      <c r="AB1358" s="20">
        <v>0</v>
      </c>
      <c r="AC1358" s="48">
        <v>0</v>
      </c>
      <c r="AD1358" s="9">
        <v>0</v>
      </c>
      <c r="AE1358" s="7">
        <v>0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0</v>
      </c>
      <c r="AL1358" s="7">
        <v>0</v>
      </c>
      <c r="AM1358" s="7">
        <v>0</v>
      </c>
      <c r="AN1358" s="7">
        <v>0</v>
      </c>
      <c r="AO1358" s="7">
        <v>0</v>
      </c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</row>
    <row r="1359" spans="1:67" s="21" customFormat="1">
      <c r="A1359" s="7" t="s">
        <v>5501</v>
      </c>
      <c r="B1359" s="7" t="s">
        <v>3669</v>
      </c>
      <c r="C1359" s="7" t="s">
        <v>1506</v>
      </c>
      <c r="D1359" s="7" t="s">
        <v>1507</v>
      </c>
      <c r="E1359" s="7" t="s">
        <v>1521</v>
      </c>
      <c r="F1359" s="7" t="s">
        <v>1546</v>
      </c>
      <c r="G1359" s="7" t="s">
        <v>1537</v>
      </c>
      <c r="H1359" s="7" t="s">
        <v>1537</v>
      </c>
      <c r="I1359" s="7" t="s">
        <v>1537</v>
      </c>
      <c r="J1359" s="7">
        <f t="shared" si="21"/>
        <v>0</v>
      </c>
      <c r="K1359" s="8">
        <v>0</v>
      </c>
      <c r="L1359" s="8">
        <v>0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12">
        <v>0</v>
      </c>
      <c r="AA1359" s="20">
        <v>0</v>
      </c>
      <c r="AB1359" s="20">
        <v>0</v>
      </c>
      <c r="AC1359" s="48">
        <v>0</v>
      </c>
      <c r="AD1359" s="9">
        <v>0</v>
      </c>
      <c r="AE1359" s="7">
        <v>0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0</v>
      </c>
      <c r="AL1359" s="7">
        <v>0</v>
      </c>
      <c r="AM1359" s="7">
        <v>0</v>
      </c>
      <c r="AN1359" s="7">
        <v>0</v>
      </c>
      <c r="AO1359" s="7">
        <v>0</v>
      </c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</row>
    <row r="1360" spans="1:67" s="21" customFormat="1">
      <c r="A1360" s="7" t="s">
        <v>5502</v>
      </c>
      <c r="B1360" s="7" t="s">
        <v>3901</v>
      </c>
      <c r="C1360" s="7" t="s">
        <v>1506</v>
      </c>
      <c r="D1360" s="7" t="s">
        <v>1749</v>
      </c>
      <c r="E1360" s="7" t="s">
        <v>1749</v>
      </c>
      <c r="F1360" s="7" t="s">
        <v>1750</v>
      </c>
      <c r="G1360" s="7" t="s">
        <v>1751</v>
      </c>
      <c r="H1360" s="7" t="s">
        <v>1537</v>
      </c>
      <c r="I1360" s="7" t="s">
        <v>1537</v>
      </c>
      <c r="J1360" s="7">
        <f t="shared" si="21"/>
        <v>0</v>
      </c>
      <c r="K1360" s="8">
        <v>0</v>
      </c>
      <c r="L1360" s="8">
        <v>0</v>
      </c>
      <c r="M1360" s="8">
        <v>0</v>
      </c>
      <c r="N1360" s="8">
        <v>0</v>
      </c>
      <c r="O1360" s="8">
        <v>0</v>
      </c>
      <c r="P1360" s="8">
        <v>0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12">
        <v>0</v>
      </c>
      <c r="AA1360" s="20">
        <v>0</v>
      </c>
      <c r="AB1360" s="20">
        <v>0</v>
      </c>
      <c r="AC1360" s="48">
        <v>0</v>
      </c>
      <c r="AD1360" s="9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0</v>
      </c>
      <c r="AL1360" s="7">
        <v>0</v>
      </c>
      <c r="AM1360" s="7">
        <v>0</v>
      </c>
      <c r="AN1360" s="7">
        <v>0</v>
      </c>
      <c r="AO1360" s="7">
        <v>0</v>
      </c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</row>
    <row r="1361" spans="1:67" s="21" customFormat="1">
      <c r="A1361" s="7" t="s">
        <v>5503</v>
      </c>
      <c r="B1361" s="7" t="s">
        <v>4142</v>
      </c>
      <c r="C1361" s="7" t="s">
        <v>1506</v>
      </c>
      <c r="D1361" s="7" t="s">
        <v>1507</v>
      </c>
      <c r="E1361" s="7" t="s">
        <v>1515</v>
      </c>
      <c r="F1361" s="7" t="s">
        <v>1539</v>
      </c>
      <c r="G1361" s="7" t="s">
        <v>1540</v>
      </c>
      <c r="H1361" s="7" t="s">
        <v>1537</v>
      </c>
      <c r="I1361" s="7" t="s">
        <v>1537</v>
      </c>
      <c r="J1361" s="7">
        <f t="shared" si="21"/>
        <v>0</v>
      </c>
      <c r="K1361" s="8">
        <v>0</v>
      </c>
      <c r="L1361" s="8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12">
        <v>0</v>
      </c>
      <c r="AA1361" s="20">
        <v>0</v>
      </c>
      <c r="AB1361" s="20">
        <v>0</v>
      </c>
      <c r="AC1361" s="48">
        <v>0</v>
      </c>
      <c r="AD1361" s="9">
        <v>0</v>
      </c>
      <c r="AE1361" s="7">
        <v>0</v>
      </c>
      <c r="AF1361" s="7">
        <v>0</v>
      </c>
      <c r="AG1361" s="7">
        <v>0</v>
      </c>
      <c r="AH1361" s="7">
        <v>0</v>
      </c>
      <c r="AI1361" s="7">
        <v>0</v>
      </c>
      <c r="AJ1361" s="7">
        <v>0</v>
      </c>
      <c r="AK1361" s="7">
        <v>0</v>
      </c>
      <c r="AL1361" s="7">
        <v>0</v>
      </c>
      <c r="AM1361" s="7">
        <v>0</v>
      </c>
      <c r="AN1361" s="7">
        <v>0</v>
      </c>
      <c r="AO1361" s="7">
        <v>0</v>
      </c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</row>
    <row r="1362" spans="1:67" s="21" customFormat="1">
      <c r="A1362" s="7" t="s">
        <v>5504</v>
      </c>
      <c r="B1362" s="7" t="s">
        <v>3958</v>
      </c>
      <c r="C1362" s="7" t="s">
        <v>1506</v>
      </c>
      <c r="D1362" s="7" t="s">
        <v>1558</v>
      </c>
      <c r="E1362" s="7" t="s">
        <v>1588</v>
      </c>
      <c r="F1362" s="7" t="s">
        <v>1589</v>
      </c>
      <c r="G1362" s="7" t="s">
        <v>3959</v>
      </c>
      <c r="H1362" s="7" t="s">
        <v>1537</v>
      </c>
      <c r="I1362" s="7" t="s">
        <v>1537</v>
      </c>
      <c r="J1362" s="7">
        <f t="shared" si="21"/>
        <v>0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Y1362" s="8">
        <v>0</v>
      </c>
      <c r="Z1362" s="12">
        <v>0</v>
      </c>
      <c r="AA1362" s="20">
        <v>0</v>
      </c>
      <c r="AB1362" s="20">
        <v>0</v>
      </c>
      <c r="AC1362" s="48">
        <v>0</v>
      </c>
      <c r="AD1362" s="9">
        <v>0</v>
      </c>
      <c r="AE1362" s="7">
        <v>0</v>
      </c>
      <c r="AF1362" s="7">
        <v>0</v>
      </c>
      <c r="AG1362" s="7">
        <v>0</v>
      </c>
      <c r="AH1362" s="7">
        <v>0</v>
      </c>
      <c r="AI1362" s="7">
        <v>0</v>
      </c>
      <c r="AJ1362" s="7">
        <v>0</v>
      </c>
      <c r="AK1362" s="7">
        <v>0</v>
      </c>
      <c r="AL1362" s="7">
        <v>0</v>
      </c>
      <c r="AM1362" s="7">
        <v>0</v>
      </c>
      <c r="AN1362" s="7">
        <v>0</v>
      </c>
      <c r="AO1362" s="7">
        <v>0</v>
      </c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</row>
    <row r="1363" spans="1:67" s="21" customFormat="1">
      <c r="A1363" s="7" t="s">
        <v>5505</v>
      </c>
      <c r="B1363" s="7" t="s">
        <v>4099</v>
      </c>
      <c r="C1363" s="7" t="s">
        <v>4100</v>
      </c>
      <c r="D1363" s="7" t="s">
        <v>1537</v>
      </c>
      <c r="E1363" s="7" t="s">
        <v>1537</v>
      </c>
      <c r="F1363" s="7" t="s">
        <v>1537</v>
      </c>
      <c r="G1363" s="7" t="s">
        <v>1537</v>
      </c>
      <c r="H1363" s="7" t="s">
        <v>1537</v>
      </c>
      <c r="I1363" s="7" t="s">
        <v>1537</v>
      </c>
      <c r="J1363" s="7">
        <f t="shared" si="21"/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12">
        <v>0</v>
      </c>
      <c r="AA1363" s="20">
        <v>0</v>
      </c>
      <c r="AB1363" s="20">
        <v>0</v>
      </c>
      <c r="AC1363" s="48">
        <v>0</v>
      </c>
      <c r="AD1363" s="9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0</v>
      </c>
      <c r="AL1363" s="7">
        <v>0</v>
      </c>
      <c r="AM1363" s="7">
        <v>0</v>
      </c>
      <c r="AN1363" s="7">
        <v>0</v>
      </c>
      <c r="AO1363" s="7">
        <v>0</v>
      </c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</row>
    <row r="1364" spans="1:67" s="21" customFormat="1">
      <c r="A1364" s="7" t="s">
        <v>5506</v>
      </c>
      <c r="B1364" s="7" t="s">
        <v>4020</v>
      </c>
      <c r="C1364" s="7" t="s">
        <v>1506</v>
      </c>
      <c r="D1364" s="7" t="s">
        <v>1507</v>
      </c>
      <c r="E1364" s="7" t="s">
        <v>1508</v>
      </c>
      <c r="F1364" s="7" t="s">
        <v>1509</v>
      </c>
      <c r="G1364" s="7" t="s">
        <v>1510</v>
      </c>
      <c r="H1364" s="7" t="s">
        <v>1573</v>
      </c>
      <c r="I1364" s="7" t="s">
        <v>1537</v>
      </c>
      <c r="J1364" s="7">
        <f t="shared" si="21"/>
        <v>0</v>
      </c>
      <c r="K1364" s="8">
        <v>0</v>
      </c>
      <c r="L1364" s="8">
        <v>0</v>
      </c>
      <c r="M1364" s="8">
        <v>0</v>
      </c>
      <c r="N1364" s="8">
        <v>0</v>
      </c>
      <c r="O1364" s="8">
        <v>0</v>
      </c>
      <c r="P1364" s="8">
        <v>0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0</v>
      </c>
      <c r="Z1364" s="12">
        <v>0</v>
      </c>
      <c r="AA1364" s="20">
        <v>0</v>
      </c>
      <c r="AB1364" s="20">
        <v>0</v>
      </c>
      <c r="AC1364" s="48">
        <v>0</v>
      </c>
      <c r="AD1364" s="9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0</v>
      </c>
      <c r="AL1364" s="7">
        <v>0</v>
      </c>
      <c r="AM1364" s="7">
        <v>0</v>
      </c>
      <c r="AN1364" s="7">
        <v>0</v>
      </c>
      <c r="AO1364" s="7">
        <v>0</v>
      </c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</row>
    <row r="1365" spans="1:67" s="21" customFormat="1">
      <c r="A1365" s="7" t="s">
        <v>5507</v>
      </c>
      <c r="B1365" s="7" t="s">
        <v>3699</v>
      </c>
      <c r="C1365" s="7" t="s">
        <v>1506</v>
      </c>
      <c r="D1365" s="7" t="s">
        <v>1558</v>
      </c>
      <c r="E1365" s="7" t="s">
        <v>1559</v>
      </c>
      <c r="F1365" s="7" t="s">
        <v>1560</v>
      </c>
      <c r="G1365" s="7" t="s">
        <v>1561</v>
      </c>
      <c r="H1365" s="7" t="s">
        <v>1562</v>
      </c>
      <c r="I1365" s="7" t="s">
        <v>1537</v>
      </c>
      <c r="J1365" s="7">
        <f t="shared" si="21"/>
        <v>0</v>
      </c>
      <c r="K1365" s="8">
        <v>0</v>
      </c>
      <c r="L1365" s="8">
        <v>0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12">
        <v>0</v>
      </c>
      <c r="AA1365" s="20">
        <v>0</v>
      </c>
      <c r="AB1365" s="20">
        <v>0</v>
      </c>
      <c r="AC1365" s="48">
        <v>0</v>
      </c>
      <c r="AD1365" s="9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</row>
    <row r="1366" spans="1:67" s="21" customFormat="1">
      <c r="A1366" s="7" t="s">
        <v>5508</v>
      </c>
      <c r="B1366" s="7" t="s">
        <v>3858</v>
      </c>
      <c r="C1366" s="7" t="s">
        <v>1506</v>
      </c>
      <c r="D1366" s="7" t="s">
        <v>1558</v>
      </c>
      <c r="E1366" s="7" t="s">
        <v>1588</v>
      </c>
      <c r="F1366" s="7" t="s">
        <v>1589</v>
      </c>
      <c r="G1366" s="7" t="s">
        <v>1779</v>
      </c>
      <c r="H1366" s="7" t="s">
        <v>3859</v>
      </c>
      <c r="I1366" s="7" t="s">
        <v>1537</v>
      </c>
      <c r="J1366" s="7">
        <f t="shared" si="21"/>
        <v>0</v>
      </c>
      <c r="K1366" s="8">
        <v>0</v>
      </c>
      <c r="L1366" s="8">
        <v>0</v>
      </c>
      <c r="M1366" s="8">
        <v>0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Y1366" s="8">
        <v>0</v>
      </c>
      <c r="Z1366" s="12">
        <v>0</v>
      </c>
      <c r="AA1366" s="20">
        <v>0</v>
      </c>
      <c r="AB1366" s="20">
        <v>0</v>
      </c>
      <c r="AC1366" s="48">
        <v>0</v>
      </c>
      <c r="AD1366" s="9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0</v>
      </c>
      <c r="AL1366" s="7">
        <v>0</v>
      </c>
      <c r="AM1366" s="7">
        <v>0</v>
      </c>
      <c r="AN1366" s="7">
        <v>0</v>
      </c>
      <c r="AO1366" s="7">
        <v>0</v>
      </c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</row>
    <row r="1367" spans="1:67" s="21" customFormat="1">
      <c r="A1367" s="7" t="s">
        <v>5509</v>
      </c>
      <c r="B1367" s="7" t="s">
        <v>4939</v>
      </c>
      <c r="C1367" s="7" t="s">
        <v>1506</v>
      </c>
      <c r="D1367" s="7" t="s">
        <v>1507</v>
      </c>
      <c r="E1367" s="7" t="s">
        <v>1508</v>
      </c>
      <c r="F1367" s="7" t="s">
        <v>4920</v>
      </c>
      <c r="G1367" s="7" t="s">
        <v>4921</v>
      </c>
      <c r="H1367" s="7" t="s">
        <v>4940</v>
      </c>
      <c r="I1367" s="7" t="s">
        <v>1537</v>
      </c>
      <c r="J1367" s="7">
        <f t="shared" si="21"/>
        <v>0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12">
        <v>0</v>
      </c>
      <c r="AA1367" s="20">
        <v>0</v>
      </c>
      <c r="AB1367" s="20">
        <v>0</v>
      </c>
      <c r="AC1367" s="48">
        <v>0</v>
      </c>
      <c r="AD1367" s="9">
        <v>0</v>
      </c>
      <c r="AE1367" s="7">
        <v>0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0</v>
      </c>
      <c r="AL1367" s="7">
        <v>0</v>
      </c>
      <c r="AM1367" s="7">
        <v>0</v>
      </c>
      <c r="AN1367" s="7">
        <v>0</v>
      </c>
      <c r="AO1367" s="7">
        <v>0</v>
      </c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</row>
    <row r="1368" spans="1:67" s="21" customFormat="1">
      <c r="A1368" s="7" t="s">
        <v>5510</v>
      </c>
      <c r="B1368" s="7" t="s">
        <v>4037</v>
      </c>
      <c r="C1368" s="7" t="s">
        <v>1506</v>
      </c>
      <c r="D1368" s="7" t="s">
        <v>1507</v>
      </c>
      <c r="E1368" s="7" t="s">
        <v>1521</v>
      </c>
      <c r="F1368" s="7" t="s">
        <v>4038</v>
      </c>
      <c r="G1368" s="7" t="s">
        <v>1537</v>
      </c>
      <c r="H1368" s="7" t="s">
        <v>1537</v>
      </c>
      <c r="I1368" s="7" t="s">
        <v>1537</v>
      </c>
      <c r="J1368" s="7">
        <f t="shared" si="21"/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12">
        <v>0</v>
      </c>
      <c r="AA1368" s="20">
        <v>0</v>
      </c>
      <c r="AB1368" s="20">
        <v>0</v>
      </c>
      <c r="AC1368" s="48">
        <v>0</v>
      </c>
      <c r="AD1368" s="9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0</v>
      </c>
      <c r="AL1368" s="7">
        <v>0</v>
      </c>
      <c r="AM1368" s="7">
        <v>0</v>
      </c>
      <c r="AN1368" s="7">
        <v>0</v>
      </c>
      <c r="AO1368" s="7">
        <v>0</v>
      </c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</row>
    <row r="1369" spans="1:67" s="21" customFormat="1">
      <c r="A1369" s="7" t="s">
        <v>5511</v>
      </c>
      <c r="B1369" s="7" t="s">
        <v>3799</v>
      </c>
      <c r="C1369" s="7" t="s">
        <v>1506</v>
      </c>
      <c r="D1369" s="7" t="s">
        <v>1558</v>
      </c>
      <c r="E1369" s="7" t="s">
        <v>1588</v>
      </c>
      <c r="F1369" s="7" t="s">
        <v>1589</v>
      </c>
      <c r="G1369" s="7" t="s">
        <v>1590</v>
      </c>
      <c r="H1369" s="7" t="s">
        <v>3800</v>
      </c>
      <c r="I1369" s="7" t="s">
        <v>1537</v>
      </c>
      <c r="J1369" s="7">
        <f t="shared" si="21"/>
        <v>0</v>
      </c>
      <c r="K1369" s="8">
        <v>0</v>
      </c>
      <c r="L1369" s="8">
        <v>0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12">
        <v>0</v>
      </c>
      <c r="AA1369" s="20">
        <v>0</v>
      </c>
      <c r="AB1369" s="20">
        <v>0</v>
      </c>
      <c r="AC1369" s="48">
        <v>0</v>
      </c>
      <c r="AD1369" s="9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</v>
      </c>
      <c r="AM1369" s="7">
        <v>0</v>
      </c>
      <c r="AN1369" s="7">
        <v>0</v>
      </c>
      <c r="AO1369" s="7">
        <v>0</v>
      </c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</row>
    <row r="1370" spans="1:67" s="21" customFormat="1">
      <c r="A1370" s="7" t="s">
        <v>5512</v>
      </c>
      <c r="B1370" s="7" t="s">
        <v>5513</v>
      </c>
      <c r="C1370" s="7" t="s">
        <v>1506</v>
      </c>
      <c r="D1370" s="7" t="s">
        <v>1507</v>
      </c>
      <c r="E1370" s="7" t="s">
        <v>1521</v>
      </c>
      <c r="F1370" s="7" t="s">
        <v>1850</v>
      </c>
      <c r="G1370" s="7" t="s">
        <v>5514</v>
      </c>
      <c r="H1370" s="7" t="s">
        <v>5515</v>
      </c>
      <c r="I1370" s="7" t="s">
        <v>1537</v>
      </c>
      <c r="J1370" s="7">
        <f t="shared" si="21"/>
        <v>0</v>
      </c>
      <c r="K1370" s="8">
        <v>0</v>
      </c>
      <c r="L1370" s="8">
        <v>0</v>
      </c>
      <c r="M1370" s="8">
        <v>0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12">
        <v>0</v>
      </c>
      <c r="AA1370" s="20">
        <v>0</v>
      </c>
      <c r="AB1370" s="20">
        <v>0</v>
      </c>
      <c r="AC1370" s="48">
        <v>0</v>
      </c>
      <c r="AD1370" s="9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0</v>
      </c>
      <c r="AL1370" s="7">
        <v>0</v>
      </c>
      <c r="AM1370" s="7">
        <v>0</v>
      </c>
      <c r="AN1370" s="7">
        <v>0</v>
      </c>
      <c r="AO1370" s="7">
        <v>0</v>
      </c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</row>
    <row r="1371" spans="1:67" s="21" customFormat="1">
      <c r="A1371" s="7" t="s">
        <v>5516</v>
      </c>
      <c r="B1371" s="7" t="s">
        <v>4123</v>
      </c>
      <c r="C1371" s="7" t="s">
        <v>1537</v>
      </c>
      <c r="D1371" s="7" t="s">
        <v>1537</v>
      </c>
      <c r="E1371" s="7" t="s">
        <v>1537</v>
      </c>
      <c r="F1371" s="7" t="s">
        <v>1537</v>
      </c>
      <c r="G1371" s="7" t="s">
        <v>1537</v>
      </c>
      <c r="H1371" s="7" t="s">
        <v>1537</v>
      </c>
      <c r="I1371" s="7" t="s">
        <v>1537</v>
      </c>
      <c r="J1371" s="7">
        <f t="shared" si="21"/>
        <v>0</v>
      </c>
      <c r="K1371" s="8">
        <v>0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12">
        <v>0</v>
      </c>
      <c r="AA1371" s="20">
        <v>0</v>
      </c>
      <c r="AB1371" s="20">
        <v>0</v>
      </c>
      <c r="AC1371" s="48">
        <v>0</v>
      </c>
      <c r="AD1371" s="9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0</v>
      </c>
      <c r="AL1371" s="7">
        <v>0</v>
      </c>
      <c r="AM1371" s="7">
        <v>0</v>
      </c>
      <c r="AN1371" s="7">
        <v>0</v>
      </c>
      <c r="AO1371" s="7">
        <v>0</v>
      </c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</row>
    <row r="1372" spans="1:67" s="21" customFormat="1">
      <c r="A1372" s="7" t="s">
        <v>5517</v>
      </c>
      <c r="B1372" s="7" t="s">
        <v>4334</v>
      </c>
      <c r="C1372" s="7" t="s">
        <v>1506</v>
      </c>
      <c r="D1372" s="7" t="s">
        <v>1507</v>
      </c>
      <c r="E1372" s="7" t="s">
        <v>1521</v>
      </c>
      <c r="F1372" s="7" t="s">
        <v>1850</v>
      </c>
      <c r="G1372" s="7" t="s">
        <v>4335</v>
      </c>
      <c r="H1372" s="7" t="s">
        <v>1537</v>
      </c>
      <c r="I1372" s="7" t="s">
        <v>1537</v>
      </c>
      <c r="J1372" s="7">
        <f t="shared" si="21"/>
        <v>0</v>
      </c>
      <c r="K1372" s="8">
        <v>0</v>
      </c>
      <c r="L1372" s="8">
        <v>0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12">
        <v>0</v>
      </c>
      <c r="AA1372" s="20">
        <v>0</v>
      </c>
      <c r="AB1372" s="20">
        <v>0</v>
      </c>
      <c r="AC1372" s="48">
        <v>0</v>
      </c>
      <c r="AD1372" s="9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0</v>
      </c>
      <c r="AJ1372" s="7">
        <v>0</v>
      </c>
      <c r="AK1372" s="7">
        <v>0</v>
      </c>
      <c r="AL1372" s="7">
        <v>0</v>
      </c>
      <c r="AM1372" s="7">
        <v>0</v>
      </c>
      <c r="AN1372" s="7">
        <v>0</v>
      </c>
      <c r="AO1372" s="7">
        <v>0</v>
      </c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</row>
    <row r="1373" spans="1:67" s="21" customFormat="1">
      <c r="A1373" s="7" t="s">
        <v>5518</v>
      </c>
      <c r="B1373" s="7" t="s">
        <v>3695</v>
      </c>
      <c r="C1373" s="7" t="s">
        <v>1506</v>
      </c>
      <c r="D1373" s="7" t="s">
        <v>1507</v>
      </c>
      <c r="E1373" s="7" t="s">
        <v>1515</v>
      </c>
      <c r="F1373" s="7" t="s">
        <v>3672</v>
      </c>
      <c r="G1373" s="7" t="s">
        <v>1789</v>
      </c>
      <c r="H1373" s="7" t="s">
        <v>1537</v>
      </c>
      <c r="I1373" s="7" t="s">
        <v>1537</v>
      </c>
      <c r="J1373" s="7">
        <f t="shared" si="21"/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12">
        <v>0</v>
      </c>
      <c r="AA1373" s="20">
        <v>0</v>
      </c>
      <c r="AB1373" s="20">
        <v>0</v>
      </c>
      <c r="AC1373" s="48">
        <v>0</v>
      </c>
      <c r="AD1373" s="9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</row>
    <row r="1374" spans="1:67" s="21" customFormat="1">
      <c r="A1374" s="7" t="s">
        <v>5519</v>
      </c>
      <c r="B1374" s="7" t="s">
        <v>4123</v>
      </c>
      <c r="C1374" s="7" t="s">
        <v>1537</v>
      </c>
      <c r="D1374" s="7" t="s">
        <v>1537</v>
      </c>
      <c r="E1374" s="7" t="s">
        <v>1537</v>
      </c>
      <c r="F1374" s="7" t="s">
        <v>1537</v>
      </c>
      <c r="G1374" s="7" t="s">
        <v>1537</v>
      </c>
      <c r="H1374" s="7" t="s">
        <v>1537</v>
      </c>
      <c r="I1374" s="7" t="s">
        <v>1537</v>
      </c>
      <c r="J1374" s="7">
        <f t="shared" si="21"/>
        <v>0</v>
      </c>
      <c r="K1374" s="8">
        <v>0</v>
      </c>
      <c r="L1374" s="8">
        <v>0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12">
        <v>0</v>
      </c>
      <c r="AA1374" s="20">
        <v>0</v>
      </c>
      <c r="AB1374" s="20">
        <v>0</v>
      </c>
      <c r="AC1374" s="48">
        <v>0</v>
      </c>
      <c r="AD1374" s="9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0</v>
      </c>
      <c r="AL1374" s="7">
        <v>0</v>
      </c>
      <c r="AM1374" s="7">
        <v>0</v>
      </c>
      <c r="AN1374" s="7">
        <v>0</v>
      </c>
      <c r="AO1374" s="7">
        <v>0</v>
      </c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</row>
    <row r="1375" spans="1:67" s="21" customFormat="1">
      <c r="A1375" s="7" t="s">
        <v>5520</v>
      </c>
      <c r="B1375" s="7" t="s">
        <v>5521</v>
      </c>
      <c r="C1375" s="7" t="s">
        <v>1506</v>
      </c>
      <c r="D1375" s="7" t="s">
        <v>1749</v>
      </c>
      <c r="E1375" s="7" t="s">
        <v>4241</v>
      </c>
      <c r="F1375" s="7" t="s">
        <v>5522</v>
      </c>
      <c r="G1375" s="7" t="s">
        <v>5523</v>
      </c>
      <c r="H1375" s="7" t="s">
        <v>5524</v>
      </c>
      <c r="I1375" s="7" t="s">
        <v>1537</v>
      </c>
      <c r="J1375" s="7">
        <f t="shared" si="21"/>
        <v>0</v>
      </c>
      <c r="K1375" s="8">
        <v>0</v>
      </c>
      <c r="L1375" s="8">
        <v>0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12">
        <v>0</v>
      </c>
      <c r="AA1375" s="20">
        <v>0</v>
      </c>
      <c r="AB1375" s="20">
        <v>0</v>
      </c>
      <c r="AC1375" s="48">
        <v>0</v>
      </c>
      <c r="AD1375" s="9">
        <v>0</v>
      </c>
      <c r="AE1375" s="7">
        <v>0</v>
      </c>
      <c r="AF1375" s="7">
        <v>0</v>
      </c>
      <c r="AG1375" s="7">
        <v>0</v>
      </c>
      <c r="AH1375" s="7">
        <v>0</v>
      </c>
      <c r="AI1375" s="7">
        <v>0</v>
      </c>
      <c r="AJ1375" s="7">
        <v>0</v>
      </c>
      <c r="AK1375" s="7">
        <v>0</v>
      </c>
      <c r="AL1375" s="7">
        <v>0</v>
      </c>
      <c r="AM1375" s="7">
        <v>0</v>
      </c>
      <c r="AN1375" s="7">
        <v>0</v>
      </c>
      <c r="AO1375" s="7">
        <v>0</v>
      </c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</row>
    <row r="1376" spans="1:67" s="21" customFormat="1">
      <c r="A1376" s="7" t="s">
        <v>5525</v>
      </c>
      <c r="B1376" s="7" t="s">
        <v>5526</v>
      </c>
      <c r="C1376" s="7" t="s">
        <v>1537</v>
      </c>
      <c r="D1376" s="7" t="s">
        <v>1537</v>
      </c>
      <c r="E1376" s="7" t="s">
        <v>1537</v>
      </c>
      <c r="F1376" s="7" t="s">
        <v>1537</v>
      </c>
      <c r="G1376" s="7" t="s">
        <v>1537</v>
      </c>
      <c r="H1376" s="7" t="s">
        <v>1537</v>
      </c>
      <c r="I1376" s="7" t="s">
        <v>1537</v>
      </c>
      <c r="J1376" s="7">
        <f t="shared" si="21"/>
        <v>0</v>
      </c>
      <c r="K1376" s="8">
        <v>0</v>
      </c>
      <c r="L1376" s="8">
        <v>0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12">
        <v>0</v>
      </c>
      <c r="AA1376" s="20">
        <v>0</v>
      </c>
      <c r="AB1376" s="20">
        <v>0</v>
      </c>
      <c r="AC1376" s="48">
        <v>0</v>
      </c>
      <c r="AD1376" s="9">
        <v>0</v>
      </c>
      <c r="AE1376" s="7">
        <v>0</v>
      </c>
      <c r="AF1376" s="7">
        <v>0</v>
      </c>
      <c r="AG1376" s="7">
        <v>0</v>
      </c>
      <c r="AH1376" s="7">
        <v>0</v>
      </c>
      <c r="AI1376" s="7">
        <v>0</v>
      </c>
      <c r="AJ1376" s="7">
        <v>0</v>
      </c>
      <c r="AK1376" s="7">
        <v>0</v>
      </c>
      <c r="AL1376" s="7">
        <v>0</v>
      </c>
      <c r="AM1376" s="7">
        <v>0</v>
      </c>
      <c r="AN1376" s="7">
        <v>0</v>
      </c>
      <c r="AO1376" s="7">
        <v>0</v>
      </c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</row>
    <row r="1377" spans="1:67" s="21" customFormat="1">
      <c r="A1377" s="7" t="s">
        <v>5527</v>
      </c>
      <c r="B1377" s="7" t="s">
        <v>3926</v>
      </c>
      <c r="C1377" s="7" t="s">
        <v>1506</v>
      </c>
      <c r="D1377" s="7" t="s">
        <v>1507</v>
      </c>
      <c r="E1377" s="7" t="s">
        <v>1515</v>
      </c>
      <c r="F1377" s="7" t="s">
        <v>1537</v>
      </c>
      <c r="G1377" s="7" t="s">
        <v>1537</v>
      </c>
      <c r="H1377" s="7" t="s">
        <v>1537</v>
      </c>
      <c r="I1377" s="7" t="s">
        <v>1537</v>
      </c>
      <c r="J1377" s="7">
        <f t="shared" si="21"/>
        <v>0</v>
      </c>
      <c r="K1377" s="8">
        <v>0</v>
      </c>
      <c r="L1377" s="8">
        <v>0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12">
        <v>0</v>
      </c>
      <c r="AA1377" s="20">
        <v>0</v>
      </c>
      <c r="AB1377" s="20">
        <v>0</v>
      </c>
      <c r="AC1377" s="48">
        <v>0</v>
      </c>
      <c r="AD1377" s="9">
        <v>0</v>
      </c>
      <c r="AE1377" s="7">
        <v>0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0</v>
      </c>
      <c r="AL1377" s="7">
        <v>0</v>
      </c>
      <c r="AM1377" s="7">
        <v>0</v>
      </c>
      <c r="AN1377" s="7">
        <v>0</v>
      </c>
      <c r="AO1377" s="7">
        <v>0</v>
      </c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</row>
    <row r="1378" spans="1:67" s="21" customFormat="1">
      <c r="A1378" s="7" t="s">
        <v>5528</v>
      </c>
      <c r="B1378" s="7" t="s">
        <v>5146</v>
      </c>
      <c r="C1378" s="7" t="s">
        <v>1506</v>
      </c>
      <c r="D1378" s="7" t="s">
        <v>1532</v>
      </c>
      <c r="E1378" s="7" t="s">
        <v>1533</v>
      </c>
      <c r="F1378" s="7" t="s">
        <v>1601</v>
      </c>
      <c r="G1378" s="7" t="s">
        <v>4145</v>
      </c>
      <c r="H1378" s="7" t="s">
        <v>4146</v>
      </c>
      <c r="I1378" s="7" t="s">
        <v>1537</v>
      </c>
      <c r="J1378" s="7">
        <f t="shared" si="21"/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12">
        <v>0</v>
      </c>
      <c r="AA1378" s="20">
        <v>0</v>
      </c>
      <c r="AB1378" s="20">
        <v>0</v>
      </c>
      <c r="AC1378" s="48">
        <v>0</v>
      </c>
      <c r="AD1378" s="9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0</v>
      </c>
      <c r="AL1378" s="7">
        <v>0</v>
      </c>
      <c r="AM1378" s="7">
        <v>0</v>
      </c>
      <c r="AN1378" s="7">
        <v>0</v>
      </c>
      <c r="AO1378" s="7">
        <v>0</v>
      </c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</row>
    <row r="1379" spans="1:67" s="21" customFormat="1">
      <c r="A1379" s="7" t="s">
        <v>5529</v>
      </c>
      <c r="B1379" s="7" t="s">
        <v>4477</v>
      </c>
      <c r="C1379" s="7" t="s">
        <v>1506</v>
      </c>
      <c r="D1379" s="7" t="s">
        <v>1507</v>
      </c>
      <c r="E1379" s="7" t="s">
        <v>1508</v>
      </c>
      <c r="F1379" s="7" t="s">
        <v>1509</v>
      </c>
      <c r="G1379" s="7" t="s">
        <v>1645</v>
      </c>
      <c r="H1379" s="7" t="s">
        <v>1537</v>
      </c>
      <c r="I1379" s="7" t="s">
        <v>1537</v>
      </c>
      <c r="J1379" s="7">
        <f t="shared" si="21"/>
        <v>0</v>
      </c>
      <c r="K1379" s="8">
        <v>0</v>
      </c>
      <c r="L1379" s="8">
        <v>0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12">
        <v>0</v>
      </c>
      <c r="AA1379" s="20">
        <v>0</v>
      </c>
      <c r="AB1379" s="20">
        <v>0</v>
      </c>
      <c r="AC1379" s="48">
        <v>0</v>
      </c>
      <c r="AD1379" s="9">
        <v>0</v>
      </c>
      <c r="AE1379" s="7">
        <v>0</v>
      </c>
      <c r="AF1379" s="7">
        <v>0</v>
      </c>
      <c r="AG1379" s="7">
        <v>0</v>
      </c>
      <c r="AH1379" s="7">
        <v>0</v>
      </c>
      <c r="AI1379" s="7">
        <v>0</v>
      </c>
      <c r="AJ1379" s="7">
        <v>0</v>
      </c>
      <c r="AK1379" s="7">
        <v>0</v>
      </c>
      <c r="AL1379" s="7">
        <v>0</v>
      </c>
      <c r="AM1379" s="7">
        <v>0</v>
      </c>
      <c r="AN1379" s="7">
        <v>0</v>
      </c>
      <c r="AO1379" s="7">
        <v>0</v>
      </c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</row>
    <row r="1380" spans="1:67" s="21" customFormat="1">
      <c r="A1380" s="7" t="s">
        <v>5530</v>
      </c>
      <c r="B1380" s="7" t="s">
        <v>3926</v>
      </c>
      <c r="C1380" s="7" t="s">
        <v>1506</v>
      </c>
      <c r="D1380" s="7" t="s">
        <v>1507</v>
      </c>
      <c r="E1380" s="7" t="s">
        <v>1515</v>
      </c>
      <c r="F1380" s="7" t="s">
        <v>1537</v>
      </c>
      <c r="G1380" s="7" t="s">
        <v>1537</v>
      </c>
      <c r="H1380" s="7" t="s">
        <v>1537</v>
      </c>
      <c r="I1380" s="7" t="s">
        <v>1537</v>
      </c>
      <c r="J1380" s="7">
        <f t="shared" si="21"/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12">
        <v>0</v>
      </c>
      <c r="AA1380" s="20">
        <v>0</v>
      </c>
      <c r="AB1380" s="20">
        <v>0</v>
      </c>
      <c r="AC1380" s="48">
        <v>0</v>
      </c>
      <c r="AD1380" s="9">
        <v>0</v>
      </c>
      <c r="AE1380" s="7">
        <v>0</v>
      </c>
      <c r="AF1380" s="7">
        <v>0</v>
      </c>
      <c r="AG1380" s="7">
        <v>0</v>
      </c>
      <c r="AH1380" s="7">
        <v>0</v>
      </c>
      <c r="AI1380" s="7">
        <v>0</v>
      </c>
      <c r="AJ1380" s="7">
        <v>0</v>
      </c>
      <c r="AK1380" s="7">
        <v>0</v>
      </c>
      <c r="AL1380" s="7">
        <v>0</v>
      </c>
      <c r="AM1380" s="7">
        <v>0</v>
      </c>
      <c r="AN1380" s="7">
        <v>0</v>
      </c>
      <c r="AO1380" s="7">
        <v>0</v>
      </c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</row>
    <row r="1381" spans="1:67" s="21" customFormat="1">
      <c r="A1381" s="7" t="s">
        <v>5531</v>
      </c>
      <c r="B1381" s="7" t="s">
        <v>4099</v>
      </c>
      <c r="C1381" s="7" t="s">
        <v>4100</v>
      </c>
      <c r="D1381" s="7" t="s">
        <v>1537</v>
      </c>
      <c r="E1381" s="7" t="s">
        <v>1537</v>
      </c>
      <c r="F1381" s="7" t="s">
        <v>1537</v>
      </c>
      <c r="G1381" s="7" t="s">
        <v>1537</v>
      </c>
      <c r="H1381" s="7" t="s">
        <v>1537</v>
      </c>
      <c r="I1381" s="7" t="s">
        <v>1537</v>
      </c>
      <c r="J1381" s="7">
        <f t="shared" si="21"/>
        <v>0</v>
      </c>
      <c r="K1381" s="8">
        <v>0</v>
      </c>
      <c r="L1381" s="8">
        <v>0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12">
        <v>0</v>
      </c>
      <c r="AA1381" s="20">
        <v>0</v>
      </c>
      <c r="AB1381" s="20">
        <v>0</v>
      </c>
      <c r="AC1381" s="48">
        <v>0</v>
      </c>
      <c r="AD1381" s="9">
        <v>0</v>
      </c>
      <c r="AE1381" s="7">
        <v>0</v>
      </c>
      <c r="AF1381" s="7">
        <v>0</v>
      </c>
      <c r="AG1381" s="7">
        <v>0</v>
      </c>
      <c r="AH1381" s="7">
        <v>0</v>
      </c>
      <c r="AI1381" s="7">
        <v>0</v>
      </c>
      <c r="AJ1381" s="7">
        <v>0</v>
      </c>
      <c r="AK1381" s="7">
        <v>0</v>
      </c>
      <c r="AL1381" s="7">
        <v>0</v>
      </c>
      <c r="AM1381" s="7">
        <v>0</v>
      </c>
      <c r="AN1381" s="7">
        <v>0</v>
      </c>
      <c r="AO1381" s="7">
        <v>0</v>
      </c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</row>
    <row r="1382" spans="1:67" s="21" customFormat="1">
      <c r="A1382" s="7" t="s">
        <v>5532</v>
      </c>
      <c r="B1382" s="7" t="s">
        <v>3926</v>
      </c>
      <c r="C1382" s="7" t="s">
        <v>1506</v>
      </c>
      <c r="D1382" s="7" t="s">
        <v>1507</v>
      </c>
      <c r="E1382" s="7" t="s">
        <v>1515</v>
      </c>
      <c r="F1382" s="7" t="s">
        <v>1537</v>
      </c>
      <c r="G1382" s="7" t="s">
        <v>1537</v>
      </c>
      <c r="H1382" s="7" t="s">
        <v>1537</v>
      </c>
      <c r="I1382" s="7" t="s">
        <v>1537</v>
      </c>
      <c r="J1382" s="7">
        <f t="shared" si="21"/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12">
        <v>0</v>
      </c>
      <c r="AA1382" s="20">
        <v>0</v>
      </c>
      <c r="AB1382" s="20">
        <v>0</v>
      </c>
      <c r="AC1382" s="48">
        <v>0</v>
      </c>
      <c r="AD1382" s="9">
        <v>0</v>
      </c>
      <c r="AE1382" s="7">
        <v>0</v>
      </c>
      <c r="AF1382" s="7">
        <v>0</v>
      </c>
      <c r="AG1382" s="7">
        <v>0</v>
      </c>
      <c r="AH1382" s="7">
        <v>0</v>
      </c>
      <c r="AI1382" s="7">
        <v>0</v>
      </c>
      <c r="AJ1382" s="7">
        <v>0</v>
      </c>
      <c r="AK1382" s="7">
        <v>0</v>
      </c>
      <c r="AL1382" s="7">
        <v>0</v>
      </c>
      <c r="AM1382" s="7">
        <v>0</v>
      </c>
      <c r="AN1382" s="7">
        <v>0</v>
      </c>
      <c r="AO1382" s="7">
        <v>0</v>
      </c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</row>
    <row r="1383" spans="1:67" s="21" customFormat="1">
      <c r="A1383" s="7" t="s">
        <v>5533</v>
      </c>
      <c r="B1383" s="7" t="s">
        <v>4099</v>
      </c>
      <c r="C1383" s="7" t="s">
        <v>4100</v>
      </c>
      <c r="D1383" s="7" t="s">
        <v>1537</v>
      </c>
      <c r="E1383" s="7" t="s">
        <v>1537</v>
      </c>
      <c r="F1383" s="7" t="s">
        <v>1537</v>
      </c>
      <c r="G1383" s="7" t="s">
        <v>1537</v>
      </c>
      <c r="H1383" s="7" t="s">
        <v>1537</v>
      </c>
      <c r="I1383" s="7" t="s">
        <v>1537</v>
      </c>
      <c r="J1383" s="7">
        <f t="shared" si="21"/>
        <v>0</v>
      </c>
      <c r="K1383" s="8">
        <v>0</v>
      </c>
      <c r="L1383" s="8">
        <v>0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12">
        <v>0</v>
      </c>
      <c r="AA1383" s="20">
        <v>0</v>
      </c>
      <c r="AB1383" s="20">
        <v>0</v>
      </c>
      <c r="AC1383" s="48">
        <v>0</v>
      </c>
      <c r="AD1383" s="9">
        <v>0</v>
      </c>
      <c r="AE1383" s="7">
        <v>0</v>
      </c>
      <c r="AF1383" s="7">
        <v>0</v>
      </c>
      <c r="AG1383" s="7">
        <v>0</v>
      </c>
      <c r="AH1383" s="7">
        <v>0</v>
      </c>
      <c r="AI1383" s="7">
        <v>0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</row>
    <row r="1384" spans="1:67" s="21" customFormat="1">
      <c r="A1384" s="7" t="s">
        <v>5534</v>
      </c>
      <c r="B1384" s="7" t="s">
        <v>3801</v>
      </c>
      <c r="C1384" s="7" t="s">
        <v>1506</v>
      </c>
      <c r="D1384" s="7" t="s">
        <v>1507</v>
      </c>
      <c r="E1384" s="7" t="s">
        <v>1521</v>
      </c>
      <c r="F1384" s="7" t="s">
        <v>1522</v>
      </c>
      <c r="G1384" s="7" t="s">
        <v>1668</v>
      </c>
      <c r="H1384" s="7" t="s">
        <v>3802</v>
      </c>
      <c r="I1384" s="7" t="s">
        <v>1537</v>
      </c>
      <c r="J1384" s="7">
        <f t="shared" si="21"/>
        <v>0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12">
        <v>0</v>
      </c>
      <c r="AA1384" s="20">
        <v>0</v>
      </c>
      <c r="AB1384" s="20">
        <v>0</v>
      </c>
      <c r="AC1384" s="48">
        <v>0</v>
      </c>
      <c r="AD1384" s="9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0</v>
      </c>
      <c r="AL1384" s="7">
        <v>0</v>
      </c>
      <c r="AM1384" s="7">
        <v>0</v>
      </c>
      <c r="AN1384" s="7">
        <v>0</v>
      </c>
      <c r="AO1384" s="7">
        <v>0</v>
      </c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</row>
    <row r="1385" spans="1:67" s="21" customFormat="1">
      <c r="A1385" s="7" t="s">
        <v>5535</v>
      </c>
      <c r="B1385" s="7" t="s">
        <v>5536</v>
      </c>
      <c r="C1385" s="7" t="s">
        <v>1506</v>
      </c>
      <c r="D1385" s="7" t="s">
        <v>1558</v>
      </c>
      <c r="E1385" s="7" t="s">
        <v>1588</v>
      </c>
      <c r="F1385" s="7" t="s">
        <v>1589</v>
      </c>
      <c r="G1385" s="7" t="s">
        <v>1779</v>
      </c>
      <c r="H1385" s="7" t="s">
        <v>5537</v>
      </c>
      <c r="I1385" s="7" t="s">
        <v>1537</v>
      </c>
      <c r="J1385" s="7">
        <f t="shared" si="21"/>
        <v>0</v>
      </c>
      <c r="K1385" s="8">
        <v>0</v>
      </c>
      <c r="L1385" s="8">
        <v>0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12">
        <v>0</v>
      </c>
      <c r="AA1385" s="20">
        <v>0</v>
      </c>
      <c r="AB1385" s="20">
        <v>0</v>
      </c>
      <c r="AC1385" s="48">
        <v>0</v>
      </c>
      <c r="AD1385" s="9">
        <v>0</v>
      </c>
      <c r="AE1385" s="7">
        <v>0</v>
      </c>
      <c r="AF1385" s="7">
        <v>0</v>
      </c>
      <c r="AG1385" s="7">
        <v>0</v>
      </c>
      <c r="AH1385" s="7">
        <v>0</v>
      </c>
      <c r="AI1385" s="7">
        <v>0</v>
      </c>
      <c r="AJ1385" s="7">
        <v>0</v>
      </c>
      <c r="AK1385" s="7">
        <v>0</v>
      </c>
      <c r="AL1385" s="7">
        <v>0</v>
      </c>
      <c r="AM1385" s="7">
        <v>0</v>
      </c>
      <c r="AN1385" s="7">
        <v>0</v>
      </c>
      <c r="AO1385" s="7">
        <v>0</v>
      </c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</row>
    <row r="1386" spans="1:67" s="21" customFormat="1">
      <c r="A1386" s="7" t="s">
        <v>5538</v>
      </c>
      <c r="B1386" s="7" t="s">
        <v>4397</v>
      </c>
      <c r="C1386" s="7" t="s">
        <v>1506</v>
      </c>
      <c r="D1386" s="7" t="s">
        <v>1558</v>
      </c>
      <c r="E1386" s="7" t="s">
        <v>1588</v>
      </c>
      <c r="F1386" s="7" t="s">
        <v>1589</v>
      </c>
      <c r="G1386" s="7" t="s">
        <v>1779</v>
      </c>
      <c r="H1386" s="7" t="s">
        <v>1537</v>
      </c>
      <c r="I1386" s="7" t="s">
        <v>1537</v>
      </c>
      <c r="J1386" s="7">
        <f t="shared" si="21"/>
        <v>0</v>
      </c>
      <c r="K1386" s="8">
        <v>0</v>
      </c>
      <c r="L1386" s="8">
        <v>0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Y1386" s="8">
        <v>0</v>
      </c>
      <c r="Z1386" s="12">
        <v>0</v>
      </c>
      <c r="AA1386" s="20">
        <v>0</v>
      </c>
      <c r="AB1386" s="20">
        <v>0</v>
      </c>
      <c r="AC1386" s="48">
        <v>0</v>
      </c>
      <c r="AD1386" s="9">
        <v>0</v>
      </c>
      <c r="AE1386" s="7">
        <v>0</v>
      </c>
      <c r="AF1386" s="7">
        <v>0</v>
      </c>
      <c r="AG1386" s="7">
        <v>0</v>
      </c>
      <c r="AH1386" s="7">
        <v>0</v>
      </c>
      <c r="AI1386" s="7">
        <v>0</v>
      </c>
      <c r="AJ1386" s="7">
        <v>0</v>
      </c>
      <c r="AK1386" s="7">
        <v>0</v>
      </c>
      <c r="AL1386" s="7">
        <v>0</v>
      </c>
      <c r="AM1386" s="7">
        <v>0</v>
      </c>
      <c r="AN1386" s="7">
        <v>0</v>
      </c>
      <c r="AO1386" s="7">
        <v>0</v>
      </c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</row>
    <row r="1387" spans="1:67" s="21" customFormat="1">
      <c r="A1387" s="7" t="s">
        <v>5539</v>
      </c>
      <c r="B1387" s="7" t="s">
        <v>5540</v>
      </c>
      <c r="C1387" s="7" t="s">
        <v>1506</v>
      </c>
      <c r="D1387" s="7" t="s">
        <v>1507</v>
      </c>
      <c r="E1387" s="7" t="s">
        <v>1508</v>
      </c>
      <c r="F1387" s="7" t="s">
        <v>1509</v>
      </c>
      <c r="G1387" s="7" t="s">
        <v>1594</v>
      </c>
      <c r="H1387" s="7" t="s">
        <v>5541</v>
      </c>
      <c r="I1387" s="7" t="s">
        <v>1537</v>
      </c>
      <c r="J1387" s="7">
        <f t="shared" si="21"/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12">
        <v>0</v>
      </c>
      <c r="AA1387" s="20">
        <v>0</v>
      </c>
      <c r="AB1387" s="20">
        <v>0</v>
      </c>
      <c r="AC1387" s="48">
        <v>0</v>
      </c>
      <c r="AD1387" s="9">
        <v>0</v>
      </c>
      <c r="AE1387" s="7">
        <v>0</v>
      </c>
      <c r="AF1387" s="7">
        <v>0</v>
      </c>
      <c r="AG1387" s="7">
        <v>0</v>
      </c>
      <c r="AH1387" s="7">
        <v>0</v>
      </c>
      <c r="AI1387" s="7">
        <v>0</v>
      </c>
      <c r="AJ1387" s="7">
        <v>0</v>
      </c>
      <c r="AK1387" s="7">
        <v>0</v>
      </c>
      <c r="AL1387" s="7">
        <v>0</v>
      </c>
      <c r="AM1387" s="7">
        <v>0</v>
      </c>
      <c r="AN1387" s="7">
        <v>0</v>
      </c>
      <c r="AO1387" s="7">
        <v>0</v>
      </c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</row>
    <row r="1388" spans="1:67" s="21" customFormat="1">
      <c r="A1388" s="7" t="s">
        <v>5542</v>
      </c>
      <c r="B1388" s="7" t="s">
        <v>3782</v>
      </c>
      <c r="C1388" s="7" t="s">
        <v>1506</v>
      </c>
      <c r="D1388" s="7" t="s">
        <v>1507</v>
      </c>
      <c r="E1388" s="7" t="s">
        <v>1521</v>
      </c>
      <c r="F1388" s="7" t="s">
        <v>1522</v>
      </c>
      <c r="G1388" s="7" t="s">
        <v>1537</v>
      </c>
      <c r="H1388" s="7" t="s">
        <v>1537</v>
      </c>
      <c r="I1388" s="7" t="s">
        <v>1537</v>
      </c>
      <c r="J1388" s="7">
        <f t="shared" si="21"/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Y1388" s="8">
        <v>0</v>
      </c>
      <c r="Z1388" s="12">
        <v>0</v>
      </c>
      <c r="AA1388" s="20">
        <v>0</v>
      </c>
      <c r="AB1388" s="20">
        <v>0</v>
      </c>
      <c r="AC1388" s="48">
        <v>0</v>
      </c>
      <c r="AD1388" s="9">
        <v>0</v>
      </c>
      <c r="AE1388" s="7">
        <v>0</v>
      </c>
      <c r="AF1388" s="7">
        <v>0</v>
      </c>
      <c r="AG1388" s="7">
        <v>0</v>
      </c>
      <c r="AH1388" s="7">
        <v>0</v>
      </c>
      <c r="AI1388" s="7">
        <v>0</v>
      </c>
      <c r="AJ1388" s="7">
        <v>0</v>
      </c>
      <c r="AK1388" s="7">
        <v>0</v>
      </c>
      <c r="AL1388" s="7">
        <v>0</v>
      </c>
      <c r="AM1388" s="7">
        <v>0</v>
      </c>
      <c r="AN1388" s="7">
        <v>0</v>
      </c>
      <c r="AO1388" s="7">
        <v>0</v>
      </c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</row>
    <row r="1389" spans="1:67" s="21" customFormat="1">
      <c r="A1389" s="7" t="s">
        <v>5543</v>
      </c>
      <c r="B1389" s="7" t="s">
        <v>4142</v>
      </c>
      <c r="C1389" s="7" t="s">
        <v>1506</v>
      </c>
      <c r="D1389" s="7" t="s">
        <v>1507</v>
      </c>
      <c r="E1389" s="7" t="s">
        <v>1515</v>
      </c>
      <c r="F1389" s="7" t="s">
        <v>1539</v>
      </c>
      <c r="G1389" s="7" t="s">
        <v>1540</v>
      </c>
      <c r="H1389" s="7" t="s">
        <v>1537</v>
      </c>
      <c r="I1389" s="7" t="s">
        <v>1537</v>
      </c>
      <c r="J1389" s="7">
        <f t="shared" si="21"/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12">
        <v>0</v>
      </c>
      <c r="AA1389" s="20">
        <v>0</v>
      </c>
      <c r="AB1389" s="20">
        <v>0</v>
      </c>
      <c r="AC1389" s="48">
        <v>0</v>
      </c>
      <c r="AD1389" s="9">
        <v>0</v>
      </c>
      <c r="AE1389" s="7">
        <v>0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0</v>
      </c>
      <c r="AL1389" s="7">
        <v>0</v>
      </c>
      <c r="AM1389" s="7">
        <v>0</v>
      </c>
      <c r="AN1389" s="7">
        <v>0</v>
      </c>
      <c r="AO1389" s="7">
        <v>0</v>
      </c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</row>
    <row r="1390" spans="1:67" s="21" customFormat="1">
      <c r="A1390" s="7" t="s">
        <v>5544</v>
      </c>
      <c r="B1390" s="7" t="s">
        <v>4102</v>
      </c>
      <c r="C1390" s="7" t="s">
        <v>1506</v>
      </c>
      <c r="D1390" s="7" t="s">
        <v>1507</v>
      </c>
      <c r="E1390" s="7" t="s">
        <v>1537</v>
      </c>
      <c r="F1390" s="7" t="s">
        <v>1537</v>
      </c>
      <c r="G1390" s="7" t="s">
        <v>1537</v>
      </c>
      <c r="H1390" s="7" t="s">
        <v>1537</v>
      </c>
      <c r="I1390" s="7" t="s">
        <v>1537</v>
      </c>
      <c r="J1390" s="7">
        <f t="shared" si="21"/>
        <v>0</v>
      </c>
      <c r="K1390" s="8">
        <v>0</v>
      </c>
      <c r="L1390" s="8">
        <v>0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12">
        <v>0</v>
      </c>
      <c r="AA1390" s="20">
        <v>0</v>
      </c>
      <c r="AB1390" s="20">
        <v>0</v>
      </c>
      <c r="AC1390" s="48">
        <v>0</v>
      </c>
      <c r="AD1390" s="9">
        <v>0</v>
      </c>
      <c r="AE1390" s="7">
        <v>0</v>
      </c>
      <c r="AF1390" s="7">
        <v>0</v>
      </c>
      <c r="AG1390" s="7">
        <v>0</v>
      </c>
      <c r="AH1390" s="7">
        <v>0</v>
      </c>
      <c r="AI1390" s="7">
        <v>0</v>
      </c>
      <c r="AJ1390" s="7">
        <v>0</v>
      </c>
      <c r="AK1390" s="7">
        <v>0</v>
      </c>
      <c r="AL1390" s="7">
        <v>0</v>
      </c>
      <c r="AM1390" s="7">
        <v>0</v>
      </c>
      <c r="AN1390" s="7">
        <v>0</v>
      </c>
      <c r="AO1390" s="7">
        <v>0</v>
      </c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</row>
    <row r="1391" spans="1:67" s="21" customFormat="1">
      <c r="A1391" s="7" t="s">
        <v>5545</v>
      </c>
      <c r="B1391" s="7" t="s">
        <v>5546</v>
      </c>
      <c r="C1391" s="7" t="s">
        <v>1506</v>
      </c>
      <c r="D1391" s="7" t="s">
        <v>1507</v>
      </c>
      <c r="E1391" s="7" t="s">
        <v>1508</v>
      </c>
      <c r="F1391" s="7" t="s">
        <v>1509</v>
      </c>
      <c r="G1391" s="7" t="s">
        <v>3684</v>
      </c>
      <c r="H1391" s="7" t="s">
        <v>5547</v>
      </c>
      <c r="I1391" s="7" t="s">
        <v>5548</v>
      </c>
      <c r="J1391" s="7">
        <f t="shared" si="21"/>
        <v>0</v>
      </c>
      <c r="K1391" s="8">
        <v>0</v>
      </c>
      <c r="L1391" s="8">
        <v>0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12">
        <v>0</v>
      </c>
      <c r="AA1391" s="20">
        <v>0</v>
      </c>
      <c r="AB1391" s="20">
        <v>0</v>
      </c>
      <c r="AC1391" s="48">
        <v>0</v>
      </c>
      <c r="AD1391" s="9">
        <v>0</v>
      </c>
      <c r="AE1391" s="7">
        <v>0</v>
      </c>
      <c r="AF1391" s="7">
        <v>0</v>
      </c>
      <c r="AG1391" s="7">
        <v>0</v>
      </c>
      <c r="AH1391" s="7">
        <v>0</v>
      </c>
      <c r="AI1391" s="7">
        <v>0</v>
      </c>
      <c r="AJ1391" s="7">
        <v>0</v>
      </c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</row>
    <row r="1392" spans="1:67" s="21" customFormat="1">
      <c r="A1392" s="7" t="s">
        <v>5549</v>
      </c>
      <c r="B1392" s="7" t="s">
        <v>5550</v>
      </c>
      <c r="C1392" s="7" t="s">
        <v>1506</v>
      </c>
      <c r="D1392" s="7" t="s">
        <v>1507</v>
      </c>
      <c r="E1392" s="7" t="s">
        <v>1521</v>
      </c>
      <c r="F1392" s="7" t="s">
        <v>1850</v>
      </c>
      <c r="G1392" s="7" t="s">
        <v>5551</v>
      </c>
      <c r="H1392" s="7" t="s">
        <v>1537</v>
      </c>
      <c r="I1392" s="7" t="s">
        <v>1537</v>
      </c>
      <c r="J1392" s="7">
        <f t="shared" si="21"/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12">
        <v>0</v>
      </c>
      <c r="AA1392" s="20">
        <v>0</v>
      </c>
      <c r="AB1392" s="20">
        <v>0</v>
      </c>
      <c r="AC1392" s="48">
        <v>0</v>
      </c>
      <c r="AD1392" s="9">
        <v>0</v>
      </c>
      <c r="AE1392" s="7">
        <v>0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0</v>
      </c>
      <c r="AL1392" s="7">
        <v>0</v>
      </c>
      <c r="AM1392" s="7">
        <v>0</v>
      </c>
      <c r="AN1392" s="7">
        <v>0</v>
      </c>
      <c r="AO1392" s="7">
        <v>0</v>
      </c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</row>
    <row r="1393" spans="1:67" s="21" customFormat="1">
      <c r="A1393" s="7" t="s">
        <v>5552</v>
      </c>
      <c r="B1393" s="7" t="s">
        <v>5449</v>
      </c>
      <c r="C1393" s="7" t="s">
        <v>1506</v>
      </c>
      <c r="D1393" s="7" t="s">
        <v>5450</v>
      </c>
      <c r="E1393" s="7" t="s">
        <v>5450</v>
      </c>
      <c r="F1393" s="7" t="s">
        <v>5451</v>
      </c>
      <c r="G1393" s="7" t="s">
        <v>5452</v>
      </c>
      <c r="H1393" s="7" t="s">
        <v>1537</v>
      </c>
      <c r="I1393" s="7" t="s">
        <v>1537</v>
      </c>
      <c r="J1393" s="7">
        <f t="shared" si="21"/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12">
        <v>0</v>
      </c>
      <c r="AA1393" s="20">
        <v>0</v>
      </c>
      <c r="AB1393" s="20">
        <v>0</v>
      </c>
      <c r="AC1393" s="48">
        <v>0</v>
      </c>
      <c r="AD1393" s="9">
        <v>0</v>
      </c>
      <c r="AE1393" s="7">
        <v>0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0</v>
      </c>
      <c r="AL1393" s="7">
        <v>0</v>
      </c>
      <c r="AM1393" s="7">
        <v>0</v>
      </c>
      <c r="AN1393" s="7">
        <v>0</v>
      </c>
      <c r="AO1393" s="7">
        <v>0</v>
      </c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</row>
    <row r="1394" spans="1:67" s="21" customFormat="1">
      <c r="A1394" s="7" t="s">
        <v>5553</v>
      </c>
      <c r="B1394" s="7" t="s">
        <v>4397</v>
      </c>
      <c r="C1394" s="7" t="s">
        <v>1506</v>
      </c>
      <c r="D1394" s="7" t="s">
        <v>1558</v>
      </c>
      <c r="E1394" s="7" t="s">
        <v>1588</v>
      </c>
      <c r="F1394" s="7" t="s">
        <v>1589</v>
      </c>
      <c r="G1394" s="7" t="s">
        <v>1779</v>
      </c>
      <c r="H1394" s="7" t="s">
        <v>1537</v>
      </c>
      <c r="I1394" s="7" t="s">
        <v>1537</v>
      </c>
      <c r="J1394" s="7">
        <f t="shared" si="21"/>
        <v>0</v>
      </c>
      <c r="K1394" s="8">
        <v>0</v>
      </c>
      <c r="L1394" s="8">
        <v>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Y1394" s="8">
        <v>0</v>
      </c>
      <c r="Z1394" s="12">
        <v>0</v>
      </c>
      <c r="AA1394" s="20">
        <v>0</v>
      </c>
      <c r="AB1394" s="20">
        <v>0</v>
      </c>
      <c r="AC1394" s="48">
        <v>0</v>
      </c>
      <c r="AD1394" s="9">
        <v>0</v>
      </c>
      <c r="AE1394" s="7">
        <v>0</v>
      </c>
      <c r="AF1394" s="7">
        <v>0</v>
      </c>
      <c r="AG1394" s="7">
        <v>0</v>
      </c>
      <c r="AH1394" s="7">
        <v>0</v>
      </c>
      <c r="AI1394" s="7">
        <v>0</v>
      </c>
      <c r="AJ1394" s="7">
        <v>0</v>
      </c>
      <c r="AK1394" s="7">
        <v>0</v>
      </c>
      <c r="AL1394" s="7">
        <v>0</v>
      </c>
      <c r="AM1394" s="7">
        <v>0</v>
      </c>
      <c r="AN1394" s="7">
        <v>0</v>
      </c>
      <c r="AO1394" s="7">
        <v>0</v>
      </c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</row>
    <row r="1395" spans="1:67" s="21" customFormat="1">
      <c r="A1395" s="7" t="s">
        <v>5554</v>
      </c>
      <c r="B1395" s="7" t="s">
        <v>4142</v>
      </c>
      <c r="C1395" s="7" t="s">
        <v>1506</v>
      </c>
      <c r="D1395" s="7" t="s">
        <v>1507</v>
      </c>
      <c r="E1395" s="7" t="s">
        <v>1515</v>
      </c>
      <c r="F1395" s="7" t="s">
        <v>1539</v>
      </c>
      <c r="G1395" s="7" t="s">
        <v>1540</v>
      </c>
      <c r="H1395" s="7" t="s">
        <v>1537</v>
      </c>
      <c r="I1395" s="7" t="s">
        <v>1537</v>
      </c>
      <c r="J1395" s="7">
        <f t="shared" si="21"/>
        <v>0</v>
      </c>
      <c r="K1395" s="8">
        <v>0</v>
      </c>
      <c r="L1395" s="8">
        <v>0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12">
        <v>0</v>
      </c>
      <c r="AA1395" s="20">
        <v>0</v>
      </c>
      <c r="AB1395" s="20">
        <v>0</v>
      </c>
      <c r="AC1395" s="48">
        <v>0</v>
      </c>
      <c r="AD1395" s="9">
        <v>0</v>
      </c>
      <c r="AE1395" s="7">
        <v>0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0</v>
      </c>
      <c r="AL1395" s="7">
        <v>0</v>
      </c>
      <c r="AM1395" s="7">
        <v>0</v>
      </c>
      <c r="AN1395" s="7">
        <v>0</v>
      </c>
      <c r="AO1395" s="7">
        <v>0</v>
      </c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</row>
    <row r="1396" spans="1:67" s="21" customFormat="1">
      <c r="A1396" s="7" t="s">
        <v>2299</v>
      </c>
      <c r="B1396" s="7" t="s">
        <v>3674</v>
      </c>
      <c r="C1396" s="7" t="s">
        <v>1506</v>
      </c>
      <c r="D1396" s="7" t="s">
        <v>1507</v>
      </c>
      <c r="E1396" s="7" t="s">
        <v>1515</v>
      </c>
      <c r="F1396" s="7" t="s">
        <v>1539</v>
      </c>
      <c r="G1396" s="7" t="s">
        <v>1540</v>
      </c>
      <c r="H1396" s="7" t="s">
        <v>1541</v>
      </c>
      <c r="I1396" s="7" t="s">
        <v>1537</v>
      </c>
      <c r="J1396" s="7">
        <f t="shared" si="21"/>
        <v>0</v>
      </c>
      <c r="K1396" s="8">
        <v>0</v>
      </c>
      <c r="L1396" s="8">
        <v>0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Y1396" s="8">
        <v>0</v>
      </c>
      <c r="Z1396" s="12">
        <v>0</v>
      </c>
      <c r="AA1396" s="20">
        <v>0</v>
      </c>
      <c r="AB1396" s="20">
        <v>0</v>
      </c>
      <c r="AC1396" s="48">
        <v>0</v>
      </c>
      <c r="AD1396" s="9">
        <v>0</v>
      </c>
      <c r="AE1396" s="7">
        <v>0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0</v>
      </c>
      <c r="AL1396" s="7">
        <v>0</v>
      </c>
      <c r="AM1396" s="7">
        <v>0</v>
      </c>
      <c r="AN1396" s="7">
        <v>0</v>
      </c>
      <c r="AO1396" s="7">
        <v>0</v>
      </c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</row>
    <row r="1397" spans="1:67" s="21" customFormat="1">
      <c r="A1397" s="7" t="s">
        <v>5555</v>
      </c>
      <c r="B1397" s="7" t="s">
        <v>3675</v>
      </c>
      <c r="C1397" s="7" t="s">
        <v>1506</v>
      </c>
      <c r="D1397" s="7" t="s">
        <v>1507</v>
      </c>
      <c r="E1397" s="7" t="s">
        <v>1515</v>
      </c>
      <c r="F1397" s="7" t="s">
        <v>1581</v>
      </c>
      <c r="G1397" s="7" t="s">
        <v>1582</v>
      </c>
      <c r="H1397" s="7" t="s">
        <v>1583</v>
      </c>
      <c r="I1397" s="7" t="s">
        <v>3676</v>
      </c>
      <c r="J1397" s="7">
        <f t="shared" si="21"/>
        <v>5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12">
        <v>0</v>
      </c>
      <c r="AA1397" s="20">
        <v>5</v>
      </c>
      <c r="AB1397" s="20">
        <v>0</v>
      </c>
      <c r="AC1397" s="48">
        <v>0</v>
      </c>
      <c r="AD1397" s="9">
        <v>0</v>
      </c>
      <c r="AE1397" s="7">
        <v>0</v>
      </c>
      <c r="AF1397" s="7">
        <v>0</v>
      </c>
      <c r="AG1397" s="7">
        <v>0</v>
      </c>
      <c r="AH1397" s="7">
        <v>0</v>
      </c>
      <c r="AI1397" s="7">
        <v>0</v>
      </c>
      <c r="AJ1397" s="7">
        <v>0</v>
      </c>
      <c r="AK1397" s="7">
        <v>0</v>
      </c>
      <c r="AL1397" s="7">
        <v>0</v>
      </c>
      <c r="AM1397" s="7">
        <v>0</v>
      </c>
      <c r="AN1397" s="7">
        <v>0</v>
      </c>
      <c r="AO1397" s="7">
        <v>0</v>
      </c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</row>
    <row r="1398" spans="1:67" s="21" customFormat="1">
      <c r="A1398" s="7" t="s">
        <v>5556</v>
      </c>
      <c r="B1398" s="7" t="s">
        <v>4099</v>
      </c>
      <c r="C1398" s="7" t="s">
        <v>4100</v>
      </c>
      <c r="D1398" s="7" t="s">
        <v>1537</v>
      </c>
      <c r="E1398" s="7" t="s">
        <v>1537</v>
      </c>
      <c r="F1398" s="7" t="s">
        <v>1537</v>
      </c>
      <c r="G1398" s="7" t="s">
        <v>1537</v>
      </c>
      <c r="H1398" s="7" t="s">
        <v>1537</v>
      </c>
      <c r="I1398" s="7" t="s">
        <v>1537</v>
      </c>
      <c r="J1398" s="7">
        <f t="shared" si="21"/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Y1398" s="8">
        <v>0</v>
      </c>
      <c r="Z1398" s="12">
        <v>0</v>
      </c>
      <c r="AA1398" s="20">
        <v>0</v>
      </c>
      <c r="AB1398" s="20">
        <v>0</v>
      </c>
      <c r="AC1398" s="48">
        <v>0</v>
      </c>
      <c r="AD1398" s="9">
        <v>0</v>
      </c>
      <c r="AE1398" s="7">
        <v>0</v>
      </c>
      <c r="AF1398" s="7">
        <v>0</v>
      </c>
      <c r="AG1398" s="7">
        <v>0</v>
      </c>
      <c r="AH1398" s="7">
        <v>0</v>
      </c>
      <c r="AI1398" s="7">
        <v>0</v>
      </c>
      <c r="AJ1398" s="7">
        <v>0</v>
      </c>
      <c r="AK1398" s="7">
        <v>0</v>
      </c>
      <c r="AL1398" s="7">
        <v>0</v>
      </c>
      <c r="AM1398" s="7">
        <v>0</v>
      </c>
      <c r="AN1398" s="7">
        <v>0</v>
      </c>
      <c r="AO1398" s="7">
        <v>0</v>
      </c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</row>
    <row r="1399" spans="1:67" s="21" customFormat="1">
      <c r="A1399" s="7" t="s">
        <v>5557</v>
      </c>
      <c r="B1399" s="7" t="s">
        <v>5558</v>
      </c>
      <c r="C1399" s="7" t="s">
        <v>1506</v>
      </c>
      <c r="D1399" s="7" t="s">
        <v>1749</v>
      </c>
      <c r="E1399" s="7" t="s">
        <v>1749</v>
      </c>
      <c r="F1399" s="7" t="s">
        <v>5559</v>
      </c>
      <c r="G1399" s="7" t="s">
        <v>5560</v>
      </c>
      <c r="H1399" s="7" t="s">
        <v>5561</v>
      </c>
      <c r="I1399" s="7" t="s">
        <v>1537</v>
      </c>
      <c r="J1399" s="7">
        <f t="shared" si="21"/>
        <v>0</v>
      </c>
      <c r="K1399" s="8">
        <v>0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12">
        <v>0</v>
      </c>
      <c r="AA1399" s="20">
        <v>0</v>
      </c>
      <c r="AB1399" s="20">
        <v>0</v>
      </c>
      <c r="AC1399" s="48">
        <v>0</v>
      </c>
      <c r="AD1399" s="9">
        <v>0</v>
      </c>
      <c r="AE1399" s="7">
        <v>0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0</v>
      </c>
      <c r="AL1399" s="7">
        <v>0</v>
      </c>
      <c r="AM1399" s="7">
        <v>0</v>
      </c>
      <c r="AN1399" s="7">
        <v>0</v>
      </c>
      <c r="AO1399" s="7">
        <v>0</v>
      </c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</row>
    <row r="1400" spans="1:67" s="21" customFormat="1">
      <c r="A1400" s="7" t="s">
        <v>5562</v>
      </c>
      <c r="B1400" s="7" t="s">
        <v>4099</v>
      </c>
      <c r="C1400" s="7" t="s">
        <v>4100</v>
      </c>
      <c r="D1400" s="7" t="s">
        <v>1537</v>
      </c>
      <c r="E1400" s="7" t="s">
        <v>1537</v>
      </c>
      <c r="F1400" s="7" t="s">
        <v>1537</v>
      </c>
      <c r="G1400" s="7" t="s">
        <v>1537</v>
      </c>
      <c r="H1400" s="7" t="s">
        <v>1537</v>
      </c>
      <c r="I1400" s="7" t="s">
        <v>1537</v>
      </c>
      <c r="J1400" s="7">
        <f t="shared" si="21"/>
        <v>0</v>
      </c>
      <c r="K1400" s="8">
        <v>0</v>
      </c>
      <c r="L1400" s="8">
        <v>0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Y1400" s="8">
        <v>0</v>
      </c>
      <c r="Z1400" s="12">
        <v>0</v>
      </c>
      <c r="AA1400" s="20">
        <v>0</v>
      </c>
      <c r="AB1400" s="20">
        <v>0</v>
      </c>
      <c r="AC1400" s="48">
        <v>0</v>
      </c>
      <c r="AD1400" s="9">
        <v>0</v>
      </c>
      <c r="AE1400" s="7">
        <v>0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0</v>
      </c>
      <c r="AL1400" s="7">
        <v>0</v>
      </c>
      <c r="AM1400" s="7">
        <v>0</v>
      </c>
      <c r="AN1400" s="7">
        <v>0</v>
      </c>
      <c r="AO1400" s="7">
        <v>0</v>
      </c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</row>
    <row r="1401" spans="1:67" s="21" customFormat="1">
      <c r="A1401" s="7" t="s">
        <v>5563</v>
      </c>
      <c r="B1401" s="7" t="s">
        <v>5564</v>
      </c>
      <c r="C1401" s="7" t="s">
        <v>1506</v>
      </c>
      <c r="D1401" s="7" t="s">
        <v>1532</v>
      </c>
      <c r="E1401" s="7" t="s">
        <v>4756</v>
      </c>
      <c r="F1401" s="7" t="s">
        <v>4757</v>
      </c>
      <c r="G1401" s="7" t="s">
        <v>5565</v>
      </c>
      <c r="H1401" s="7" t="s">
        <v>5566</v>
      </c>
      <c r="I1401" s="7" t="s">
        <v>1537</v>
      </c>
      <c r="J1401" s="7">
        <f t="shared" si="21"/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12">
        <v>0</v>
      </c>
      <c r="AA1401" s="20">
        <v>0</v>
      </c>
      <c r="AB1401" s="20">
        <v>0</v>
      </c>
      <c r="AC1401" s="48">
        <v>0</v>
      </c>
      <c r="AD1401" s="9">
        <v>0</v>
      </c>
      <c r="AE1401" s="7">
        <v>0</v>
      </c>
      <c r="AF1401" s="7">
        <v>0</v>
      </c>
      <c r="AG1401" s="7">
        <v>0</v>
      </c>
      <c r="AH1401" s="7">
        <v>0</v>
      </c>
      <c r="AI1401" s="7">
        <v>0</v>
      </c>
      <c r="AJ1401" s="7">
        <v>0</v>
      </c>
      <c r="AK1401" s="7">
        <v>0</v>
      </c>
      <c r="AL1401" s="7">
        <v>0</v>
      </c>
      <c r="AM1401" s="7">
        <v>0</v>
      </c>
      <c r="AN1401" s="7">
        <v>0</v>
      </c>
      <c r="AO1401" s="7">
        <v>0</v>
      </c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</row>
    <row r="1402" spans="1:67" s="21" customFormat="1">
      <c r="A1402" s="7" t="s">
        <v>5567</v>
      </c>
      <c r="B1402" s="7" t="s">
        <v>3695</v>
      </c>
      <c r="C1402" s="7" t="s">
        <v>1506</v>
      </c>
      <c r="D1402" s="7" t="s">
        <v>1507</v>
      </c>
      <c r="E1402" s="7" t="s">
        <v>1515</v>
      </c>
      <c r="F1402" s="7" t="s">
        <v>3672</v>
      </c>
      <c r="G1402" s="7" t="s">
        <v>1789</v>
      </c>
      <c r="H1402" s="7" t="s">
        <v>1537</v>
      </c>
      <c r="I1402" s="7" t="s">
        <v>1537</v>
      </c>
      <c r="J1402" s="7">
        <f t="shared" si="21"/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Y1402" s="8">
        <v>0</v>
      </c>
      <c r="Z1402" s="12">
        <v>0</v>
      </c>
      <c r="AA1402" s="20">
        <v>0</v>
      </c>
      <c r="AB1402" s="20">
        <v>0</v>
      </c>
      <c r="AC1402" s="48">
        <v>0</v>
      </c>
      <c r="AD1402" s="9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0</v>
      </c>
      <c r="AL1402" s="7">
        <v>0</v>
      </c>
      <c r="AM1402" s="7">
        <v>0</v>
      </c>
      <c r="AN1402" s="7">
        <v>0</v>
      </c>
      <c r="AO1402" s="7">
        <v>0</v>
      </c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</row>
    <row r="1403" spans="1:67" s="21" customFormat="1">
      <c r="A1403" s="7" t="s">
        <v>5568</v>
      </c>
      <c r="B1403" s="7" t="s">
        <v>4099</v>
      </c>
      <c r="C1403" s="7" t="s">
        <v>4100</v>
      </c>
      <c r="D1403" s="7" t="s">
        <v>1537</v>
      </c>
      <c r="E1403" s="7" t="s">
        <v>1537</v>
      </c>
      <c r="F1403" s="7" t="s">
        <v>1537</v>
      </c>
      <c r="G1403" s="7" t="s">
        <v>1537</v>
      </c>
      <c r="H1403" s="7" t="s">
        <v>1537</v>
      </c>
      <c r="I1403" s="7" t="s">
        <v>1537</v>
      </c>
      <c r="J1403" s="7">
        <f t="shared" si="21"/>
        <v>0</v>
      </c>
      <c r="K1403" s="8">
        <v>0</v>
      </c>
      <c r="L1403" s="8">
        <v>0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12">
        <v>0</v>
      </c>
      <c r="AA1403" s="20">
        <v>0</v>
      </c>
      <c r="AB1403" s="20">
        <v>0</v>
      </c>
      <c r="AC1403" s="48">
        <v>0</v>
      </c>
      <c r="AD1403" s="9">
        <v>0</v>
      </c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0</v>
      </c>
      <c r="AL1403" s="7">
        <v>0</v>
      </c>
      <c r="AM1403" s="7">
        <v>0</v>
      </c>
      <c r="AN1403" s="7">
        <v>0</v>
      </c>
      <c r="AO1403" s="7">
        <v>0</v>
      </c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</row>
    <row r="1404" spans="1:67" s="21" customFormat="1">
      <c r="A1404" s="7" t="s">
        <v>5569</v>
      </c>
      <c r="B1404" s="7" t="s">
        <v>5570</v>
      </c>
      <c r="C1404" s="7" t="s">
        <v>1506</v>
      </c>
      <c r="D1404" s="7" t="s">
        <v>1507</v>
      </c>
      <c r="E1404" s="7" t="s">
        <v>1515</v>
      </c>
      <c r="F1404" s="7" t="s">
        <v>4744</v>
      </c>
      <c r="G1404" s="7" t="s">
        <v>4745</v>
      </c>
      <c r="H1404" s="7" t="s">
        <v>5571</v>
      </c>
      <c r="I1404" s="7" t="s">
        <v>1537</v>
      </c>
      <c r="J1404" s="7">
        <f t="shared" si="21"/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12">
        <v>0</v>
      </c>
      <c r="AA1404" s="20">
        <v>0</v>
      </c>
      <c r="AB1404" s="20">
        <v>0</v>
      </c>
      <c r="AC1404" s="48">
        <v>0</v>
      </c>
      <c r="AD1404" s="9">
        <v>0</v>
      </c>
      <c r="AE1404" s="7">
        <v>0</v>
      </c>
      <c r="AF1404" s="7">
        <v>0</v>
      </c>
      <c r="AG1404" s="7">
        <v>0</v>
      </c>
      <c r="AH1404" s="7">
        <v>0</v>
      </c>
      <c r="AI1404" s="7">
        <v>0</v>
      </c>
      <c r="AJ1404" s="7">
        <v>0</v>
      </c>
      <c r="AK1404" s="7">
        <v>0</v>
      </c>
      <c r="AL1404" s="7">
        <v>0</v>
      </c>
      <c r="AM1404" s="7">
        <v>0</v>
      </c>
      <c r="AN1404" s="7">
        <v>0</v>
      </c>
      <c r="AO1404" s="7">
        <v>0</v>
      </c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</row>
    <row r="1405" spans="1:67" s="21" customFormat="1">
      <c r="A1405" s="7" t="s">
        <v>5572</v>
      </c>
      <c r="B1405" s="7" t="s">
        <v>3751</v>
      </c>
      <c r="C1405" s="7" t="s">
        <v>1506</v>
      </c>
      <c r="D1405" s="7" t="s">
        <v>1507</v>
      </c>
      <c r="E1405" s="7" t="s">
        <v>1508</v>
      </c>
      <c r="F1405" s="7" t="s">
        <v>1509</v>
      </c>
      <c r="G1405" s="7" t="s">
        <v>1594</v>
      </c>
      <c r="H1405" s="7" t="s">
        <v>1537</v>
      </c>
      <c r="I1405" s="7" t="s">
        <v>1537</v>
      </c>
      <c r="J1405" s="7">
        <f t="shared" si="21"/>
        <v>0</v>
      </c>
      <c r="K1405" s="8">
        <v>0</v>
      </c>
      <c r="L1405" s="8">
        <v>0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12">
        <v>0</v>
      </c>
      <c r="AA1405" s="20">
        <v>0</v>
      </c>
      <c r="AB1405" s="20">
        <v>0</v>
      </c>
      <c r="AC1405" s="48">
        <v>0</v>
      </c>
      <c r="AD1405" s="9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0</v>
      </c>
      <c r="AN1405" s="7">
        <v>0</v>
      </c>
      <c r="AO1405" s="7">
        <v>0</v>
      </c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</row>
    <row r="1406" spans="1:67" s="21" customFormat="1">
      <c r="A1406" s="7" t="s">
        <v>5573</v>
      </c>
      <c r="B1406" s="7" t="s">
        <v>4099</v>
      </c>
      <c r="C1406" s="7" t="s">
        <v>4100</v>
      </c>
      <c r="D1406" s="7" t="s">
        <v>1537</v>
      </c>
      <c r="E1406" s="7" t="s">
        <v>1537</v>
      </c>
      <c r="F1406" s="7" t="s">
        <v>1537</v>
      </c>
      <c r="G1406" s="7" t="s">
        <v>1537</v>
      </c>
      <c r="H1406" s="7" t="s">
        <v>1537</v>
      </c>
      <c r="I1406" s="7" t="s">
        <v>1537</v>
      </c>
      <c r="J1406" s="7">
        <f t="shared" si="21"/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12">
        <v>0</v>
      </c>
      <c r="AA1406" s="20">
        <v>0</v>
      </c>
      <c r="AB1406" s="20">
        <v>0</v>
      </c>
      <c r="AC1406" s="48">
        <v>0</v>
      </c>
      <c r="AD1406" s="9">
        <v>0</v>
      </c>
      <c r="AE1406" s="7">
        <v>0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0</v>
      </c>
      <c r="AL1406" s="7">
        <v>0</v>
      </c>
      <c r="AM1406" s="7">
        <v>0</v>
      </c>
      <c r="AN1406" s="7">
        <v>0</v>
      </c>
      <c r="AO1406" s="7">
        <v>0</v>
      </c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</row>
    <row r="1407" spans="1:67" s="21" customFormat="1">
      <c r="A1407" s="7" t="s">
        <v>5574</v>
      </c>
      <c r="B1407" s="7" t="s">
        <v>4099</v>
      </c>
      <c r="C1407" s="7" t="s">
        <v>4100</v>
      </c>
      <c r="D1407" s="7" t="s">
        <v>1537</v>
      </c>
      <c r="E1407" s="7" t="s">
        <v>1537</v>
      </c>
      <c r="F1407" s="7" t="s">
        <v>1537</v>
      </c>
      <c r="G1407" s="7" t="s">
        <v>1537</v>
      </c>
      <c r="H1407" s="7" t="s">
        <v>1537</v>
      </c>
      <c r="I1407" s="7" t="s">
        <v>1537</v>
      </c>
      <c r="J1407" s="7">
        <f t="shared" si="21"/>
        <v>0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12">
        <v>0</v>
      </c>
      <c r="AA1407" s="20">
        <v>0</v>
      </c>
      <c r="AB1407" s="20">
        <v>0</v>
      </c>
      <c r="AC1407" s="48">
        <v>0</v>
      </c>
      <c r="AD1407" s="9">
        <v>0</v>
      </c>
      <c r="AE1407" s="7">
        <v>0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0</v>
      </c>
      <c r="AL1407" s="7">
        <v>0</v>
      </c>
      <c r="AM1407" s="7">
        <v>0</v>
      </c>
      <c r="AN1407" s="7">
        <v>0</v>
      </c>
      <c r="AO1407" s="7">
        <v>0</v>
      </c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</row>
    <row r="1408" spans="1:67" s="21" customFormat="1">
      <c r="A1408" s="7" t="s">
        <v>5575</v>
      </c>
      <c r="B1408" s="7" t="s">
        <v>4099</v>
      </c>
      <c r="C1408" s="7" t="s">
        <v>4100</v>
      </c>
      <c r="D1408" s="7" t="s">
        <v>1537</v>
      </c>
      <c r="E1408" s="7" t="s">
        <v>1537</v>
      </c>
      <c r="F1408" s="7" t="s">
        <v>1537</v>
      </c>
      <c r="G1408" s="7" t="s">
        <v>1537</v>
      </c>
      <c r="H1408" s="7" t="s">
        <v>1537</v>
      </c>
      <c r="I1408" s="7" t="s">
        <v>1537</v>
      </c>
      <c r="J1408" s="7">
        <f t="shared" si="21"/>
        <v>0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12">
        <v>0</v>
      </c>
      <c r="AA1408" s="20">
        <v>0</v>
      </c>
      <c r="AB1408" s="20">
        <v>0</v>
      </c>
      <c r="AC1408" s="48">
        <v>0</v>
      </c>
      <c r="AD1408" s="9">
        <v>0</v>
      </c>
      <c r="AE1408" s="7">
        <v>0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0</v>
      </c>
      <c r="AL1408" s="7">
        <v>0</v>
      </c>
      <c r="AM1408" s="7">
        <v>0</v>
      </c>
      <c r="AN1408" s="7">
        <v>0</v>
      </c>
      <c r="AO1408" s="7">
        <v>0</v>
      </c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</row>
    <row r="1409" spans="1:67" s="21" customFormat="1">
      <c r="A1409" s="7" t="s">
        <v>5576</v>
      </c>
      <c r="B1409" s="7" t="s">
        <v>4099</v>
      </c>
      <c r="C1409" s="7" t="s">
        <v>4100</v>
      </c>
      <c r="D1409" s="7" t="s">
        <v>1537</v>
      </c>
      <c r="E1409" s="7" t="s">
        <v>1537</v>
      </c>
      <c r="F1409" s="7" t="s">
        <v>1537</v>
      </c>
      <c r="G1409" s="7" t="s">
        <v>1537</v>
      </c>
      <c r="H1409" s="7" t="s">
        <v>1537</v>
      </c>
      <c r="I1409" s="7" t="s">
        <v>1537</v>
      </c>
      <c r="J1409" s="7">
        <f t="shared" si="21"/>
        <v>0</v>
      </c>
      <c r="K1409" s="8">
        <v>0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12">
        <v>0</v>
      </c>
      <c r="AA1409" s="20">
        <v>0</v>
      </c>
      <c r="AB1409" s="20">
        <v>0</v>
      </c>
      <c r="AC1409" s="48">
        <v>0</v>
      </c>
      <c r="AD1409" s="9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</row>
    <row r="1410" spans="1:67" s="21" customFormat="1">
      <c r="A1410" s="7" t="s">
        <v>5577</v>
      </c>
      <c r="B1410" s="7" t="s">
        <v>4504</v>
      </c>
      <c r="C1410" s="7" t="s">
        <v>1506</v>
      </c>
      <c r="D1410" s="7" t="s">
        <v>1532</v>
      </c>
      <c r="E1410" s="7" t="s">
        <v>1533</v>
      </c>
      <c r="F1410" s="7" t="s">
        <v>1534</v>
      </c>
      <c r="G1410" s="7" t="s">
        <v>1837</v>
      </c>
      <c r="H1410" s="7" t="s">
        <v>1838</v>
      </c>
      <c r="I1410" s="7" t="s">
        <v>1537</v>
      </c>
      <c r="J1410" s="7">
        <f t="shared" si="21"/>
        <v>5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12">
        <v>0</v>
      </c>
      <c r="AA1410" s="20">
        <v>0</v>
      </c>
      <c r="AB1410" s="20">
        <v>0</v>
      </c>
      <c r="AC1410" s="48">
        <v>0</v>
      </c>
      <c r="AD1410" s="9">
        <v>0</v>
      </c>
      <c r="AE1410" s="7">
        <v>0</v>
      </c>
      <c r="AF1410" s="7">
        <v>5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7">
        <v>0</v>
      </c>
      <c r="AN1410" s="7">
        <v>0</v>
      </c>
      <c r="AO1410" s="7">
        <v>0</v>
      </c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</row>
    <row r="1411" spans="1:67" s="21" customFormat="1">
      <c r="A1411" s="7" t="s">
        <v>5578</v>
      </c>
      <c r="B1411" s="7" t="s">
        <v>4099</v>
      </c>
      <c r="C1411" s="7" t="s">
        <v>4100</v>
      </c>
      <c r="D1411" s="7" t="s">
        <v>1537</v>
      </c>
      <c r="E1411" s="7" t="s">
        <v>1537</v>
      </c>
      <c r="F1411" s="7" t="s">
        <v>1537</v>
      </c>
      <c r="G1411" s="7" t="s">
        <v>1537</v>
      </c>
      <c r="H1411" s="7" t="s">
        <v>1537</v>
      </c>
      <c r="I1411" s="7" t="s">
        <v>1537</v>
      </c>
      <c r="J1411" s="7">
        <f t="shared" si="21"/>
        <v>5</v>
      </c>
      <c r="K1411" s="8">
        <v>0</v>
      </c>
      <c r="L1411" s="8">
        <v>5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12">
        <v>0</v>
      </c>
      <c r="AA1411" s="20">
        <v>0</v>
      </c>
      <c r="AB1411" s="20">
        <v>0</v>
      </c>
      <c r="AC1411" s="48">
        <v>0</v>
      </c>
      <c r="AD1411" s="9">
        <v>0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0</v>
      </c>
      <c r="AL1411" s="7">
        <v>0</v>
      </c>
      <c r="AM1411" s="7">
        <v>0</v>
      </c>
      <c r="AN1411" s="7">
        <v>0</v>
      </c>
      <c r="AO1411" s="7">
        <v>0</v>
      </c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</row>
    <row r="1412" spans="1:67" s="21" customFormat="1">
      <c r="A1412" s="7" t="s">
        <v>5579</v>
      </c>
      <c r="B1412" s="7" t="s">
        <v>4099</v>
      </c>
      <c r="C1412" s="7" t="s">
        <v>4100</v>
      </c>
      <c r="D1412" s="7" t="s">
        <v>1537</v>
      </c>
      <c r="E1412" s="7" t="s">
        <v>1537</v>
      </c>
      <c r="F1412" s="7" t="s">
        <v>1537</v>
      </c>
      <c r="G1412" s="7" t="s">
        <v>1537</v>
      </c>
      <c r="H1412" s="7" t="s">
        <v>1537</v>
      </c>
      <c r="I1412" s="7" t="s">
        <v>1537</v>
      </c>
      <c r="J1412" s="7">
        <f t="shared" ref="J1412:J1475" si="22">SUM(K1412:AO1412)</f>
        <v>5</v>
      </c>
      <c r="K1412" s="8">
        <v>0</v>
      </c>
      <c r="L1412" s="8">
        <v>5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Y1412" s="8">
        <v>0</v>
      </c>
      <c r="Z1412" s="12">
        <v>0</v>
      </c>
      <c r="AA1412" s="20">
        <v>0</v>
      </c>
      <c r="AB1412" s="20">
        <v>0</v>
      </c>
      <c r="AC1412" s="48">
        <v>0</v>
      </c>
      <c r="AD1412" s="9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0</v>
      </c>
      <c r="AL1412" s="7">
        <v>0</v>
      </c>
      <c r="AM1412" s="7">
        <v>0</v>
      </c>
      <c r="AN1412" s="7">
        <v>0</v>
      </c>
      <c r="AO1412" s="7">
        <v>0</v>
      </c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</row>
    <row r="1413" spans="1:67" s="21" customFormat="1">
      <c r="A1413" s="7" t="s">
        <v>5580</v>
      </c>
      <c r="B1413" s="7" t="s">
        <v>4099</v>
      </c>
      <c r="C1413" s="7" t="s">
        <v>4100</v>
      </c>
      <c r="D1413" s="7" t="s">
        <v>1537</v>
      </c>
      <c r="E1413" s="7" t="s">
        <v>1537</v>
      </c>
      <c r="F1413" s="7" t="s">
        <v>1537</v>
      </c>
      <c r="G1413" s="7" t="s">
        <v>1537</v>
      </c>
      <c r="H1413" s="7" t="s">
        <v>1537</v>
      </c>
      <c r="I1413" s="7" t="s">
        <v>1537</v>
      </c>
      <c r="J1413" s="7">
        <f t="shared" si="22"/>
        <v>5</v>
      </c>
      <c r="K1413" s="8">
        <v>0</v>
      </c>
      <c r="L1413" s="8">
        <v>5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12">
        <v>0</v>
      </c>
      <c r="AA1413" s="20">
        <v>0</v>
      </c>
      <c r="AB1413" s="20">
        <v>0</v>
      </c>
      <c r="AC1413" s="48">
        <v>0</v>
      </c>
      <c r="AD1413" s="9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0</v>
      </c>
      <c r="AL1413" s="7">
        <v>0</v>
      </c>
      <c r="AM1413" s="7">
        <v>0</v>
      </c>
      <c r="AN1413" s="7">
        <v>0</v>
      </c>
      <c r="AO1413" s="7">
        <v>0</v>
      </c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</row>
    <row r="1414" spans="1:67" s="21" customFormat="1">
      <c r="A1414" s="7" t="s">
        <v>5581</v>
      </c>
      <c r="B1414" s="7" t="s">
        <v>4102</v>
      </c>
      <c r="C1414" s="7" t="s">
        <v>1506</v>
      </c>
      <c r="D1414" s="7" t="s">
        <v>1507</v>
      </c>
      <c r="E1414" s="7" t="s">
        <v>1537</v>
      </c>
      <c r="F1414" s="7" t="s">
        <v>1537</v>
      </c>
      <c r="G1414" s="7" t="s">
        <v>1537</v>
      </c>
      <c r="H1414" s="7" t="s">
        <v>1537</v>
      </c>
      <c r="I1414" s="7" t="s">
        <v>1537</v>
      </c>
      <c r="J1414" s="7">
        <f t="shared" si="22"/>
        <v>5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5</v>
      </c>
      <c r="Q1414" s="8">
        <v>0</v>
      </c>
      <c r="R1414" s="8">
        <v>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12">
        <v>0</v>
      </c>
      <c r="AA1414" s="20">
        <v>0</v>
      </c>
      <c r="AB1414" s="20">
        <v>0</v>
      </c>
      <c r="AC1414" s="48">
        <v>0</v>
      </c>
      <c r="AD1414" s="9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0</v>
      </c>
      <c r="AJ1414" s="7">
        <v>0</v>
      </c>
      <c r="AK1414" s="7">
        <v>0</v>
      </c>
      <c r="AL1414" s="7">
        <v>0</v>
      </c>
      <c r="AM1414" s="7">
        <v>0</v>
      </c>
      <c r="AN1414" s="7">
        <v>0</v>
      </c>
      <c r="AO1414" s="7">
        <v>0</v>
      </c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</row>
    <row r="1415" spans="1:67" s="21" customFormat="1">
      <c r="A1415" s="7" t="s">
        <v>5582</v>
      </c>
      <c r="B1415" s="7" t="s">
        <v>3926</v>
      </c>
      <c r="C1415" s="7" t="s">
        <v>1506</v>
      </c>
      <c r="D1415" s="7" t="s">
        <v>1507</v>
      </c>
      <c r="E1415" s="7" t="s">
        <v>1515</v>
      </c>
      <c r="F1415" s="7" t="s">
        <v>1537</v>
      </c>
      <c r="G1415" s="7" t="s">
        <v>1537</v>
      </c>
      <c r="H1415" s="7" t="s">
        <v>1537</v>
      </c>
      <c r="I1415" s="7" t="s">
        <v>1537</v>
      </c>
      <c r="J1415" s="7">
        <f t="shared" si="22"/>
        <v>5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5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12">
        <v>0</v>
      </c>
      <c r="AA1415" s="20">
        <v>0</v>
      </c>
      <c r="AB1415" s="20">
        <v>0</v>
      </c>
      <c r="AC1415" s="48">
        <v>0</v>
      </c>
      <c r="AD1415" s="9">
        <v>0</v>
      </c>
      <c r="AE1415" s="7">
        <v>0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0</v>
      </c>
      <c r="AL1415" s="7">
        <v>0</v>
      </c>
      <c r="AM1415" s="7">
        <v>0</v>
      </c>
      <c r="AN1415" s="7">
        <v>0</v>
      </c>
      <c r="AO1415" s="7">
        <v>0</v>
      </c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</row>
    <row r="1416" spans="1:67" s="21" customFormat="1">
      <c r="A1416" s="7" t="s">
        <v>5583</v>
      </c>
      <c r="B1416" s="7" t="s">
        <v>4264</v>
      </c>
      <c r="C1416" s="7" t="s">
        <v>1506</v>
      </c>
      <c r="D1416" s="7" t="s">
        <v>1507</v>
      </c>
      <c r="E1416" s="7" t="s">
        <v>1521</v>
      </c>
      <c r="F1416" s="7" t="s">
        <v>1546</v>
      </c>
      <c r="G1416" s="7" t="s">
        <v>1547</v>
      </c>
      <c r="H1416" s="7" t="s">
        <v>1537</v>
      </c>
      <c r="I1416" s="7" t="s">
        <v>1537</v>
      </c>
      <c r="J1416" s="7">
        <f t="shared" si="22"/>
        <v>5</v>
      </c>
      <c r="K1416" s="8">
        <v>0</v>
      </c>
      <c r="L1416" s="8">
        <v>0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8">
        <v>5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12">
        <v>0</v>
      </c>
      <c r="AA1416" s="20">
        <v>0</v>
      </c>
      <c r="AB1416" s="20">
        <v>0</v>
      </c>
      <c r="AC1416" s="48">
        <v>0</v>
      </c>
      <c r="AD1416" s="9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0</v>
      </c>
      <c r="AL1416" s="7">
        <v>0</v>
      </c>
      <c r="AM1416" s="7">
        <v>0</v>
      </c>
      <c r="AN1416" s="7">
        <v>0</v>
      </c>
      <c r="AO1416" s="7">
        <v>0</v>
      </c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</row>
    <row r="1417" spans="1:67" s="21" customFormat="1">
      <c r="A1417" s="7" t="s">
        <v>5584</v>
      </c>
      <c r="B1417" s="7" t="s">
        <v>5585</v>
      </c>
      <c r="C1417" s="7" t="s">
        <v>1506</v>
      </c>
      <c r="D1417" s="7" t="s">
        <v>1532</v>
      </c>
      <c r="E1417" s="7" t="s">
        <v>4756</v>
      </c>
      <c r="F1417" s="7" t="s">
        <v>4757</v>
      </c>
      <c r="G1417" s="7" t="s">
        <v>4758</v>
      </c>
      <c r="H1417" s="7" t="s">
        <v>5586</v>
      </c>
      <c r="I1417" s="7" t="s">
        <v>1537</v>
      </c>
      <c r="J1417" s="7">
        <f t="shared" si="22"/>
        <v>5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12">
        <v>0</v>
      </c>
      <c r="AA1417" s="20">
        <v>0</v>
      </c>
      <c r="AB1417" s="20">
        <v>0</v>
      </c>
      <c r="AC1417" s="48">
        <v>0</v>
      </c>
      <c r="AD1417" s="9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5</v>
      </c>
      <c r="AJ1417" s="7">
        <v>0</v>
      </c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</row>
    <row r="1418" spans="1:67" s="21" customFormat="1">
      <c r="A1418" s="7" t="s">
        <v>5587</v>
      </c>
      <c r="B1418" s="7" t="s">
        <v>5588</v>
      </c>
      <c r="C1418" s="7" t="s">
        <v>1506</v>
      </c>
      <c r="D1418" s="7" t="s">
        <v>1749</v>
      </c>
      <c r="E1418" s="7" t="s">
        <v>1749</v>
      </c>
      <c r="F1418" s="7" t="s">
        <v>5589</v>
      </c>
      <c r="G1418" s="7" t="s">
        <v>5590</v>
      </c>
      <c r="H1418" s="7" t="s">
        <v>5591</v>
      </c>
      <c r="I1418" s="7" t="s">
        <v>1537</v>
      </c>
      <c r="J1418" s="7">
        <f t="shared" si="22"/>
        <v>5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12">
        <v>0</v>
      </c>
      <c r="AA1418" s="20">
        <v>0</v>
      </c>
      <c r="AB1418" s="20">
        <v>0</v>
      </c>
      <c r="AC1418" s="48">
        <v>0</v>
      </c>
      <c r="AD1418" s="9">
        <v>0</v>
      </c>
      <c r="AE1418" s="7">
        <v>0</v>
      </c>
      <c r="AF1418" s="7">
        <v>0</v>
      </c>
      <c r="AG1418" s="7">
        <v>0</v>
      </c>
      <c r="AH1418" s="7">
        <v>0</v>
      </c>
      <c r="AI1418" s="7">
        <v>5</v>
      </c>
      <c r="AJ1418" s="7">
        <v>0</v>
      </c>
      <c r="AK1418" s="7">
        <v>0</v>
      </c>
      <c r="AL1418" s="7">
        <v>0</v>
      </c>
      <c r="AM1418" s="7">
        <v>0</v>
      </c>
      <c r="AN1418" s="7">
        <v>0</v>
      </c>
      <c r="AO1418" s="7">
        <v>0</v>
      </c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</row>
    <row r="1419" spans="1:67" s="21" customFormat="1">
      <c r="A1419" s="7" t="s">
        <v>5592</v>
      </c>
      <c r="B1419" s="7" t="s">
        <v>5593</v>
      </c>
      <c r="C1419" s="7" t="s">
        <v>1506</v>
      </c>
      <c r="D1419" s="7" t="s">
        <v>1507</v>
      </c>
      <c r="E1419" s="7" t="s">
        <v>1521</v>
      </c>
      <c r="F1419" s="7" t="s">
        <v>1850</v>
      </c>
      <c r="G1419" s="7" t="s">
        <v>4335</v>
      </c>
      <c r="H1419" s="7" t="s">
        <v>5594</v>
      </c>
      <c r="I1419" s="7" t="s">
        <v>5595</v>
      </c>
      <c r="J1419" s="7">
        <f t="shared" si="22"/>
        <v>5</v>
      </c>
      <c r="K1419" s="8">
        <v>0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12">
        <v>0</v>
      </c>
      <c r="AA1419" s="20">
        <v>0</v>
      </c>
      <c r="AB1419" s="20">
        <v>0</v>
      </c>
      <c r="AC1419" s="48">
        <v>0</v>
      </c>
      <c r="AD1419" s="9">
        <v>0</v>
      </c>
      <c r="AE1419" s="7">
        <v>0</v>
      </c>
      <c r="AF1419" s="7">
        <v>0</v>
      </c>
      <c r="AG1419" s="7">
        <v>0</v>
      </c>
      <c r="AH1419" s="7">
        <v>0</v>
      </c>
      <c r="AI1419" s="7">
        <v>5</v>
      </c>
      <c r="AJ1419" s="7">
        <v>0</v>
      </c>
      <c r="AK1419" s="7">
        <v>0</v>
      </c>
      <c r="AL1419" s="7">
        <v>0</v>
      </c>
      <c r="AM1419" s="7">
        <v>0</v>
      </c>
      <c r="AN1419" s="7">
        <v>0</v>
      </c>
      <c r="AO1419" s="7">
        <v>0</v>
      </c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</row>
    <row r="1420" spans="1:67" s="21" customFormat="1">
      <c r="A1420" s="7" t="s">
        <v>5596</v>
      </c>
      <c r="B1420" s="7" t="s">
        <v>3831</v>
      </c>
      <c r="C1420" s="7" t="s">
        <v>1506</v>
      </c>
      <c r="D1420" s="7" t="s">
        <v>1507</v>
      </c>
      <c r="E1420" s="7" t="s">
        <v>1508</v>
      </c>
      <c r="F1420" s="7" t="s">
        <v>1509</v>
      </c>
      <c r="G1420" s="7" t="s">
        <v>1510</v>
      </c>
      <c r="H1420" s="7" t="s">
        <v>1537</v>
      </c>
      <c r="I1420" s="7" t="s">
        <v>1537</v>
      </c>
      <c r="J1420" s="7">
        <f t="shared" si="22"/>
        <v>5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12">
        <v>0</v>
      </c>
      <c r="AA1420" s="20">
        <v>0</v>
      </c>
      <c r="AB1420" s="20">
        <v>0</v>
      </c>
      <c r="AC1420" s="48">
        <v>0</v>
      </c>
      <c r="AD1420" s="9">
        <v>0</v>
      </c>
      <c r="AE1420" s="7">
        <v>0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5</v>
      </c>
      <c r="AL1420" s="7">
        <v>0</v>
      </c>
      <c r="AM1420" s="7">
        <v>0</v>
      </c>
      <c r="AN1420" s="7">
        <v>0</v>
      </c>
      <c r="AO1420" s="7">
        <v>0</v>
      </c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</row>
    <row r="1421" spans="1:67" s="21" customFormat="1">
      <c r="A1421" s="7" t="s">
        <v>5597</v>
      </c>
      <c r="B1421" s="7" t="s">
        <v>3766</v>
      </c>
      <c r="C1421" s="7" t="s">
        <v>1506</v>
      </c>
      <c r="D1421" s="7" t="s">
        <v>1507</v>
      </c>
      <c r="E1421" s="7" t="s">
        <v>1521</v>
      </c>
      <c r="F1421" s="7" t="s">
        <v>1522</v>
      </c>
      <c r="G1421" s="7" t="s">
        <v>3767</v>
      </c>
      <c r="H1421" s="7" t="s">
        <v>3768</v>
      </c>
      <c r="I1421" s="7" t="s">
        <v>1537</v>
      </c>
      <c r="J1421" s="7">
        <f t="shared" si="22"/>
        <v>5</v>
      </c>
      <c r="K1421" s="8">
        <v>0</v>
      </c>
      <c r="L1421" s="8">
        <v>0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12">
        <v>0</v>
      </c>
      <c r="AA1421" s="20">
        <v>0</v>
      </c>
      <c r="AB1421" s="20">
        <v>0</v>
      </c>
      <c r="AC1421" s="48">
        <v>0</v>
      </c>
      <c r="AD1421" s="9">
        <v>0</v>
      </c>
      <c r="AE1421" s="7">
        <v>0</v>
      </c>
      <c r="AF1421" s="7">
        <v>0</v>
      </c>
      <c r="AG1421" s="7">
        <v>0</v>
      </c>
      <c r="AH1421" s="7">
        <v>0</v>
      </c>
      <c r="AI1421" s="7">
        <v>0</v>
      </c>
      <c r="AJ1421" s="7">
        <v>0</v>
      </c>
      <c r="AK1421" s="7">
        <v>5</v>
      </c>
      <c r="AL1421" s="7">
        <v>0</v>
      </c>
      <c r="AM1421" s="7">
        <v>0</v>
      </c>
      <c r="AN1421" s="7">
        <v>0</v>
      </c>
      <c r="AO1421" s="7">
        <v>0</v>
      </c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</row>
    <row r="1422" spans="1:67" s="21" customFormat="1">
      <c r="A1422" s="7" t="s">
        <v>5598</v>
      </c>
      <c r="B1422" s="7" t="s">
        <v>5599</v>
      </c>
      <c r="C1422" s="7" t="s">
        <v>1506</v>
      </c>
      <c r="D1422" s="7" t="s">
        <v>1507</v>
      </c>
      <c r="E1422" s="7" t="s">
        <v>1515</v>
      </c>
      <c r="F1422" s="7" t="s">
        <v>1844</v>
      </c>
      <c r="G1422" s="7" t="s">
        <v>1845</v>
      </c>
      <c r="H1422" s="7" t="s">
        <v>1846</v>
      </c>
      <c r="I1422" s="7" t="s">
        <v>1537</v>
      </c>
      <c r="J1422" s="7">
        <f t="shared" si="22"/>
        <v>5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Y1422" s="8">
        <v>0</v>
      </c>
      <c r="Z1422" s="12">
        <v>0</v>
      </c>
      <c r="AA1422" s="20">
        <v>0</v>
      </c>
      <c r="AB1422" s="20">
        <v>0</v>
      </c>
      <c r="AC1422" s="48">
        <v>0</v>
      </c>
      <c r="AD1422" s="9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v>0</v>
      </c>
      <c r="AK1422" s="7">
        <v>0</v>
      </c>
      <c r="AL1422" s="7">
        <v>5</v>
      </c>
      <c r="AM1422" s="7">
        <v>0</v>
      </c>
      <c r="AN1422" s="7">
        <v>0</v>
      </c>
      <c r="AO1422" s="7">
        <v>0</v>
      </c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</row>
    <row r="1423" spans="1:67" s="21" customFormat="1">
      <c r="A1423" s="7" t="s">
        <v>5600</v>
      </c>
      <c r="B1423" s="7" t="s">
        <v>4264</v>
      </c>
      <c r="C1423" s="7" t="s">
        <v>1506</v>
      </c>
      <c r="D1423" s="7" t="s">
        <v>1507</v>
      </c>
      <c r="E1423" s="7" t="s">
        <v>1521</v>
      </c>
      <c r="F1423" s="7" t="s">
        <v>1546</v>
      </c>
      <c r="G1423" s="7" t="s">
        <v>1547</v>
      </c>
      <c r="H1423" s="7" t="s">
        <v>1537</v>
      </c>
      <c r="I1423" s="7" t="s">
        <v>1537</v>
      </c>
      <c r="J1423" s="7">
        <f t="shared" si="22"/>
        <v>5</v>
      </c>
      <c r="K1423" s="8">
        <v>0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12">
        <v>0</v>
      </c>
      <c r="AA1423" s="20">
        <v>0</v>
      </c>
      <c r="AB1423" s="20">
        <v>0</v>
      </c>
      <c r="AC1423" s="48">
        <v>0</v>
      </c>
      <c r="AD1423" s="9">
        <v>0</v>
      </c>
      <c r="AE1423" s="7">
        <v>0</v>
      </c>
      <c r="AF1423" s="7">
        <v>0</v>
      </c>
      <c r="AG1423" s="7">
        <v>0</v>
      </c>
      <c r="AH1423" s="7">
        <v>0</v>
      </c>
      <c r="AI1423" s="7">
        <v>0</v>
      </c>
      <c r="AJ1423" s="7">
        <v>0</v>
      </c>
      <c r="AK1423" s="7">
        <v>0</v>
      </c>
      <c r="AL1423" s="7">
        <v>5</v>
      </c>
      <c r="AM1423" s="7">
        <v>0</v>
      </c>
      <c r="AN1423" s="7">
        <v>0</v>
      </c>
      <c r="AO1423" s="7">
        <v>0</v>
      </c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</row>
    <row r="1424" spans="1:67" s="21" customFormat="1">
      <c r="A1424" s="7" t="s">
        <v>5601</v>
      </c>
      <c r="B1424" s="7" t="s">
        <v>5602</v>
      </c>
      <c r="C1424" s="7" t="s">
        <v>1506</v>
      </c>
      <c r="D1424" s="7" t="s">
        <v>4688</v>
      </c>
      <c r="E1424" s="7" t="s">
        <v>5603</v>
      </c>
      <c r="F1424" s="7" t="s">
        <v>1537</v>
      </c>
      <c r="G1424" s="7" t="s">
        <v>1537</v>
      </c>
      <c r="H1424" s="7" t="s">
        <v>1537</v>
      </c>
      <c r="I1424" s="7" t="s">
        <v>1537</v>
      </c>
      <c r="J1424" s="7">
        <f t="shared" si="22"/>
        <v>5</v>
      </c>
      <c r="K1424" s="8">
        <v>0</v>
      </c>
      <c r="L1424" s="8">
        <v>0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Y1424" s="8">
        <v>0</v>
      </c>
      <c r="Z1424" s="12">
        <v>0</v>
      </c>
      <c r="AA1424" s="20">
        <v>0</v>
      </c>
      <c r="AB1424" s="20">
        <v>0</v>
      </c>
      <c r="AC1424" s="48">
        <v>0</v>
      </c>
      <c r="AD1424" s="9">
        <v>0</v>
      </c>
      <c r="AE1424" s="7">
        <v>0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0</v>
      </c>
      <c r="AL1424" s="7">
        <v>5</v>
      </c>
      <c r="AM1424" s="7">
        <v>0</v>
      </c>
      <c r="AN1424" s="7">
        <v>0</v>
      </c>
      <c r="AO1424" s="7">
        <v>0</v>
      </c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</row>
    <row r="1425" spans="1:67" s="21" customFormat="1">
      <c r="A1425" s="7" t="s">
        <v>5604</v>
      </c>
      <c r="B1425" s="7" t="s">
        <v>4264</v>
      </c>
      <c r="C1425" s="7" t="s">
        <v>1506</v>
      </c>
      <c r="D1425" s="7" t="s">
        <v>1507</v>
      </c>
      <c r="E1425" s="7" t="s">
        <v>1521</v>
      </c>
      <c r="F1425" s="7" t="s">
        <v>1546</v>
      </c>
      <c r="G1425" s="7" t="s">
        <v>1547</v>
      </c>
      <c r="H1425" s="7" t="s">
        <v>1537</v>
      </c>
      <c r="I1425" s="7" t="s">
        <v>1537</v>
      </c>
      <c r="J1425" s="7">
        <f t="shared" si="22"/>
        <v>5</v>
      </c>
      <c r="K1425" s="8">
        <v>0</v>
      </c>
      <c r="L1425" s="8">
        <v>0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12">
        <v>0</v>
      </c>
      <c r="AA1425" s="20">
        <v>0</v>
      </c>
      <c r="AB1425" s="20">
        <v>0</v>
      </c>
      <c r="AC1425" s="48">
        <v>0</v>
      </c>
      <c r="AD1425" s="9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5</v>
      </c>
      <c r="AN1425" s="7">
        <v>0</v>
      </c>
      <c r="AO1425" s="7">
        <v>0</v>
      </c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</row>
    <row r="1426" spans="1:67" s="21" customFormat="1">
      <c r="A1426" s="7" t="s">
        <v>5605</v>
      </c>
      <c r="B1426" s="7" t="s">
        <v>4504</v>
      </c>
      <c r="C1426" s="7" t="s">
        <v>1506</v>
      </c>
      <c r="D1426" s="7" t="s">
        <v>1532</v>
      </c>
      <c r="E1426" s="7" t="s">
        <v>1533</v>
      </c>
      <c r="F1426" s="7" t="s">
        <v>1534</v>
      </c>
      <c r="G1426" s="7" t="s">
        <v>1837</v>
      </c>
      <c r="H1426" s="7" t="s">
        <v>1838</v>
      </c>
      <c r="I1426" s="7" t="s">
        <v>1537</v>
      </c>
      <c r="J1426" s="7">
        <f t="shared" si="22"/>
        <v>5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12">
        <v>0</v>
      </c>
      <c r="AA1426" s="20">
        <v>0</v>
      </c>
      <c r="AB1426" s="20">
        <v>0</v>
      </c>
      <c r="AC1426" s="48">
        <v>0</v>
      </c>
      <c r="AD1426" s="9">
        <v>0</v>
      </c>
      <c r="AE1426" s="7">
        <v>0</v>
      </c>
      <c r="AF1426" s="7">
        <v>0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v>0</v>
      </c>
      <c r="AM1426" s="7">
        <v>0</v>
      </c>
      <c r="AN1426" s="7">
        <v>0</v>
      </c>
      <c r="AO1426" s="7">
        <v>5</v>
      </c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</row>
    <row r="1427" spans="1:67" s="21" customFormat="1">
      <c r="A1427" s="7" t="s">
        <v>5606</v>
      </c>
      <c r="B1427" s="7" t="s">
        <v>4020</v>
      </c>
      <c r="C1427" s="7" t="s">
        <v>1506</v>
      </c>
      <c r="D1427" s="7" t="s">
        <v>1507</v>
      </c>
      <c r="E1427" s="7" t="s">
        <v>1508</v>
      </c>
      <c r="F1427" s="7" t="s">
        <v>1509</v>
      </c>
      <c r="G1427" s="7" t="s">
        <v>1510</v>
      </c>
      <c r="H1427" s="7" t="s">
        <v>1573</v>
      </c>
      <c r="I1427" s="7" t="s">
        <v>1537</v>
      </c>
      <c r="J1427" s="7">
        <f t="shared" si="22"/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12">
        <v>0</v>
      </c>
      <c r="AA1427" s="20">
        <v>0</v>
      </c>
      <c r="AB1427" s="20">
        <v>0</v>
      </c>
      <c r="AC1427" s="48">
        <v>0</v>
      </c>
      <c r="AD1427" s="9">
        <v>0</v>
      </c>
      <c r="AE1427" s="7">
        <v>0</v>
      </c>
      <c r="AF1427" s="7">
        <v>0</v>
      </c>
      <c r="AG1427" s="7">
        <v>0</v>
      </c>
      <c r="AH1427" s="7">
        <v>0</v>
      </c>
      <c r="AI1427" s="7">
        <v>0</v>
      </c>
      <c r="AJ1427" s="7">
        <v>0</v>
      </c>
      <c r="AK1427" s="7">
        <v>0</v>
      </c>
      <c r="AL1427" s="7">
        <v>0</v>
      </c>
      <c r="AM1427" s="7">
        <v>0</v>
      </c>
      <c r="AN1427" s="7">
        <v>0</v>
      </c>
      <c r="AO1427" s="7">
        <v>0</v>
      </c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</row>
    <row r="1428" spans="1:67" s="21" customFormat="1">
      <c r="A1428" s="7" t="s">
        <v>5607</v>
      </c>
      <c r="B1428" s="7" t="s">
        <v>3773</v>
      </c>
      <c r="C1428" s="7" t="s">
        <v>1506</v>
      </c>
      <c r="D1428" s="7" t="s">
        <v>1558</v>
      </c>
      <c r="E1428" s="7" t="s">
        <v>1559</v>
      </c>
      <c r="F1428" s="7" t="s">
        <v>1560</v>
      </c>
      <c r="G1428" s="7" t="s">
        <v>1561</v>
      </c>
      <c r="H1428" s="7" t="s">
        <v>1537</v>
      </c>
      <c r="I1428" s="7" t="s">
        <v>1537</v>
      </c>
      <c r="J1428" s="7">
        <f t="shared" si="22"/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Y1428" s="8">
        <v>0</v>
      </c>
      <c r="Z1428" s="12">
        <v>0</v>
      </c>
      <c r="AA1428" s="20">
        <v>0</v>
      </c>
      <c r="AB1428" s="20">
        <v>0</v>
      </c>
      <c r="AC1428" s="48">
        <v>0</v>
      </c>
      <c r="AD1428" s="9">
        <v>0</v>
      </c>
      <c r="AE1428" s="7">
        <v>0</v>
      </c>
      <c r="AF1428" s="7">
        <v>0</v>
      </c>
      <c r="AG1428" s="7">
        <v>0</v>
      </c>
      <c r="AH1428" s="7">
        <v>0</v>
      </c>
      <c r="AI1428" s="7">
        <v>0</v>
      </c>
      <c r="AJ1428" s="7">
        <v>0</v>
      </c>
      <c r="AK1428" s="7">
        <v>0</v>
      </c>
      <c r="AL1428" s="7">
        <v>0</v>
      </c>
      <c r="AM1428" s="7">
        <v>0</v>
      </c>
      <c r="AN1428" s="7">
        <v>0</v>
      </c>
      <c r="AO1428" s="7">
        <v>0</v>
      </c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</row>
    <row r="1429" spans="1:67" s="21" customFormat="1">
      <c r="A1429" s="7" t="s">
        <v>5608</v>
      </c>
      <c r="B1429" s="7" t="s">
        <v>3831</v>
      </c>
      <c r="C1429" s="7" t="s">
        <v>1506</v>
      </c>
      <c r="D1429" s="7" t="s">
        <v>1507</v>
      </c>
      <c r="E1429" s="7" t="s">
        <v>1508</v>
      </c>
      <c r="F1429" s="7" t="s">
        <v>1509</v>
      </c>
      <c r="G1429" s="7" t="s">
        <v>1510</v>
      </c>
      <c r="H1429" s="7" t="s">
        <v>1537</v>
      </c>
      <c r="I1429" s="7" t="s">
        <v>1537</v>
      </c>
      <c r="J1429" s="7">
        <f t="shared" si="22"/>
        <v>0</v>
      </c>
      <c r="K1429" s="8">
        <v>0</v>
      </c>
      <c r="L1429" s="8">
        <v>0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12">
        <v>0</v>
      </c>
      <c r="AA1429" s="20">
        <v>0</v>
      </c>
      <c r="AB1429" s="20">
        <v>0</v>
      </c>
      <c r="AC1429" s="48">
        <v>0</v>
      </c>
      <c r="AD1429" s="9">
        <v>0</v>
      </c>
      <c r="AE1429" s="7">
        <v>0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0</v>
      </c>
      <c r="AL1429" s="7">
        <v>0</v>
      </c>
      <c r="AM1429" s="7">
        <v>0</v>
      </c>
      <c r="AN1429" s="7">
        <v>0</v>
      </c>
      <c r="AO1429" s="7">
        <v>0</v>
      </c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</row>
    <row r="1430" spans="1:67" s="21" customFormat="1">
      <c r="A1430" s="7" t="s">
        <v>5609</v>
      </c>
      <c r="B1430" s="7" t="s">
        <v>3831</v>
      </c>
      <c r="C1430" s="7" t="s">
        <v>1506</v>
      </c>
      <c r="D1430" s="7" t="s">
        <v>1507</v>
      </c>
      <c r="E1430" s="7" t="s">
        <v>1508</v>
      </c>
      <c r="F1430" s="7" t="s">
        <v>1509</v>
      </c>
      <c r="G1430" s="7" t="s">
        <v>1510</v>
      </c>
      <c r="H1430" s="7" t="s">
        <v>1537</v>
      </c>
      <c r="I1430" s="7" t="s">
        <v>1537</v>
      </c>
      <c r="J1430" s="7">
        <f t="shared" si="22"/>
        <v>0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Y1430" s="8">
        <v>0</v>
      </c>
      <c r="Z1430" s="12">
        <v>0</v>
      </c>
      <c r="AA1430" s="20">
        <v>0</v>
      </c>
      <c r="AB1430" s="20">
        <v>0</v>
      </c>
      <c r="AC1430" s="48">
        <v>0</v>
      </c>
      <c r="AD1430" s="9">
        <v>0</v>
      </c>
      <c r="AE1430" s="7">
        <v>0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0</v>
      </c>
      <c r="AL1430" s="7">
        <v>0</v>
      </c>
      <c r="AM1430" s="7">
        <v>0</v>
      </c>
      <c r="AN1430" s="7">
        <v>0</v>
      </c>
      <c r="AO1430" s="7">
        <v>0</v>
      </c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</row>
    <row r="1431" spans="1:67" s="21" customFormat="1">
      <c r="A1431" s="7" t="s">
        <v>5610</v>
      </c>
      <c r="B1431" s="7" t="s">
        <v>3964</v>
      </c>
      <c r="C1431" s="7" t="s">
        <v>1506</v>
      </c>
      <c r="D1431" s="7" t="s">
        <v>1507</v>
      </c>
      <c r="E1431" s="7" t="s">
        <v>1515</v>
      </c>
      <c r="F1431" s="7" t="s">
        <v>1581</v>
      </c>
      <c r="G1431" s="7" t="s">
        <v>3965</v>
      </c>
      <c r="H1431" s="7" t="s">
        <v>1537</v>
      </c>
      <c r="I1431" s="7" t="s">
        <v>1537</v>
      </c>
      <c r="J1431" s="7">
        <f t="shared" si="22"/>
        <v>0</v>
      </c>
      <c r="K1431" s="8">
        <v>0</v>
      </c>
      <c r="L1431" s="8">
        <v>0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12">
        <v>0</v>
      </c>
      <c r="AA1431" s="20">
        <v>0</v>
      </c>
      <c r="AB1431" s="20">
        <v>0</v>
      </c>
      <c r="AC1431" s="48">
        <v>0</v>
      </c>
      <c r="AD1431" s="9">
        <v>0</v>
      </c>
      <c r="AE1431" s="7">
        <v>0</v>
      </c>
      <c r="AF1431" s="7">
        <v>0</v>
      </c>
      <c r="AG1431" s="7">
        <v>0</v>
      </c>
      <c r="AH1431" s="7">
        <v>0</v>
      </c>
      <c r="AI1431" s="7">
        <v>0</v>
      </c>
      <c r="AJ1431" s="7">
        <v>0</v>
      </c>
      <c r="AK1431" s="7">
        <v>0</v>
      </c>
      <c r="AL1431" s="7">
        <v>0</v>
      </c>
      <c r="AM1431" s="7">
        <v>0</v>
      </c>
      <c r="AN1431" s="7">
        <v>0</v>
      </c>
      <c r="AO1431" s="7">
        <v>0</v>
      </c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</row>
    <row r="1432" spans="1:67" s="21" customFormat="1">
      <c r="A1432" s="7" t="s">
        <v>5611</v>
      </c>
      <c r="B1432" s="7" t="s">
        <v>3831</v>
      </c>
      <c r="C1432" s="7" t="s">
        <v>1506</v>
      </c>
      <c r="D1432" s="7" t="s">
        <v>1507</v>
      </c>
      <c r="E1432" s="7" t="s">
        <v>1508</v>
      </c>
      <c r="F1432" s="7" t="s">
        <v>1509</v>
      </c>
      <c r="G1432" s="7" t="s">
        <v>1510</v>
      </c>
      <c r="H1432" s="7" t="s">
        <v>1537</v>
      </c>
      <c r="I1432" s="7" t="s">
        <v>1537</v>
      </c>
      <c r="J1432" s="7">
        <f t="shared" si="22"/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Y1432" s="8">
        <v>0</v>
      </c>
      <c r="Z1432" s="12">
        <v>0</v>
      </c>
      <c r="AA1432" s="20">
        <v>0</v>
      </c>
      <c r="AB1432" s="20">
        <v>0</v>
      </c>
      <c r="AC1432" s="48">
        <v>0</v>
      </c>
      <c r="AD1432" s="9">
        <v>0</v>
      </c>
      <c r="AE1432" s="7">
        <v>0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0</v>
      </c>
      <c r="AL1432" s="7">
        <v>0</v>
      </c>
      <c r="AM1432" s="7">
        <v>0</v>
      </c>
      <c r="AN1432" s="7">
        <v>0</v>
      </c>
      <c r="AO1432" s="7">
        <v>0</v>
      </c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</row>
    <row r="1433" spans="1:67" s="21" customFormat="1">
      <c r="A1433" s="7" t="s">
        <v>5612</v>
      </c>
      <c r="B1433" s="7" t="s">
        <v>3831</v>
      </c>
      <c r="C1433" s="7" t="s">
        <v>1506</v>
      </c>
      <c r="D1433" s="7" t="s">
        <v>1507</v>
      </c>
      <c r="E1433" s="7" t="s">
        <v>1508</v>
      </c>
      <c r="F1433" s="7" t="s">
        <v>1509</v>
      </c>
      <c r="G1433" s="7" t="s">
        <v>1510</v>
      </c>
      <c r="H1433" s="7" t="s">
        <v>1537</v>
      </c>
      <c r="I1433" s="7" t="s">
        <v>1537</v>
      </c>
      <c r="J1433" s="7">
        <f t="shared" si="22"/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12">
        <v>0</v>
      </c>
      <c r="AA1433" s="20">
        <v>0</v>
      </c>
      <c r="AB1433" s="20">
        <v>0</v>
      </c>
      <c r="AC1433" s="48">
        <v>0</v>
      </c>
      <c r="AD1433" s="9">
        <v>0</v>
      </c>
      <c r="AE1433" s="7">
        <v>0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0</v>
      </c>
      <c r="AL1433" s="7">
        <v>0</v>
      </c>
      <c r="AM1433" s="7">
        <v>0</v>
      </c>
      <c r="AN1433" s="7">
        <v>0</v>
      </c>
      <c r="AO1433" s="7">
        <v>0</v>
      </c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</row>
    <row r="1434" spans="1:67" s="21" customFormat="1">
      <c r="A1434" s="7" t="s">
        <v>5613</v>
      </c>
      <c r="B1434" s="7" t="s">
        <v>3669</v>
      </c>
      <c r="C1434" s="7" t="s">
        <v>1506</v>
      </c>
      <c r="D1434" s="7" t="s">
        <v>1507</v>
      </c>
      <c r="E1434" s="7" t="s">
        <v>1521</v>
      </c>
      <c r="F1434" s="7" t="s">
        <v>1546</v>
      </c>
      <c r="G1434" s="7" t="s">
        <v>1537</v>
      </c>
      <c r="H1434" s="7" t="s">
        <v>1537</v>
      </c>
      <c r="I1434" s="7" t="s">
        <v>1537</v>
      </c>
      <c r="J1434" s="7">
        <f t="shared" si="22"/>
        <v>0</v>
      </c>
      <c r="K1434" s="8">
        <v>0</v>
      </c>
      <c r="L1434" s="8">
        <v>0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Y1434" s="8">
        <v>0</v>
      </c>
      <c r="Z1434" s="12">
        <v>0</v>
      </c>
      <c r="AA1434" s="20">
        <v>0</v>
      </c>
      <c r="AB1434" s="20">
        <v>0</v>
      </c>
      <c r="AC1434" s="48">
        <v>0</v>
      </c>
      <c r="AD1434" s="9">
        <v>0</v>
      </c>
      <c r="AE1434" s="7">
        <v>0</v>
      </c>
      <c r="AF1434" s="7">
        <v>0</v>
      </c>
      <c r="AG1434" s="7">
        <v>0</v>
      </c>
      <c r="AH1434" s="7">
        <v>0</v>
      </c>
      <c r="AI1434" s="7">
        <v>0</v>
      </c>
      <c r="AJ1434" s="7">
        <v>0</v>
      </c>
      <c r="AK1434" s="7">
        <v>0</v>
      </c>
      <c r="AL1434" s="7">
        <v>0</v>
      </c>
      <c r="AM1434" s="7">
        <v>0</v>
      </c>
      <c r="AN1434" s="7">
        <v>0</v>
      </c>
      <c r="AO1434" s="7">
        <v>0</v>
      </c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</row>
    <row r="1435" spans="1:67" s="21" customFormat="1">
      <c r="A1435" s="7" t="s">
        <v>5614</v>
      </c>
      <c r="B1435" s="7" t="s">
        <v>4016</v>
      </c>
      <c r="C1435" s="7" t="s">
        <v>1506</v>
      </c>
      <c r="D1435" s="7" t="s">
        <v>1507</v>
      </c>
      <c r="E1435" s="7" t="s">
        <v>1508</v>
      </c>
      <c r="F1435" s="7" t="s">
        <v>1537</v>
      </c>
      <c r="G1435" s="7" t="s">
        <v>1537</v>
      </c>
      <c r="H1435" s="7" t="s">
        <v>1537</v>
      </c>
      <c r="I1435" s="7" t="s">
        <v>1537</v>
      </c>
      <c r="J1435" s="7">
        <f t="shared" si="22"/>
        <v>0</v>
      </c>
      <c r="K1435" s="8">
        <v>0</v>
      </c>
      <c r="L1435" s="8">
        <v>0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12">
        <v>0</v>
      </c>
      <c r="AA1435" s="20">
        <v>0</v>
      </c>
      <c r="AB1435" s="20">
        <v>0</v>
      </c>
      <c r="AC1435" s="48">
        <v>0</v>
      </c>
      <c r="AD1435" s="9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0</v>
      </c>
      <c r="AJ1435" s="7">
        <v>0</v>
      </c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</row>
    <row r="1436" spans="1:67" s="21" customFormat="1">
      <c r="A1436" s="7" t="s">
        <v>5615</v>
      </c>
      <c r="B1436" s="7" t="s">
        <v>3782</v>
      </c>
      <c r="C1436" s="7" t="s">
        <v>1506</v>
      </c>
      <c r="D1436" s="7" t="s">
        <v>1507</v>
      </c>
      <c r="E1436" s="7" t="s">
        <v>1521</v>
      </c>
      <c r="F1436" s="7" t="s">
        <v>1522</v>
      </c>
      <c r="G1436" s="7" t="s">
        <v>1537</v>
      </c>
      <c r="H1436" s="7" t="s">
        <v>1537</v>
      </c>
      <c r="I1436" s="7" t="s">
        <v>1537</v>
      </c>
      <c r="J1436" s="7">
        <f t="shared" si="22"/>
        <v>0</v>
      </c>
      <c r="K1436" s="8">
        <v>0</v>
      </c>
      <c r="L1436" s="8">
        <v>0</v>
      </c>
      <c r="M1436" s="8">
        <v>0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12">
        <v>0</v>
      </c>
      <c r="AA1436" s="20">
        <v>0</v>
      </c>
      <c r="AB1436" s="20">
        <v>0</v>
      </c>
      <c r="AC1436" s="48">
        <v>0</v>
      </c>
      <c r="AD1436" s="9">
        <v>0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0</v>
      </c>
      <c r="AL1436" s="7">
        <v>0</v>
      </c>
      <c r="AM1436" s="7">
        <v>0</v>
      </c>
      <c r="AN1436" s="7">
        <v>0</v>
      </c>
      <c r="AO1436" s="7">
        <v>0</v>
      </c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</row>
    <row r="1437" spans="1:67" s="21" customFormat="1">
      <c r="A1437" s="7" t="s">
        <v>5616</v>
      </c>
      <c r="B1437" s="7" t="s">
        <v>3968</v>
      </c>
      <c r="C1437" s="7" t="s">
        <v>1506</v>
      </c>
      <c r="D1437" s="7" t="s">
        <v>1507</v>
      </c>
      <c r="E1437" s="7" t="s">
        <v>1521</v>
      </c>
      <c r="F1437" s="7" t="s">
        <v>1522</v>
      </c>
      <c r="G1437" s="7" t="s">
        <v>3763</v>
      </c>
      <c r="H1437" s="7" t="s">
        <v>1537</v>
      </c>
      <c r="I1437" s="7" t="s">
        <v>1537</v>
      </c>
      <c r="J1437" s="7">
        <f t="shared" si="22"/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12">
        <v>0</v>
      </c>
      <c r="AA1437" s="20">
        <v>0</v>
      </c>
      <c r="AB1437" s="20">
        <v>0</v>
      </c>
      <c r="AC1437" s="48">
        <v>0</v>
      </c>
      <c r="AD1437" s="9">
        <v>0</v>
      </c>
      <c r="AE1437" s="7">
        <v>0</v>
      </c>
      <c r="AF1437" s="7">
        <v>0</v>
      </c>
      <c r="AG1437" s="7">
        <v>0</v>
      </c>
      <c r="AH1437" s="7">
        <v>0</v>
      </c>
      <c r="AI1437" s="7">
        <v>0</v>
      </c>
      <c r="AJ1437" s="7">
        <v>0</v>
      </c>
      <c r="AK1437" s="7">
        <v>0</v>
      </c>
      <c r="AL1437" s="7">
        <v>0</v>
      </c>
      <c r="AM1437" s="7">
        <v>0</v>
      </c>
      <c r="AN1437" s="7">
        <v>0</v>
      </c>
      <c r="AO1437" s="7">
        <v>0</v>
      </c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</row>
    <row r="1438" spans="1:67" s="21" customFormat="1">
      <c r="A1438" s="7" t="s">
        <v>5617</v>
      </c>
      <c r="B1438" s="7" t="s">
        <v>4421</v>
      </c>
      <c r="C1438" s="7" t="s">
        <v>1506</v>
      </c>
      <c r="D1438" s="7" t="s">
        <v>1558</v>
      </c>
      <c r="E1438" s="7" t="s">
        <v>4079</v>
      </c>
      <c r="F1438" s="7" t="s">
        <v>4080</v>
      </c>
      <c r="G1438" s="7" t="s">
        <v>4081</v>
      </c>
      <c r="H1438" s="7" t="s">
        <v>1537</v>
      </c>
      <c r="I1438" s="7" t="s">
        <v>1537</v>
      </c>
      <c r="J1438" s="7">
        <f t="shared" si="22"/>
        <v>0</v>
      </c>
      <c r="K1438" s="8">
        <v>0</v>
      </c>
      <c r="L1438" s="8">
        <v>0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Y1438" s="8">
        <v>0</v>
      </c>
      <c r="Z1438" s="12">
        <v>0</v>
      </c>
      <c r="AA1438" s="20">
        <v>0</v>
      </c>
      <c r="AB1438" s="20">
        <v>0</v>
      </c>
      <c r="AC1438" s="48">
        <v>0</v>
      </c>
      <c r="AD1438" s="9">
        <v>0</v>
      </c>
      <c r="AE1438" s="7">
        <v>0</v>
      </c>
      <c r="AF1438" s="7">
        <v>0</v>
      </c>
      <c r="AG1438" s="7">
        <v>0</v>
      </c>
      <c r="AH1438" s="7">
        <v>0</v>
      </c>
      <c r="AI1438" s="7">
        <v>0</v>
      </c>
      <c r="AJ1438" s="7">
        <v>0</v>
      </c>
      <c r="AK1438" s="7">
        <v>0</v>
      </c>
      <c r="AL1438" s="7">
        <v>0</v>
      </c>
      <c r="AM1438" s="7">
        <v>0</v>
      </c>
      <c r="AN1438" s="7">
        <v>0</v>
      </c>
      <c r="AO1438" s="7">
        <v>0</v>
      </c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</row>
    <row r="1439" spans="1:67" s="21" customFormat="1">
      <c r="A1439" s="7" t="s">
        <v>5618</v>
      </c>
      <c r="B1439" s="7" t="s">
        <v>5126</v>
      </c>
      <c r="C1439" s="7" t="s">
        <v>1506</v>
      </c>
      <c r="D1439" s="7" t="s">
        <v>1507</v>
      </c>
      <c r="E1439" s="7" t="s">
        <v>1508</v>
      </c>
      <c r="F1439" s="7" t="s">
        <v>4920</v>
      </c>
      <c r="G1439" s="7" t="s">
        <v>5127</v>
      </c>
      <c r="H1439" s="7" t="s">
        <v>1537</v>
      </c>
      <c r="I1439" s="7" t="s">
        <v>1537</v>
      </c>
      <c r="J1439" s="7">
        <f t="shared" si="22"/>
        <v>0</v>
      </c>
      <c r="K1439" s="8">
        <v>0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12">
        <v>0</v>
      </c>
      <c r="AA1439" s="20">
        <v>0</v>
      </c>
      <c r="AB1439" s="20">
        <v>0</v>
      </c>
      <c r="AC1439" s="48">
        <v>0</v>
      </c>
      <c r="AD1439" s="9">
        <v>0</v>
      </c>
      <c r="AE1439" s="7">
        <v>0</v>
      </c>
      <c r="AF1439" s="7">
        <v>0</v>
      </c>
      <c r="AG1439" s="7">
        <v>0</v>
      </c>
      <c r="AH1439" s="7">
        <v>0</v>
      </c>
      <c r="AI1439" s="7">
        <v>0</v>
      </c>
      <c r="AJ1439" s="7">
        <v>0</v>
      </c>
      <c r="AK1439" s="7">
        <v>0</v>
      </c>
      <c r="AL1439" s="7">
        <v>0</v>
      </c>
      <c r="AM1439" s="7">
        <v>0</v>
      </c>
      <c r="AN1439" s="7">
        <v>0</v>
      </c>
      <c r="AO1439" s="7">
        <v>0</v>
      </c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</row>
    <row r="1440" spans="1:67" s="21" customFormat="1">
      <c r="A1440" s="7" t="s">
        <v>5619</v>
      </c>
      <c r="B1440" s="7" t="s">
        <v>4181</v>
      </c>
      <c r="C1440" s="7" t="s">
        <v>1506</v>
      </c>
      <c r="D1440" s="7" t="s">
        <v>1507</v>
      </c>
      <c r="E1440" s="7" t="s">
        <v>1521</v>
      </c>
      <c r="F1440" s="7" t="s">
        <v>1850</v>
      </c>
      <c r="G1440" s="7" t="s">
        <v>4182</v>
      </c>
      <c r="H1440" s="7" t="s">
        <v>4183</v>
      </c>
      <c r="I1440" s="7" t="s">
        <v>1537</v>
      </c>
      <c r="J1440" s="7">
        <f t="shared" si="22"/>
        <v>0</v>
      </c>
      <c r="K1440" s="8">
        <v>0</v>
      </c>
      <c r="L1440" s="8">
        <v>0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 s="12">
        <v>0</v>
      </c>
      <c r="AA1440" s="20">
        <v>0</v>
      </c>
      <c r="AB1440" s="20">
        <v>0</v>
      </c>
      <c r="AC1440" s="48">
        <v>0</v>
      </c>
      <c r="AD1440" s="9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v>0</v>
      </c>
      <c r="AK1440" s="7">
        <v>0</v>
      </c>
      <c r="AL1440" s="7">
        <v>0</v>
      </c>
      <c r="AM1440" s="7">
        <v>0</v>
      </c>
      <c r="AN1440" s="7">
        <v>0</v>
      </c>
      <c r="AO1440" s="7">
        <v>0</v>
      </c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</row>
    <row r="1441" spans="1:67" s="21" customFormat="1">
      <c r="A1441" s="7" t="s">
        <v>5620</v>
      </c>
      <c r="B1441" s="7" t="s">
        <v>4397</v>
      </c>
      <c r="C1441" s="7" t="s">
        <v>1506</v>
      </c>
      <c r="D1441" s="7" t="s">
        <v>1558</v>
      </c>
      <c r="E1441" s="7" t="s">
        <v>1588</v>
      </c>
      <c r="F1441" s="7" t="s">
        <v>1589</v>
      </c>
      <c r="G1441" s="7" t="s">
        <v>1779</v>
      </c>
      <c r="H1441" s="7" t="s">
        <v>1537</v>
      </c>
      <c r="I1441" s="7" t="s">
        <v>1537</v>
      </c>
      <c r="J1441" s="7">
        <f t="shared" si="22"/>
        <v>0</v>
      </c>
      <c r="K1441" s="8">
        <v>0</v>
      </c>
      <c r="L1441" s="8">
        <v>0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12">
        <v>0</v>
      </c>
      <c r="AA1441" s="20">
        <v>0</v>
      </c>
      <c r="AB1441" s="20">
        <v>0</v>
      </c>
      <c r="AC1441" s="48">
        <v>0</v>
      </c>
      <c r="AD1441" s="9">
        <v>0</v>
      </c>
      <c r="AE1441" s="7">
        <v>0</v>
      </c>
      <c r="AF1441" s="7">
        <v>0</v>
      </c>
      <c r="AG1441" s="7">
        <v>0</v>
      </c>
      <c r="AH1441" s="7">
        <v>0</v>
      </c>
      <c r="AI1441" s="7">
        <v>0</v>
      </c>
      <c r="AJ1441" s="7">
        <v>0</v>
      </c>
      <c r="AK1441" s="7">
        <v>0</v>
      </c>
      <c r="AL1441" s="7">
        <v>0</v>
      </c>
      <c r="AM1441" s="7">
        <v>0</v>
      </c>
      <c r="AN1441" s="7">
        <v>0</v>
      </c>
      <c r="AO1441" s="7">
        <v>0</v>
      </c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</row>
    <row r="1442" spans="1:67" s="21" customFormat="1">
      <c r="A1442" s="7" t="s">
        <v>5621</v>
      </c>
      <c r="B1442" s="7" t="s">
        <v>4123</v>
      </c>
      <c r="C1442" s="7" t="s">
        <v>1537</v>
      </c>
      <c r="D1442" s="7" t="s">
        <v>1537</v>
      </c>
      <c r="E1442" s="7" t="s">
        <v>1537</v>
      </c>
      <c r="F1442" s="7" t="s">
        <v>1537</v>
      </c>
      <c r="G1442" s="7" t="s">
        <v>1537</v>
      </c>
      <c r="H1442" s="7" t="s">
        <v>1537</v>
      </c>
      <c r="I1442" s="7" t="s">
        <v>1537</v>
      </c>
      <c r="J1442" s="7">
        <f t="shared" si="22"/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Y1442" s="8">
        <v>0</v>
      </c>
      <c r="Z1442" s="12">
        <v>0</v>
      </c>
      <c r="AA1442" s="20">
        <v>0</v>
      </c>
      <c r="AB1442" s="20">
        <v>0</v>
      </c>
      <c r="AC1442" s="48">
        <v>0</v>
      </c>
      <c r="AD1442" s="9">
        <v>0</v>
      </c>
      <c r="AE1442" s="7">
        <v>0</v>
      </c>
      <c r="AF1442" s="7">
        <v>0</v>
      </c>
      <c r="AG1442" s="7">
        <v>0</v>
      </c>
      <c r="AH1442" s="7">
        <v>0</v>
      </c>
      <c r="AI1442" s="7">
        <v>0</v>
      </c>
      <c r="AJ1442" s="7">
        <v>0</v>
      </c>
      <c r="AK1442" s="7">
        <v>0</v>
      </c>
      <c r="AL1442" s="7">
        <v>0</v>
      </c>
      <c r="AM1442" s="7">
        <v>0</v>
      </c>
      <c r="AN1442" s="7">
        <v>0</v>
      </c>
      <c r="AO1442" s="7">
        <v>0</v>
      </c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</row>
    <row r="1443" spans="1:67" s="21" customFormat="1">
      <c r="A1443" s="7" t="s">
        <v>5622</v>
      </c>
      <c r="B1443" s="7" t="s">
        <v>4762</v>
      </c>
      <c r="C1443" s="7" t="s">
        <v>1506</v>
      </c>
      <c r="D1443" s="7" t="s">
        <v>4763</v>
      </c>
      <c r="E1443" s="7" t="s">
        <v>4764</v>
      </c>
      <c r="F1443" s="7" t="s">
        <v>4765</v>
      </c>
      <c r="G1443" s="7" t="s">
        <v>4766</v>
      </c>
      <c r="H1443" s="7" t="s">
        <v>4767</v>
      </c>
      <c r="I1443" s="7" t="s">
        <v>1537</v>
      </c>
      <c r="J1443" s="7">
        <f t="shared" si="22"/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12">
        <v>0</v>
      </c>
      <c r="AA1443" s="20">
        <v>0</v>
      </c>
      <c r="AB1443" s="20">
        <v>0</v>
      </c>
      <c r="AC1443" s="48">
        <v>0</v>
      </c>
      <c r="AD1443" s="9">
        <v>0</v>
      </c>
      <c r="AE1443" s="7">
        <v>0</v>
      </c>
      <c r="AF1443" s="7">
        <v>0</v>
      </c>
      <c r="AG1443" s="7">
        <v>0</v>
      </c>
      <c r="AH1443" s="7">
        <v>0</v>
      </c>
      <c r="AI1443" s="7">
        <v>0</v>
      </c>
      <c r="AJ1443" s="7">
        <v>0</v>
      </c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</row>
    <row r="1444" spans="1:67" s="21" customFormat="1">
      <c r="A1444" s="7" t="s">
        <v>5623</v>
      </c>
      <c r="B1444" s="7" t="s">
        <v>5624</v>
      </c>
      <c r="C1444" s="7" t="s">
        <v>1506</v>
      </c>
      <c r="D1444" s="7" t="s">
        <v>1507</v>
      </c>
      <c r="E1444" s="7" t="s">
        <v>1521</v>
      </c>
      <c r="F1444" s="7" t="s">
        <v>1546</v>
      </c>
      <c r="G1444" s="7" t="s">
        <v>1547</v>
      </c>
      <c r="H1444" s="7" t="s">
        <v>5625</v>
      </c>
      <c r="I1444" s="7" t="s">
        <v>1537</v>
      </c>
      <c r="J1444" s="7">
        <f t="shared" si="22"/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12">
        <v>0</v>
      </c>
      <c r="AA1444" s="20">
        <v>0</v>
      </c>
      <c r="AB1444" s="20">
        <v>0</v>
      </c>
      <c r="AC1444" s="48">
        <v>0</v>
      </c>
      <c r="AD1444" s="9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0</v>
      </c>
      <c r="AJ1444" s="7">
        <v>0</v>
      </c>
      <c r="AK1444" s="7">
        <v>0</v>
      </c>
      <c r="AL1444" s="7">
        <v>0</v>
      </c>
      <c r="AM1444" s="7">
        <v>0</v>
      </c>
      <c r="AN1444" s="7">
        <v>0</v>
      </c>
      <c r="AO1444" s="7">
        <v>0</v>
      </c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</row>
    <row r="1445" spans="1:67" s="21" customFormat="1">
      <c r="A1445" s="7" t="s">
        <v>5626</v>
      </c>
      <c r="B1445" s="7" t="s">
        <v>3803</v>
      </c>
      <c r="C1445" s="7" t="s">
        <v>1506</v>
      </c>
      <c r="D1445" s="7" t="s">
        <v>1507</v>
      </c>
      <c r="E1445" s="7" t="s">
        <v>1515</v>
      </c>
      <c r="F1445" s="7" t="s">
        <v>1581</v>
      </c>
      <c r="G1445" s="7" t="s">
        <v>1582</v>
      </c>
      <c r="H1445" s="7" t="s">
        <v>1537</v>
      </c>
      <c r="I1445" s="7" t="s">
        <v>1537</v>
      </c>
      <c r="J1445" s="7">
        <f t="shared" si="22"/>
        <v>0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12">
        <v>0</v>
      </c>
      <c r="AA1445" s="20">
        <v>0</v>
      </c>
      <c r="AB1445" s="20">
        <v>0</v>
      </c>
      <c r="AC1445" s="48">
        <v>0</v>
      </c>
      <c r="AD1445" s="9">
        <v>0</v>
      </c>
      <c r="AE1445" s="7">
        <v>0</v>
      </c>
      <c r="AF1445" s="7">
        <v>0</v>
      </c>
      <c r="AG1445" s="7">
        <v>0</v>
      </c>
      <c r="AH1445" s="7">
        <v>0</v>
      </c>
      <c r="AI1445" s="7">
        <v>0</v>
      </c>
      <c r="AJ1445" s="7">
        <v>0</v>
      </c>
      <c r="AK1445" s="7">
        <v>0</v>
      </c>
      <c r="AL1445" s="7">
        <v>0</v>
      </c>
      <c r="AM1445" s="7">
        <v>0</v>
      </c>
      <c r="AN1445" s="7">
        <v>0</v>
      </c>
      <c r="AO1445" s="7">
        <v>0</v>
      </c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</row>
    <row r="1446" spans="1:67" s="21" customFormat="1">
      <c r="A1446" s="7" t="s">
        <v>5627</v>
      </c>
      <c r="B1446" s="7" t="s">
        <v>3699</v>
      </c>
      <c r="C1446" s="7" t="s">
        <v>1506</v>
      </c>
      <c r="D1446" s="7" t="s">
        <v>1558</v>
      </c>
      <c r="E1446" s="7" t="s">
        <v>1559</v>
      </c>
      <c r="F1446" s="7" t="s">
        <v>1560</v>
      </c>
      <c r="G1446" s="7" t="s">
        <v>1561</v>
      </c>
      <c r="H1446" s="7" t="s">
        <v>1562</v>
      </c>
      <c r="I1446" s="7" t="s">
        <v>1537</v>
      </c>
      <c r="J1446" s="7">
        <f t="shared" si="22"/>
        <v>0</v>
      </c>
      <c r="K1446" s="8">
        <v>0</v>
      </c>
      <c r="L1446" s="8">
        <v>0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12">
        <v>0</v>
      </c>
      <c r="AA1446" s="20">
        <v>0</v>
      </c>
      <c r="AB1446" s="20">
        <v>0</v>
      </c>
      <c r="AC1446" s="48">
        <v>0</v>
      </c>
      <c r="AD1446" s="9">
        <v>0</v>
      </c>
      <c r="AE1446" s="7">
        <v>0</v>
      </c>
      <c r="AF1446" s="7">
        <v>0</v>
      </c>
      <c r="AG1446" s="7">
        <v>0</v>
      </c>
      <c r="AH1446" s="7">
        <v>0</v>
      </c>
      <c r="AI1446" s="7">
        <v>0</v>
      </c>
      <c r="AJ1446" s="7">
        <v>0</v>
      </c>
      <c r="AK1446" s="7">
        <v>0</v>
      </c>
      <c r="AL1446" s="7">
        <v>0</v>
      </c>
      <c r="AM1446" s="7">
        <v>0</v>
      </c>
      <c r="AN1446" s="7">
        <v>0</v>
      </c>
      <c r="AO1446" s="7">
        <v>0</v>
      </c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</row>
    <row r="1447" spans="1:67" s="21" customFormat="1">
      <c r="A1447" s="7" t="s">
        <v>5628</v>
      </c>
      <c r="B1447" s="7" t="s">
        <v>4606</v>
      </c>
      <c r="C1447" s="7" t="s">
        <v>1506</v>
      </c>
      <c r="D1447" s="7" t="s">
        <v>4607</v>
      </c>
      <c r="E1447" s="7" t="s">
        <v>4608</v>
      </c>
      <c r="F1447" s="7" t="s">
        <v>4609</v>
      </c>
      <c r="G1447" s="7" t="s">
        <v>4610</v>
      </c>
      <c r="H1447" s="7" t="s">
        <v>4611</v>
      </c>
      <c r="I1447" s="7" t="s">
        <v>1537</v>
      </c>
      <c r="J1447" s="7">
        <f t="shared" si="22"/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12">
        <v>0</v>
      </c>
      <c r="AA1447" s="20">
        <v>0</v>
      </c>
      <c r="AB1447" s="20">
        <v>0</v>
      </c>
      <c r="AC1447" s="48">
        <v>0</v>
      </c>
      <c r="AD1447" s="9">
        <v>0</v>
      </c>
      <c r="AE1447" s="7">
        <v>0</v>
      </c>
      <c r="AF1447" s="7">
        <v>0</v>
      </c>
      <c r="AG1447" s="7">
        <v>0</v>
      </c>
      <c r="AH1447" s="7">
        <v>0</v>
      </c>
      <c r="AI1447" s="7">
        <v>0</v>
      </c>
      <c r="AJ1447" s="7">
        <v>0</v>
      </c>
      <c r="AK1447" s="7">
        <v>0</v>
      </c>
      <c r="AL1447" s="7">
        <v>0</v>
      </c>
      <c r="AM1447" s="7">
        <v>0</v>
      </c>
      <c r="AN1447" s="7">
        <v>0</v>
      </c>
      <c r="AO1447" s="7">
        <v>0</v>
      </c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</row>
    <row r="1448" spans="1:67" s="21" customFormat="1">
      <c r="A1448" s="7" t="s">
        <v>5629</v>
      </c>
      <c r="B1448" s="7" t="s">
        <v>5630</v>
      </c>
      <c r="C1448" s="7" t="s">
        <v>1506</v>
      </c>
      <c r="D1448" s="7" t="s">
        <v>1507</v>
      </c>
      <c r="E1448" s="7" t="s">
        <v>1521</v>
      </c>
      <c r="F1448" s="7" t="s">
        <v>1546</v>
      </c>
      <c r="G1448" s="7" t="s">
        <v>1547</v>
      </c>
      <c r="H1448" s="7" t="s">
        <v>4539</v>
      </c>
      <c r="I1448" s="7" t="s">
        <v>1537</v>
      </c>
      <c r="J1448" s="7">
        <f t="shared" si="22"/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Y1448" s="8">
        <v>0</v>
      </c>
      <c r="Z1448" s="12">
        <v>0</v>
      </c>
      <c r="AA1448" s="20">
        <v>0</v>
      </c>
      <c r="AB1448" s="20">
        <v>0</v>
      </c>
      <c r="AC1448" s="48">
        <v>0</v>
      </c>
      <c r="AD1448" s="9">
        <v>0</v>
      </c>
      <c r="AE1448" s="7">
        <v>0</v>
      </c>
      <c r="AF1448" s="7">
        <v>0</v>
      </c>
      <c r="AG1448" s="7">
        <v>0</v>
      </c>
      <c r="AH1448" s="7">
        <v>0</v>
      </c>
      <c r="AI1448" s="7">
        <v>0</v>
      </c>
      <c r="AJ1448" s="7">
        <v>0</v>
      </c>
      <c r="AK1448" s="7">
        <v>0</v>
      </c>
      <c r="AL1448" s="7">
        <v>0</v>
      </c>
      <c r="AM1448" s="7">
        <v>0</v>
      </c>
      <c r="AN1448" s="7">
        <v>0</v>
      </c>
      <c r="AO1448" s="7">
        <v>0</v>
      </c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</row>
    <row r="1449" spans="1:67" s="21" customFormat="1">
      <c r="A1449" s="7" t="s">
        <v>5631</v>
      </c>
      <c r="B1449" s="7" t="s">
        <v>3695</v>
      </c>
      <c r="C1449" s="7" t="s">
        <v>1506</v>
      </c>
      <c r="D1449" s="7" t="s">
        <v>1507</v>
      </c>
      <c r="E1449" s="7" t="s">
        <v>1515</v>
      </c>
      <c r="F1449" s="7" t="s">
        <v>3672</v>
      </c>
      <c r="G1449" s="7" t="s">
        <v>1789</v>
      </c>
      <c r="H1449" s="7" t="s">
        <v>1537</v>
      </c>
      <c r="I1449" s="7" t="s">
        <v>1537</v>
      </c>
      <c r="J1449" s="7">
        <f t="shared" si="22"/>
        <v>0</v>
      </c>
      <c r="K1449" s="8">
        <v>0</v>
      </c>
      <c r="L1449" s="8">
        <v>0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12">
        <v>0</v>
      </c>
      <c r="AA1449" s="20">
        <v>0</v>
      </c>
      <c r="AB1449" s="20">
        <v>0</v>
      </c>
      <c r="AC1449" s="48">
        <v>0</v>
      </c>
      <c r="AD1449" s="9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0</v>
      </c>
      <c r="AN1449" s="7">
        <v>0</v>
      </c>
      <c r="AO1449" s="7">
        <v>0</v>
      </c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</row>
    <row r="1450" spans="1:67" s="21" customFormat="1">
      <c r="A1450" s="7" t="s">
        <v>5632</v>
      </c>
      <c r="B1450" s="7" t="s">
        <v>4276</v>
      </c>
      <c r="C1450" s="7" t="s">
        <v>1506</v>
      </c>
      <c r="D1450" s="7" t="s">
        <v>1532</v>
      </c>
      <c r="E1450" s="7" t="s">
        <v>1533</v>
      </c>
      <c r="F1450" s="7" t="s">
        <v>1537</v>
      </c>
      <c r="G1450" s="7" t="s">
        <v>1537</v>
      </c>
      <c r="H1450" s="7" t="s">
        <v>1537</v>
      </c>
      <c r="I1450" s="7" t="s">
        <v>1537</v>
      </c>
      <c r="J1450" s="7">
        <f t="shared" si="22"/>
        <v>0</v>
      </c>
      <c r="K1450" s="8">
        <v>0</v>
      </c>
      <c r="L1450" s="8">
        <v>0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0</v>
      </c>
      <c r="Z1450" s="12">
        <v>0</v>
      </c>
      <c r="AA1450" s="20">
        <v>0</v>
      </c>
      <c r="AB1450" s="20">
        <v>0</v>
      </c>
      <c r="AC1450" s="48">
        <v>0</v>
      </c>
      <c r="AD1450" s="9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7">
        <v>0</v>
      </c>
      <c r="AN1450" s="7">
        <v>0</v>
      </c>
      <c r="AO1450" s="7">
        <v>0</v>
      </c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</row>
    <row r="1451" spans="1:67" s="21" customFormat="1">
      <c r="A1451" s="7" t="s">
        <v>5633</v>
      </c>
      <c r="B1451" s="7" t="s">
        <v>3751</v>
      </c>
      <c r="C1451" s="7" t="s">
        <v>1506</v>
      </c>
      <c r="D1451" s="7" t="s">
        <v>1507</v>
      </c>
      <c r="E1451" s="7" t="s">
        <v>1508</v>
      </c>
      <c r="F1451" s="7" t="s">
        <v>1509</v>
      </c>
      <c r="G1451" s="7" t="s">
        <v>1594</v>
      </c>
      <c r="H1451" s="7" t="s">
        <v>1537</v>
      </c>
      <c r="I1451" s="7" t="s">
        <v>1537</v>
      </c>
      <c r="J1451" s="7">
        <f t="shared" si="22"/>
        <v>0</v>
      </c>
      <c r="K1451" s="8">
        <v>0</v>
      </c>
      <c r="L1451" s="8">
        <v>0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12">
        <v>0</v>
      </c>
      <c r="AA1451" s="20">
        <v>0</v>
      </c>
      <c r="AB1451" s="20">
        <v>0</v>
      </c>
      <c r="AC1451" s="48">
        <v>0</v>
      </c>
      <c r="AD1451" s="9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0</v>
      </c>
      <c r="AJ1451" s="7">
        <v>0</v>
      </c>
      <c r="AK1451" s="7">
        <v>0</v>
      </c>
      <c r="AL1451" s="7">
        <v>0</v>
      </c>
      <c r="AM1451" s="7">
        <v>0</v>
      </c>
      <c r="AN1451" s="7">
        <v>0</v>
      </c>
      <c r="AO1451" s="7">
        <v>0</v>
      </c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</row>
    <row r="1452" spans="1:67" s="21" customFormat="1">
      <c r="A1452" s="7" t="s">
        <v>5634</v>
      </c>
      <c r="B1452" s="7" t="s">
        <v>5635</v>
      </c>
      <c r="C1452" s="7" t="s">
        <v>1506</v>
      </c>
      <c r="D1452" s="7" t="s">
        <v>1507</v>
      </c>
      <c r="E1452" s="7" t="s">
        <v>1515</v>
      </c>
      <c r="F1452" s="7" t="s">
        <v>1539</v>
      </c>
      <c r="G1452" s="7" t="s">
        <v>1537</v>
      </c>
      <c r="H1452" s="7" t="s">
        <v>1537</v>
      </c>
      <c r="I1452" s="7" t="s">
        <v>1537</v>
      </c>
      <c r="J1452" s="7">
        <f t="shared" si="22"/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12">
        <v>0</v>
      </c>
      <c r="AA1452" s="20">
        <v>0</v>
      </c>
      <c r="AB1452" s="20">
        <v>0</v>
      </c>
      <c r="AC1452" s="48">
        <v>0</v>
      </c>
      <c r="AD1452" s="9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0</v>
      </c>
      <c r="AJ1452" s="7">
        <v>0</v>
      </c>
      <c r="AK1452" s="7">
        <v>0</v>
      </c>
      <c r="AL1452" s="7">
        <v>0</v>
      </c>
      <c r="AM1452" s="7">
        <v>0</v>
      </c>
      <c r="AN1452" s="7">
        <v>0</v>
      </c>
      <c r="AO1452" s="7">
        <v>0</v>
      </c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</row>
    <row r="1453" spans="1:67" s="21" customFormat="1">
      <c r="A1453" s="7" t="s">
        <v>5636</v>
      </c>
      <c r="B1453" s="7" t="s">
        <v>3695</v>
      </c>
      <c r="C1453" s="7" t="s">
        <v>1506</v>
      </c>
      <c r="D1453" s="7" t="s">
        <v>1507</v>
      </c>
      <c r="E1453" s="7" t="s">
        <v>1515</v>
      </c>
      <c r="F1453" s="7" t="s">
        <v>3672</v>
      </c>
      <c r="G1453" s="7" t="s">
        <v>1789</v>
      </c>
      <c r="H1453" s="7" t="s">
        <v>1537</v>
      </c>
      <c r="I1453" s="7" t="s">
        <v>1537</v>
      </c>
      <c r="J1453" s="7">
        <f t="shared" si="22"/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12">
        <v>0</v>
      </c>
      <c r="AA1453" s="20">
        <v>0</v>
      </c>
      <c r="AB1453" s="20">
        <v>0</v>
      </c>
      <c r="AC1453" s="48">
        <v>0</v>
      </c>
      <c r="AD1453" s="9">
        <v>0</v>
      </c>
      <c r="AE1453" s="7">
        <v>0</v>
      </c>
      <c r="AF1453" s="7">
        <v>0</v>
      </c>
      <c r="AG1453" s="7">
        <v>0</v>
      </c>
      <c r="AH1453" s="7">
        <v>0</v>
      </c>
      <c r="AI1453" s="7">
        <v>0</v>
      </c>
      <c r="AJ1453" s="7">
        <v>0</v>
      </c>
      <c r="AK1453" s="7">
        <v>0</v>
      </c>
      <c r="AL1453" s="7">
        <v>0</v>
      </c>
      <c r="AM1453" s="7">
        <v>0</v>
      </c>
      <c r="AN1453" s="7">
        <v>0</v>
      </c>
      <c r="AO1453" s="7">
        <v>0</v>
      </c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</row>
    <row r="1454" spans="1:67" s="21" customFormat="1">
      <c r="A1454" s="7" t="s">
        <v>5637</v>
      </c>
      <c r="B1454" s="7" t="s">
        <v>4204</v>
      </c>
      <c r="C1454" s="7" t="s">
        <v>1506</v>
      </c>
      <c r="D1454" s="7" t="s">
        <v>1507</v>
      </c>
      <c r="E1454" s="7" t="s">
        <v>1521</v>
      </c>
      <c r="F1454" s="7" t="s">
        <v>4038</v>
      </c>
      <c r="G1454" s="7" t="s">
        <v>4205</v>
      </c>
      <c r="H1454" s="7" t="s">
        <v>1537</v>
      </c>
      <c r="I1454" s="7" t="s">
        <v>1537</v>
      </c>
      <c r="J1454" s="7">
        <f t="shared" si="22"/>
        <v>0</v>
      </c>
      <c r="K1454" s="8">
        <v>0</v>
      </c>
      <c r="L1454" s="8">
        <v>0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Y1454" s="8">
        <v>0</v>
      </c>
      <c r="Z1454" s="12">
        <v>0</v>
      </c>
      <c r="AA1454" s="20">
        <v>0</v>
      </c>
      <c r="AB1454" s="20">
        <v>0</v>
      </c>
      <c r="AC1454" s="48">
        <v>0</v>
      </c>
      <c r="AD1454" s="9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0</v>
      </c>
      <c r="AJ1454" s="7">
        <v>0</v>
      </c>
      <c r="AK1454" s="7">
        <v>0</v>
      </c>
      <c r="AL1454" s="7">
        <v>0</v>
      </c>
      <c r="AM1454" s="7">
        <v>0</v>
      </c>
      <c r="AN1454" s="7">
        <v>0</v>
      </c>
      <c r="AO1454" s="7">
        <v>0</v>
      </c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</row>
    <row r="1455" spans="1:67" s="21" customFormat="1">
      <c r="A1455" s="7" t="s">
        <v>5638</v>
      </c>
      <c r="B1455" s="7" t="s">
        <v>3674</v>
      </c>
      <c r="C1455" s="7" t="s">
        <v>1506</v>
      </c>
      <c r="D1455" s="7" t="s">
        <v>1507</v>
      </c>
      <c r="E1455" s="7" t="s">
        <v>1515</v>
      </c>
      <c r="F1455" s="7" t="s">
        <v>1539</v>
      </c>
      <c r="G1455" s="7" t="s">
        <v>1540</v>
      </c>
      <c r="H1455" s="7" t="s">
        <v>1541</v>
      </c>
      <c r="I1455" s="7" t="s">
        <v>1537</v>
      </c>
      <c r="J1455" s="7">
        <f t="shared" si="22"/>
        <v>0</v>
      </c>
      <c r="K1455" s="8">
        <v>0</v>
      </c>
      <c r="L1455" s="8">
        <v>0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0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12">
        <v>0</v>
      </c>
      <c r="AA1455" s="20">
        <v>0</v>
      </c>
      <c r="AB1455" s="20">
        <v>0</v>
      </c>
      <c r="AC1455" s="48">
        <v>0</v>
      </c>
      <c r="AD1455" s="9">
        <v>0</v>
      </c>
      <c r="AE1455" s="7">
        <v>0</v>
      </c>
      <c r="AF1455" s="7">
        <v>0</v>
      </c>
      <c r="AG1455" s="7">
        <v>0</v>
      </c>
      <c r="AH1455" s="7">
        <v>0</v>
      </c>
      <c r="AI1455" s="7">
        <v>0</v>
      </c>
      <c r="AJ1455" s="7">
        <v>0</v>
      </c>
      <c r="AK1455" s="7">
        <v>0</v>
      </c>
      <c r="AL1455" s="7">
        <v>0</v>
      </c>
      <c r="AM1455" s="7">
        <v>0</v>
      </c>
      <c r="AN1455" s="7">
        <v>0</v>
      </c>
      <c r="AO1455" s="7">
        <v>0</v>
      </c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</row>
    <row r="1456" spans="1:67" s="21" customFormat="1">
      <c r="A1456" s="7" t="s">
        <v>5639</v>
      </c>
      <c r="B1456" s="7" t="s">
        <v>4287</v>
      </c>
      <c r="C1456" s="7" t="s">
        <v>1506</v>
      </c>
      <c r="D1456" s="7" t="s">
        <v>1558</v>
      </c>
      <c r="E1456" s="7" t="s">
        <v>1588</v>
      </c>
      <c r="F1456" s="7" t="s">
        <v>1589</v>
      </c>
      <c r="G1456" s="7" t="s">
        <v>4288</v>
      </c>
      <c r="H1456" s="7" t="s">
        <v>1537</v>
      </c>
      <c r="I1456" s="7" t="s">
        <v>1537</v>
      </c>
      <c r="J1456" s="7">
        <f t="shared" si="22"/>
        <v>0</v>
      </c>
      <c r="K1456" s="8">
        <v>0</v>
      </c>
      <c r="L1456" s="8">
        <v>0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Y1456" s="8">
        <v>0</v>
      </c>
      <c r="Z1456" s="12">
        <v>0</v>
      </c>
      <c r="AA1456" s="20">
        <v>0</v>
      </c>
      <c r="AB1456" s="20">
        <v>0</v>
      </c>
      <c r="AC1456" s="48">
        <v>0</v>
      </c>
      <c r="AD1456" s="9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0</v>
      </c>
      <c r="AJ1456" s="7">
        <v>0</v>
      </c>
      <c r="AK1456" s="7">
        <v>0</v>
      </c>
      <c r="AL1456" s="7">
        <v>0</v>
      </c>
      <c r="AM1456" s="7">
        <v>0</v>
      </c>
      <c r="AN1456" s="7">
        <v>0</v>
      </c>
      <c r="AO1456" s="7">
        <v>0</v>
      </c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</row>
    <row r="1457" spans="1:67" s="21" customFormat="1">
      <c r="A1457" s="7" t="s">
        <v>5640</v>
      </c>
      <c r="B1457" s="7" t="s">
        <v>4477</v>
      </c>
      <c r="C1457" s="7" t="s">
        <v>1506</v>
      </c>
      <c r="D1457" s="7" t="s">
        <v>1507</v>
      </c>
      <c r="E1457" s="7" t="s">
        <v>1508</v>
      </c>
      <c r="F1457" s="7" t="s">
        <v>1509</v>
      </c>
      <c r="G1457" s="7" t="s">
        <v>1645</v>
      </c>
      <c r="H1457" s="7" t="s">
        <v>1537</v>
      </c>
      <c r="I1457" s="7" t="s">
        <v>1537</v>
      </c>
      <c r="J1457" s="7">
        <f t="shared" si="22"/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12">
        <v>0</v>
      </c>
      <c r="AA1457" s="20">
        <v>0</v>
      </c>
      <c r="AB1457" s="20">
        <v>0</v>
      </c>
      <c r="AC1457" s="48">
        <v>0</v>
      </c>
      <c r="AD1457" s="9">
        <v>0</v>
      </c>
      <c r="AE1457" s="7">
        <v>0</v>
      </c>
      <c r="AF1457" s="7">
        <v>0</v>
      </c>
      <c r="AG1457" s="7">
        <v>0</v>
      </c>
      <c r="AH1457" s="7">
        <v>0</v>
      </c>
      <c r="AI1457" s="7">
        <v>0</v>
      </c>
      <c r="AJ1457" s="7">
        <v>0</v>
      </c>
      <c r="AK1457" s="7">
        <v>0</v>
      </c>
      <c r="AL1457" s="7">
        <v>0</v>
      </c>
      <c r="AM1457" s="7">
        <v>0</v>
      </c>
      <c r="AN1457" s="7">
        <v>0</v>
      </c>
      <c r="AO1457" s="7">
        <v>0</v>
      </c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</row>
    <row r="1458" spans="1:67" s="21" customFormat="1">
      <c r="A1458" s="7" t="s">
        <v>5641</v>
      </c>
      <c r="B1458" s="7" t="s">
        <v>3782</v>
      </c>
      <c r="C1458" s="7" t="s">
        <v>1506</v>
      </c>
      <c r="D1458" s="7" t="s">
        <v>1507</v>
      </c>
      <c r="E1458" s="7" t="s">
        <v>1521</v>
      </c>
      <c r="F1458" s="7" t="s">
        <v>1522</v>
      </c>
      <c r="G1458" s="7" t="s">
        <v>1537</v>
      </c>
      <c r="H1458" s="7" t="s">
        <v>1537</v>
      </c>
      <c r="I1458" s="7" t="s">
        <v>1537</v>
      </c>
      <c r="J1458" s="7">
        <f t="shared" si="22"/>
        <v>0</v>
      </c>
      <c r="K1458" s="8">
        <v>0</v>
      </c>
      <c r="L1458" s="8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12">
        <v>0</v>
      </c>
      <c r="AA1458" s="20">
        <v>0</v>
      </c>
      <c r="AB1458" s="20">
        <v>0</v>
      </c>
      <c r="AC1458" s="48">
        <v>0</v>
      </c>
      <c r="AD1458" s="9">
        <v>0</v>
      </c>
      <c r="AE1458" s="7">
        <v>0</v>
      </c>
      <c r="AF1458" s="7">
        <v>0</v>
      </c>
      <c r="AG1458" s="7">
        <v>0</v>
      </c>
      <c r="AH1458" s="7">
        <v>0</v>
      </c>
      <c r="AI1458" s="7">
        <v>0</v>
      </c>
      <c r="AJ1458" s="7">
        <v>0</v>
      </c>
      <c r="AK1458" s="7">
        <v>0</v>
      </c>
      <c r="AL1458" s="7">
        <v>0</v>
      </c>
      <c r="AM1458" s="7">
        <v>0</v>
      </c>
      <c r="AN1458" s="7">
        <v>0</v>
      </c>
      <c r="AO1458" s="7">
        <v>0</v>
      </c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</row>
    <row r="1459" spans="1:67" s="21" customFormat="1">
      <c r="A1459" s="7" t="s">
        <v>5642</v>
      </c>
      <c r="B1459" s="7" t="s">
        <v>4123</v>
      </c>
      <c r="C1459" s="7" t="s">
        <v>1537</v>
      </c>
      <c r="D1459" s="7" t="s">
        <v>1537</v>
      </c>
      <c r="E1459" s="7" t="s">
        <v>1537</v>
      </c>
      <c r="F1459" s="7" t="s">
        <v>1537</v>
      </c>
      <c r="G1459" s="7" t="s">
        <v>1537</v>
      </c>
      <c r="H1459" s="7" t="s">
        <v>1537</v>
      </c>
      <c r="I1459" s="7" t="s">
        <v>1537</v>
      </c>
      <c r="J1459" s="7">
        <f t="shared" si="22"/>
        <v>0</v>
      </c>
      <c r="K1459" s="8">
        <v>0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12">
        <v>0</v>
      </c>
      <c r="AA1459" s="20">
        <v>0</v>
      </c>
      <c r="AB1459" s="20">
        <v>0</v>
      </c>
      <c r="AC1459" s="48">
        <v>0</v>
      </c>
      <c r="AD1459" s="9">
        <v>0</v>
      </c>
      <c r="AE1459" s="7">
        <v>0</v>
      </c>
      <c r="AF1459" s="7">
        <v>0</v>
      </c>
      <c r="AG1459" s="7">
        <v>0</v>
      </c>
      <c r="AH1459" s="7">
        <v>0</v>
      </c>
      <c r="AI1459" s="7">
        <v>0</v>
      </c>
      <c r="AJ1459" s="7">
        <v>0</v>
      </c>
      <c r="AK1459" s="7">
        <v>0</v>
      </c>
      <c r="AL1459" s="7">
        <v>0</v>
      </c>
      <c r="AM1459" s="7">
        <v>0</v>
      </c>
      <c r="AN1459" s="7">
        <v>0</v>
      </c>
      <c r="AO1459" s="7">
        <v>0</v>
      </c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</row>
    <row r="1460" spans="1:67" s="21" customFormat="1">
      <c r="A1460" s="7" t="s">
        <v>5643</v>
      </c>
      <c r="B1460" s="7" t="s">
        <v>4142</v>
      </c>
      <c r="C1460" s="7" t="s">
        <v>1506</v>
      </c>
      <c r="D1460" s="7" t="s">
        <v>1507</v>
      </c>
      <c r="E1460" s="7" t="s">
        <v>1515</v>
      </c>
      <c r="F1460" s="7" t="s">
        <v>1539</v>
      </c>
      <c r="G1460" s="7" t="s">
        <v>1540</v>
      </c>
      <c r="H1460" s="7" t="s">
        <v>1537</v>
      </c>
      <c r="I1460" s="7" t="s">
        <v>1537</v>
      </c>
      <c r="J1460" s="7">
        <f t="shared" si="22"/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12">
        <v>0</v>
      </c>
      <c r="AA1460" s="20">
        <v>0</v>
      </c>
      <c r="AB1460" s="20">
        <v>0</v>
      </c>
      <c r="AC1460" s="48">
        <v>0</v>
      </c>
      <c r="AD1460" s="9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0</v>
      </c>
      <c r="AJ1460" s="7">
        <v>0</v>
      </c>
      <c r="AK1460" s="7">
        <v>0</v>
      </c>
      <c r="AL1460" s="7">
        <v>0</v>
      </c>
      <c r="AM1460" s="7">
        <v>0</v>
      </c>
      <c r="AN1460" s="7">
        <v>0</v>
      </c>
      <c r="AO1460" s="7">
        <v>0</v>
      </c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</row>
    <row r="1461" spans="1:67" s="21" customFormat="1">
      <c r="A1461" s="7" t="s">
        <v>5644</v>
      </c>
      <c r="B1461" s="7" t="s">
        <v>3799</v>
      </c>
      <c r="C1461" s="7" t="s">
        <v>1506</v>
      </c>
      <c r="D1461" s="7" t="s">
        <v>1558</v>
      </c>
      <c r="E1461" s="7" t="s">
        <v>1588</v>
      </c>
      <c r="F1461" s="7" t="s">
        <v>1589</v>
      </c>
      <c r="G1461" s="7" t="s">
        <v>1590</v>
      </c>
      <c r="H1461" s="7" t="s">
        <v>3800</v>
      </c>
      <c r="I1461" s="7" t="s">
        <v>1537</v>
      </c>
      <c r="J1461" s="7">
        <f t="shared" si="22"/>
        <v>0</v>
      </c>
      <c r="K1461" s="8">
        <v>0</v>
      </c>
      <c r="L1461" s="8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12">
        <v>0</v>
      </c>
      <c r="AA1461" s="20">
        <v>0</v>
      </c>
      <c r="AB1461" s="20">
        <v>0</v>
      </c>
      <c r="AC1461" s="48">
        <v>0</v>
      </c>
      <c r="AD1461" s="9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0</v>
      </c>
      <c r="AJ1461" s="7">
        <v>0</v>
      </c>
      <c r="AK1461" s="7">
        <v>0</v>
      </c>
      <c r="AL1461" s="7">
        <v>0</v>
      </c>
      <c r="AM1461" s="7">
        <v>0</v>
      </c>
      <c r="AN1461" s="7">
        <v>0</v>
      </c>
      <c r="AO1461" s="7">
        <v>0</v>
      </c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</row>
    <row r="1462" spans="1:67" s="21" customFormat="1">
      <c r="A1462" s="7" t="s">
        <v>5645</v>
      </c>
      <c r="B1462" s="7" t="s">
        <v>5635</v>
      </c>
      <c r="C1462" s="7" t="s">
        <v>1506</v>
      </c>
      <c r="D1462" s="7" t="s">
        <v>1507</v>
      </c>
      <c r="E1462" s="7" t="s">
        <v>1515</v>
      </c>
      <c r="F1462" s="7" t="s">
        <v>1539</v>
      </c>
      <c r="G1462" s="7" t="s">
        <v>1537</v>
      </c>
      <c r="H1462" s="7" t="s">
        <v>1537</v>
      </c>
      <c r="I1462" s="7" t="s">
        <v>1537</v>
      </c>
      <c r="J1462" s="7">
        <f t="shared" si="22"/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12">
        <v>0</v>
      </c>
      <c r="AA1462" s="20">
        <v>0</v>
      </c>
      <c r="AB1462" s="20">
        <v>0</v>
      </c>
      <c r="AC1462" s="48">
        <v>0</v>
      </c>
      <c r="AD1462" s="9">
        <v>0</v>
      </c>
      <c r="AE1462" s="7">
        <v>0</v>
      </c>
      <c r="AF1462" s="7">
        <v>0</v>
      </c>
      <c r="AG1462" s="7">
        <v>0</v>
      </c>
      <c r="AH1462" s="7">
        <v>0</v>
      </c>
      <c r="AI1462" s="7">
        <v>0</v>
      </c>
      <c r="AJ1462" s="7">
        <v>0</v>
      </c>
      <c r="AK1462" s="7">
        <v>0</v>
      </c>
      <c r="AL1462" s="7">
        <v>0</v>
      </c>
      <c r="AM1462" s="7">
        <v>0</v>
      </c>
      <c r="AN1462" s="7">
        <v>0</v>
      </c>
      <c r="AO1462" s="7">
        <v>0</v>
      </c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</row>
    <row r="1463" spans="1:67" s="21" customFormat="1">
      <c r="A1463" s="7" t="s">
        <v>5646</v>
      </c>
      <c r="B1463" s="7" t="s">
        <v>4161</v>
      </c>
      <c r="C1463" s="7" t="s">
        <v>1506</v>
      </c>
      <c r="D1463" s="7" t="s">
        <v>1532</v>
      </c>
      <c r="E1463" s="7" t="s">
        <v>1533</v>
      </c>
      <c r="F1463" s="7" t="s">
        <v>1534</v>
      </c>
      <c r="G1463" s="7" t="s">
        <v>4162</v>
      </c>
      <c r="H1463" s="7" t="s">
        <v>4163</v>
      </c>
      <c r="I1463" s="7" t="s">
        <v>1537</v>
      </c>
      <c r="J1463" s="7">
        <f t="shared" si="22"/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12">
        <v>0</v>
      </c>
      <c r="AA1463" s="20">
        <v>0</v>
      </c>
      <c r="AB1463" s="20">
        <v>0</v>
      </c>
      <c r="AC1463" s="48">
        <v>0</v>
      </c>
      <c r="AD1463" s="9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0</v>
      </c>
      <c r="AJ1463" s="7">
        <v>0</v>
      </c>
      <c r="AK1463" s="7">
        <v>0</v>
      </c>
      <c r="AL1463" s="7">
        <v>0</v>
      </c>
      <c r="AM1463" s="7">
        <v>0</v>
      </c>
      <c r="AN1463" s="7">
        <v>0</v>
      </c>
      <c r="AO1463" s="7">
        <v>0</v>
      </c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</row>
    <row r="1464" spans="1:67" s="21" customFormat="1">
      <c r="A1464" s="7" t="s">
        <v>5647</v>
      </c>
      <c r="B1464" s="7" t="s">
        <v>3695</v>
      </c>
      <c r="C1464" s="7" t="s">
        <v>1506</v>
      </c>
      <c r="D1464" s="7" t="s">
        <v>1507</v>
      </c>
      <c r="E1464" s="7" t="s">
        <v>1515</v>
      </c>
      <c r="F1464" s="7" t="s">
        <v>3672</v>
      </c>
      <c r="G1464" s="7" t="s">
        <v>1789</v>
      </c>
      <c r="H1464" s="7" t="s">
        <v>1537</v>
      </c>
      <c r="I1464" s="7" t="s">
        <v>1537</v>
      </c>
      <c r="J1464" s="7">
        <f t="shared" si="22"/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Y1464" s="8">
        <v>0</v>
      </c>
      <c r="Z1464" s="12">
        <v>0</v>
      </c>
      <c r="AA1464" s="20">
        <v>0</v>
      </c>
      <c r="AB1464" s="20">
        <v>0</v>
      </c>
      <c r="AC1464" s="48">
        <v>0</v>
      </c>
      <c r="AD1464" s="9">
        <v>0</v>
      </c>
      <c r="AE1464" s="7">
        <v>0</v>
      </c>
      <c r="AF1464" s="7">
        <v>0</v>
      </c>
      <c r="AG1464" s="7">
        <v>0</v>
      </c>
      <c r="AH1464" s="7">
        <v>0</v>
      </c>
      <c r="AI1464" s="7">
        <v>0</v>
      </c>
      <c r="AJ1464" s="7">
        <v>0</v>
      </c>
      <c r="AK1464" s="7">
        <v>0</v>
      </c>
      <c r="AL1464" s="7">
        <v>0</v>
      </c>
      <c r="AM1464" s="7">
        <v>0</v>
      </c>
      <c r="AN1464" s="7">
        <v>0</v>
      </c>
      <c r="AO1464" s="7">
        <v>0</v>
      </c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</row>
    <row r="1465" spans="1:67" s="21" customFormat="1">
      <c r="A1465" s="7" t="s">
        <v>5648</v>
      </c>
      <c r="B1465" s="7" t="s">
        <v>4736</v>
      </c>
      <c r="C1465" s="7" t="s">
        <v>1506</v>
      </c>
      <c r="D1465" s="7" t="s">
        <v>1532</v>
      </c>
      <c r="E1465" s="7" t="s">
        <v>1533</v>
      </c>
      <c r="F1465" s="7" t="s">
        <v>1534</v>
      </c>
      <c r="G1465" s="7" t="s">
        <v>1537</v>
      </c>
      <c r="H1465" s="7" t="s">
        <v>1537</v>
      </c>
      <c r="I1465" s="7" t="s">
        <v>1537</v>
      </c>
      <c r="J1465" s="7">
        <f t="shared" si="22"/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12">
        <v>0</v>
      </c>
      <c r="AA1465" s="20">
        <v>0</v>
      </c>
      <c r="AB1465" s="20">
        <v>0</v>
      </c>
      <c r="AC1465" s="48">
        <v>0</v>
      </c>
      <c r="AD1465" s="9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</v>
      </c>
      <c r="AN1465" s="7">
        <v>0</v>
      </c>
      <c r="AO1465" s="7">
        <v>0</v>
      </c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</row>
    <row r="1466" spans="1:67" s="21" customFormat="1">
      <c r="A1466" s="7" t="s">
        <v>5649</v>
      </c>
      <c r="B1466" s="7" t="s">
        <v>3968</v>
      </c>
      <c r="C1466" s="7" t="s">
        <v>1506</v>
      </c>
      <c r="D1466" s="7" t="s">
        <v>1507</v>
      </c>
      <c r="E1466" s="7" t="s">
        <v>1521</v>
      </c>
      <c r="F1466" s="7" t="s">
        <v>1522</v>
      </c>
      <c r="G1466" s="7" t="s">
        <v>3763</v>
      </c>
      <c r="H1466" s="7" t="s">
        <v>1537</v>
      </c>
      <c r="I1466" s="7" t="s">
        <v>1537</v>
      </c>
      <c r="J1466" s="7">
        <f t="shared" si="22"/>
        <v>0</v>
      </c>
      <c r="K1466" s="8">
        <v>0</v>
      </c>
      <c r="L1466" s="8">
        <v>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12">
        <v>0</v>
      </c>
      <c r="AA1466" s="20">
        <v>0</v>
      </c>
      <c r="AB1466" s="20">
        <v>0</v>
      </c>
      <c r="AC1466" s="48">
        <v>0</v>
      </c>
      <c r="AD1466" s="9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0</v>
      </c>
      <c r="AJ1466" s="7">
        <v>0</v>
      </c>
      <c r="AK1466" s="7">
        <v>0</v>
      </c>
      <c r="AL1466" s="7">
        <v>0</v>
      </c>
      <c r="AM1466" s="7">
        <v>0</v>
      </c>
      <c r="AN1466" s="7">
        <v>0</v>
      </c>
      <c r="AO1466" s="7">
        <v>0</v>
      </c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</row>
    <row r="1467" spans="1:67" s="21" customFormat="1">
      <c r="A1467" s="7" t="s">
        <v>5650</v>
      </c>
      <c r="B1467" s="7" t="s">
        <v>4020</v>
      </c>
      <c r="C1467" s="7" t="s">
        <v>1506</v>
      </c>
      <c r="D1467" s="7" t="s">
        <v>1507</v>
      </c>
      <c r="E1467" s="7" t="s">
        <v>1508</v>
      </c>
      <c r="F1467" s="7" t="s">
        <v>1509</v>
      </c>
      <c r="G1467" s="7" t="s">
        <v>1510</v>
      </c>
      <c r="H1467" s="7" t="s">
        <v>1573</v>
      </c>
      <c r="I1467" s="7" t="s">
        <v>1537</v>
      </c>
      <c r="J1467" s="7">
        <f t="shared" si="22"/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12">
        <v>0</v>
      </c>
      <c r="AA1467" s="20">
        <v>0</v>
      </c>
      <c r="AB1467" s="20">
        <v>0</v>
      </c>
      <c r="AC1467" s="48">
        <v>0</v>
      </c>
      <c r="AD1467" s="9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</v>
      </c>
      <c r="AJ1467" s="7">
        <v>0</v>
      </c>
      <c r="AK1467" s="7">
        <v>0</v>
      </c>
      <c r="AL1467" s="7">
        <v>0</v>
      </c>
      <c r="AM1467" s="7">
        <v>0</v>
      </c>
      <c r="AN1467" s="7">
        <v>0</v>
      </c>
      <c r="AO1467" s="7">
        <v>0</v>
      </c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</row>
    <row r="1468" spans="1:67" s="21" customFormat="1">
      <c r="A1468" s="7" t="s">
        <v>5651</v>
      </c>
      <c r="B1468" s="7" t="s">
        <v>4099</v>
      </c>
      <c r="C1468" s="7" t="s">
        <v>4100</v>
      </c>
      <c r="D1468" s="7" t="s">
        <v>1537</v>
      </c>
      <c r="E1468" s="7" t="s">
        <v>1537</v>
      </c>
      <c r="F1468" s="7" t="s">
        <v>1537</v>
      </c>
      <c r="G1468" s="7" t="s">
        <v>1537</v>
      </c>
      <c r="H1468" s="7" t="s">
        <v>1537</v>
      </c>
      <c r="I1468" s="7" t="s">
        <v>1537</v>
      </c>
      <c r="J1468" s="7">
        <f t="shared" si="22"/>
        <v>0</v>
      </c>
      <c r="K1468" s="8">
        <v>0</v>
      </c>
      <c r="L1468" s="8">
        <v>0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12">
        <v>0</v>
      </c>
      <c r="AA1468" s="20">
        <v>0</v>
      </c>
      <c r="AB1468" s="20">
        <v>0</v>
      </c>
      <c r="AC1468" s="48">
        <v>0</v>
      </c>
      <c r="AD1468" s="9">
        <v>0</v>
      </c>
      <c r="AE1468" s="7">
        <v>0</v>
      </c>
      <c r="AF1468" s="7">
        <v>0</v>
      </c>
      <c r="AG1468" s="7">
        <v>0</v>
      </c>
      <c r="AH1468" s="7">
        <v>0</v>
      </c>
      <c r="AI1468" s="7">
        <v>0</v>
      </c>
      <c r="AJ1468" s="7">
        <v>0</v>
      </c>
      <c r="AK1468" s="7">
        <v>0</v>
      </c>
      <c r="AL1468" s="7">
        <v>0</v>
      </c>
      <c r="AM1468" s="7">
        <v>0</v>
      </c>
      <c r="AN1468" s="7">
        <v>0</v>
      </c>
      <c r="AO1468" s="7">
        <v>0</v>
      </c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</row>
    <row r="1469" spans="1:67" s="21" customFormat="1">
      <c r="A1469" s="7" t="s">
        <v>5652</v>
      </c>
      <c r="B1469" s="7" t="s">
        <v>5653</v>
      </c>
      <c r="C1469" s="7" t="s">
        <v>1506</v>
      </c>
      <c r="D1469" s="7" t="s">
        <v>1532</v>
      </c>
      <c r="E1469" s="7" t="s">
        <v>1533</v>
      </c>
      <c r="F1469" s="7" t="s">
        <v>1534</v>
      </c>
      <c r="G1469" s="7" t="s">
        <v>4260</v>
      </c>
      <c r="H1469" s="7" t="s">
        <v>1537</v>
      </c>
      <c r="I1469" s="7" t="s">
        <v>1537</v>
      </c>
      <c r="J1469" s="7">
        <f t="shared" si="22"/>
        <v>0</v>
      </c>
      <c r="K1469" s="8">
        <v>0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12">
        <v>0</v>
      </c>
      <c r="AA1469" s="20">
        <v>0</v>
      </c>
      <c r="AB1469" s="20">
        <v>0</v>
      </c>
      <c r="AC1469" s="48">
        <v>0</v>
      </c>
      <c r="AD1469" s="9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>
        <v>0</v>
      </c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</row>
    <row r="1470" spans="1:67" s="21" customFormat="1">
      <c r="A1470" s="7" t="s">
        <v>5654</v>
      </c>
      <c r="B1470" s="7" t="s">
        <v>4099</v>
      </c>
      <c r="C1470" s="7" t="s">
        <v>4100</v>
      </c>
      <c r="D1470" s="7" t="s">
        <v>1537</v>
      </c>
      <c r="E1470" s="7" t="s">
        <v>1537</v>
      </c>
      <c r="F1470" s="7" t="s">
        <v>1537</v>
      </c>
      <c r="G1470" s="7" t="s">
        <v>1537</v>
      </c>
      <c r="H1470" s="7" t="s">
        <v>1537</v>
      </c>
      <c r="I1470" s="7" t="s">
        <v>1537</v>
      </c>
      <c r="J1470" s="7">
        <f t="shared" si="22"/>
        <v>0</v>
      </c>
      <c r="K1470" s="8">
        <v>0</v>
      </c>
      <c r="L1470" s="8">
        <v>0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Y1470" s="8">
        <v>0</v>
      </c>
      <c r="Z1470" s="12">
        <v>0</v>
      </c>
      <c r="AA1470" s="20">
        <v>0</v>
      </c>
      <c r="AB1470" s="20">
        <v>0</v>
      </c>
      <c r="AC1470" s="48">
        <v>0</v>
      </c>
      <c r="AD1470" s="9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0</v>
      </c>
      <c r="AJ1470" s="7">
        <v>0</v>
      </c>
      <c r="AK1470" s="7">
        <v>0</v>
      </c>
      <c r="AL1470" s="7">
        <v>0</v>
      </c>
      <c r="AM1470" s="7">
        <v>0</v>
      </c>
      <c r="AN1470" s="7">
        <v>0</v>
      </c>
      <c r="AO1470" s="7">
        <v>0</v>
      </c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</row>
    <row r="1471" spans="1:67" s="21" customFormat="1">
      <c r="A1471" s="7" t="s">
        <v>5655</v>
      </c>
      <c r="B1471" s="7" t="s">
        <v>3699</v>
      </c>
      <c r="C1471" s="7" t="s">
        <v>1506</v>
      </c>
      <c r="D1471" s="7" t="s">
        <v>1558</v>
      </c>
      <c r="E1471" s="7" t="s">
        <v>1559</v>
      </c>
      <c r="F1471" s="7" t="s">
        <v>1560</v>
      </c>
      <c r="G1471" s="7" t="s">
        <v>1561</v>
      </c>
      <c r="H1471" s="7" t="s">
        <v>1562</v>
      </c>
      <c r="I1471" s="7" t="s">
        <v>1537</v>
      </c>
      <c r="J1471" s="7">
        <f t="shared" si="22"/>
        <v>0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12">
        <v>0</v>
      </c>
      <c r="AA1471" s="20">
        <v>0</v>
      </c>
      <c r="AB1471" s="20">
        <v>0</v>
      </c>
      <c r="AC1471" s="48">
        <v>0</v>
      </c>
      <c r="AD1471" s="9">
        <v>0</v>
      </c>
      <c r="AE1471" s="7">
        <v>0</v>
      </c>
      <c r="AF1471" s="7">
        <v>0</v>
      </c>
      <c r="AG1471" s="7">
        <v>0</v>
      </c>
      <c r="AH1471" s="7">
        <v>0</v>
      </c>
      <c r="AI1471" s="7">
        <v>0</v>
      </c>
      <c r="AJ1471" s="7">
        <v>0</v>
      </c>
      <c r="AK1471" s="7">
        <v>0</v>
      </c>
      <c r="AL1471" s="7">
        <v>0</v>
      </c>
      <c r="AM1471" s="7">
        <v>0</v>
      </c>
      <c r="AN1471" s="7">
        <v>0</v>
      </c>
      <c r="AO1471" s="7">
        <v>0</v>
      </c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</row>
    <row r="1472" spans="1:67" s="21" customFormat="1">
      <c r="A1472" s="7" t="s">
        <v>5656</v>
      </c>
      <c r="B1472" s="7" t="s">
        <v>3773</v>
      </c>
      <c r="C1472" s="7" t="s">
        <v>1506</v>
      </c>
      <c r="D1472" s="7" t="s">
        <v>1558</v>
      </c>
      <c r="E1472" s="7" t="s">
        <v>1559</v>
      </c>
      <c r="F1472" s="7" t="s">
        <v>1560</v>
      </c>
      <c r="G1472" s="7" t="s">
        <v>1561</v>
      </c>
      <c r="H1472" s="7" t="s">
        <v>1537</v>
      </c>
      <c r="I1472" s="7" t="s">
        <v>1537</v>
      </c>
      <c r="J1472" s="7">
        <f t="shared" si="22"/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Y1472" s="8">
        <v>0</v>
      </c>
      <c r="Z1472" s="12">
        <v>0</v>
      </c>
      <c r="AA1472" s="20">
        <v>0</v>
      </c>
      <c r="AB1472" s="20">
        <v>0</v>
      </c>
      <c r="AC1472" s="48">
        <v>0</v>
      </c>
      <c r="AD1472" s="9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0</v>
      </c>
      <c r="AJ1472" s="7">
        <v>0</v>
      </c>
      <c r="AK1472" s="7">
        <v>0</v>
      </c>
      <c r="AL1472" s="7">
        <v>0</v>
      </c>
      <c r="AM1472" s="7">
        <v>0</v>
      </c>
      <c r="AN1472" s="7">
        <v>0</v>
      </c>
      <c r="AO1472" s="7">
        <v>0</v>
      </c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</row>
    <row r="1473" spans="1:67" s="21" customFormat="1">
      <c r="A1473" s="7" t="s">
        <v>5657</v>
      </c>
      <c r="B1473" s="7" t="s">
        <v>4099</v>
      </c>
      <c r="C1473" s="7" t="s">
        <v>4100</v>
      </c>
      <c r="D1473" s="7" t="s">
        <v>1537</v>
      </c>
      <c r="E1473" s="7" t="s">
        <v>1537</v>
      </c>
      <c r="F1473" s="7" t="s">
        <v>1537</v>
      </c>
      <c r="G1473" s="7" t="s">
        <v>1537</v>
      </c>
      <c r="H1473" s="7" t="s">
        <v>1537</v>
      </c>
      <c r="I1473" s="7" t="s">
        <v>1537</v>
      </c>
      <c r="J1473" s="7">
        <f t="shared" si="22"/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12">
        <v>0</v>
      </c>
      <c r="AA1473" s="20">
        <v>0</v>
      </c>
      <c r="AB1473" s="20">
        <v>0</v>
      </c>
      <c r="AC1473" s="48">
        <v>0</v>
      </c>
      <c r="AD1473" s="9">
        <v>0</v>
      </c>
      <c r="AE1473" s="7">
        <v>0</v>
      </c>
      <c r="AF1473" s="7">
        <v>0</v>
      </c>
      <c r="AG1473" s="7">
        <v>0</v>
      </c>
      <c r="AH1473" s="7">
        <v>0</v>
      </c>
      <c r="AI1473" s="7">
        <v>0</v>
      </c>
      <c r="AJ1473" s="7">
        <v>0</v>
      </c>
      <c r="AK1473" s="7">
        <v>0</v>
      </c>
      <c r="AL1473" s="7">
        <v>0</v>
      </c>
      <c r="AM1473" s="7">
        <v>0</v>
      </c>
      <c r="AN1473" s="7">
        <v>0</v>
      </c>
      <c r="AO1473" s="7">
        <v>0</v>
      </c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</row>
    <row r="1474" spans="1:67" s="21" customFormat="1">
      <c r="A1474" s="7" t="s">
        <v>5658</v>
      </c>
      <c r="B1474" s="7" t="s">
        <v>3936</v>
      </c>
      <c r="C1474" s="7" t="s">
        <v>1506</v>
      </c>
      <c r="D1474" s="7" t="s">
        <v>3937</v>
      </c>
      <c r="E1474" s="7" t="s">
        <v>1537</v>
      </c>
      <c r="F1474" s="7" t="s">
        <v>1537</v>
      </c>
      <c r="G1474" s="7" t="s">
        <v>1537</v>
      </c>
      <c r="H1474" s="7" t="s">
        <v>1537</v>
      </c>
      <c r="I1474" s="7" t="s">
        <v>1537</v>
      </c>
      <c r="J1474" s="7">
        <f t="shared" si="22"/>
        <v>0</v>
      </c>
      <c r="K1474" s="8">
        <v>0</v>
      </c>
      <c r="L1474" s="8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12">
        <v>0</v>
      </c>
      <c r="AA1474" s="20">
        <v>0</v>
      </c>
      <c r="AB1474" s="20">
        <v>0</v>
      </c>
      <c r="AC1474" s="48">
        <v>0</v>
      </c>
      <c r="AD1474" s="9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0</v>
      </c>
      <c r="AJ1474" s="7">
        <v>0</v>
      </c>
      <c r="AK1474" s="7">
        <v>0</v>
      </c>
      <c r="AL1474" s="7">
        <v>0</v>
      </c>
      <c r="AM1474" s="7">
        <v>0</v>
      </c>
      <c r="AN1474" s="7">
        <v>0</v>
      </c>
      <c r="AO1474" s="7">
        <v>0</v>
      </c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</row>
    <row r="1475" spans="1:67" s="21" customFormat="1">
      <c r="A1475" s="7" t="s">
        <v>5659</v>
      </c>
      <c r="B1475" s="7" t="s">
        <v>3782</v>
      </c>
      <c r="C1475" s="7" t="s">
        <v>1506</v>
      </c>
      <c r="D1475" s="7" t="s">
        <v>1507</v>
      </c>
      <c r="E1475" s="7" t="s">
        <v>1521</v>
      </c>
      <c r="F1475" s="7" t="s">
        <v>1522</v>
      </c>
      <c r="G1475" s="7" t="s">
        <v>1537</v>
      </c>
      <c r="H1475" s="7" t="s">
        <v>1537</v>
      </c>
      <c r="I1475" s="7" t="s">
        <v>1537</v>
      </c>
      <c r="J1475" s="7">
        <f t="shared" si="22"/>
        <v>0</v>
      </c>
      <c r="K1475" s="8">
        <v>0</v>
      </c>
      <c r="L1475" s="8">
        <v>0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12">
        <v>0</v>
      </c>
      <c r="AA1475" s="20">
        <v>0</v>
      </c>
      <c r="AB1475" s="20">
        <v>0</v>
      </c>
      <c r="AC1475" s="48">
        <v>0</v>
      </c>
      <c r="AD1475" s="9">
        <v>0</v>
      </c>
      <c r="AE1475" s="7">
        <v>0</v>
      </c>
      <c r="AF1475" s="7">
        <v>0</v>
      </c>
      <c r="AG1475" s="7">
        <v>0</v>
      </c>
      <c r="AH1475" s="7">
        <v>0</v>
      </c>
      <c r="AI1475" s="7">
        <v>0</v>
      </c>
      <c r="AJ1475" s="7">
        <v>0</v>
      </c>
      <c r="AK1475" s="7">
        <v>0</v>
      </c>
      <c r="AL1475" s="7">
        <v>0</v>
      </c>
      <c r="AM1475" s="7">
        <v>0</v>
      </c>
      <c r="AN1475" s="7">
        <v>0</v>
      </c>
      <c r="AO1475" s="7">
        <v>0</v>
      </c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</row>
    <row r="1476" spans="1:67" s="21" customFormat="1">
      <c r="A1476" s="7" t="s">
        <v>5660</v>
      </c>
      <c r="B1476" s="7" t="s">
        <v>5661</v>
      </c>
      <c r="C1476" s="7" t="s">
        <v>1506</v>
      </c>
      <c r="D1476" s="7" t="s">
        <v>1507</v>
      </c>
      <c r="E1476" s="7" t="s">
        <v>1521</v>
      </c>
      <c r="F1476" s="7" t="s">
        <v>1522</v>
      </c>
      <c r="G1476" s="7" t="s">
        <v>4346</v>
      </c>
      <c r="H1476" s="7" t="s">
        <v>5319</v>
      </c>
      <c r="I1476" s="7" t="s">
        <v>1537</v>
      </c>
      <c r="J1476" s="7">
        <f t="shared" ref="J1476:J1539" si="23">SUM(K1476:AO1476)</f>
        <v>0</v>
      </c>
      <c r="K1476" s="8">
        <v>0</v>
      </c>
      <c r="L1476" s="8">
        <v>0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12">
        <v>0</v>
      </c>
      <c r="AA1476" s="20">
        <v>0</v>
      </c>
      <c r="AB1476" s="20">
        <v>0</v>
      </c>
      <c r="AC1476" s="48">
        <v>0</v>
      </c>
      <c r="AD1476" s="9">
        <v>0</v>
      </c>
      <c r="AE1476" s="7">
        <v>0</v>
      </c>
      <c r="AF1476" s="7">
        <v>0</v>
      </c>
      <c r="AG1476" s="7">
        <v>0</v>
      </c>
      <c r="AH1476" s="7">
        <v>0</v>
      </c>
      <c r="AI1476" s="7">
        <v>0</v>
      </c>
      <c r="AJ1476" s="7">
        <v>0</v>
      </c>
      <c r="AK1476" s="7">
        <v>0</v>
      </c>
      <c r="AL1476" s="7">
        <v>0</v>
      </c>
      <c r="AM1476" s="7">
        <v>0</v>
      </c>
      <c r="AN1476" s="7">
        <v>0</v>
      </c>
      <c r="AO1476" s="7">
        <v>0</v>
      </c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</row>
    <row r="1477" spans="1:67" s="21" customFormat="1">
      <c r="A1477" s="7" t="s">
        <v>5662</v>
      </c>
      <c r="B1477" s="7" t="s">
        <v>3701</v>
      </c>
      <c r="C1477" s="7" t="s">
        <v>1506</v>
      </c>
      <c r="D1477" s="7" t="s">
        <v>1507</v>
      </c>
      <c r="E1477" s="7" t="s">
        <v>1521</v>
      </c>
      <c r="F1477" s="7" t="s">
        <v>1527</v>
      </c>
      <c r="G1477" s="7" t="s">
        <v>1528</v>
      </c>
      <c r="H1477" s="7" t="s">
        <v>1529</v>
      </c>
      <c r="I1477" s="7" t="s">
        <v>1537</v>
      </c>
      <c r="J1477" s="7">
        <f t="shared" si="23"/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12">
        <v>0</v>
      </c>
      <c r="AA1477" s="20">
        <v>0</v>
      </c>
      <c r="AB1477" s="20">
        <v>0</v>
      </c>
      <c r="AC1477" s="48">
        <v>0</v>
      </c>
      <c r="AD1477" s="9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</row>
    <row r="1478" spans="1:67" s="21" customFormat="1">
      <c r="A1478" s="7" t="s">
        <v>5663</v>
      </c>
      <c r="B1478" s="7" t="s">
        <v>3694</v>
      </c>
      <c r="C1478" s="7" t="s">
        <v>1506</v>
      </c>
      <c r="D1478" s="7" t="s">
        <v>1507</v>
      </c>
      <c r="E1478" s="7" t="s">
        <v>1515</v>
      </c>
      <c r="F1478" s="7" t="s">
        <v>1581</v>
      </c>
      <c r="G1478" s="7" t="s">
        <v>1582</v>
      </c>
      <c r="H1478" s="7" t="s">
        <v>1583</v>
      </c>
      <c r="I1478" s="7" t="s">
        <v>1537</v>
      </c>
      <c r="J1478" s="7">
        <f t="shared" si="23"/>
        <v>0</v>
      </c>
      <c r="K1478" s="8">
        <v>0</v>
      </c>
      <c r="L1478" s="8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Y1478" s="8">
        <v>0</v>
      </c>
      <c r="Z1478" s="12">
        <v>0</v>
      </c>
      <c r="AA1478" s="20">
        <v>0</v>
      </c>
      <c r="AB1478" s="20">
        <v>0</v>
      </c>
      <c r="AC1478" s="48">
        <v>0</v>
      </c>
      <c r="AD1478" s="9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7">
        <v>0</v>
      </c>
      <c r="AN1478" s="7">
        <v>0</v>
      </c>
      <c r="AO1478" s="7">
        <v>0</v>
      </c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</row>
    <row r="1479" spans="1:67" s="21" customFormat="1">
      <c r="A1479" s="7" t="s">
        <v>5664</v>
      </c>
      <c r="B1479" s="7" t="s">
        <v>3816</v>
      </c>
      <c r="C1479" s="7" t="s">
        <v>1506</v>
      </c>
      <c r="D1479" s="7" t="s">
        <v>1507</v>
      </c>
      <c r="E1479" s="7" t="s">
        <v>1521</v>
      </c>
      <c r="F1479" s="7" t="s">
        <v>1546</v>
      </c>
      <c r="G1479" s="7" t="s">
        <v>1547</v>
      </c>
      <c r="H1479" s="7" t="s">
        <v>1548</v>
      </c>
      <c r="I1479" s="7" t="s">
        <v>1537</v>
      </c>
      <c r="J1479" s="7">
        <f t="shared" si="23"/>
        <v>0</v>
      </c>
      <c r="K1479" s="8">
        <v>0</v>
      </c>
      <c r="L1479" s="8">
        <v>0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12">
        <v>0</v>
      </c>
      <c r="AA1479" s="20">
        <v>0</v>
      </c>
      <c r="AB1479" s="20">
        <v>0</v>
      </c>
      <c r="AC1479" s="48">
        <v>0</v>
      </c>
      <c r="AD1479" s="9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0</v>
      </c>
      <c r="AJ1479" s="7">
        <v>0</v>
      </c>
      <c r="AK1479" s="7">
        <v>0</v>
      </c>
      <c r="AL1479" s="7">
        <v>0</v>
      </c>
      <c r="AM1479" s="7">
        <v>0</v>
      </c>
      <c r="AN1479" s="7">
        <v>0</v>
      </c>
      <c r="AO1479" s="7">
        <v>0</v>
      </c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</row>
    <row r="1480" spans="1:67" s="21" customFormat="1">
      <c r="A1480" s="7" t="s">
        <v>5665</v>
      </c>
      <c r="B1480" s="7" t="s">
        <v>3782</v>
      </c>
      <c r="C1480" s="7" t="s">
        <v>1506</v>
      </c>
      <c r="D1480" s="7" t="s">
        <v>1507</v>
      </c>
      <c r="E1480" s="7" t="s">
        <v>1521</v>
      </c>
      <c r="F1480" s="7" t="s">
        <v>1522</v>
      </c>
      <c r="G1480" s="7" t="s">
        <v>1537</v>
      </c>
      <c r="H1480" s="7" t="s">
        <v>1537</v>
      </c>
      <c r="I1480" s="7" t="s">
        <v>1537</v>
      </c>
      <c r="J1480" s="7">
        <f t="shared" si="23"/>
        <v>0</v>
      </c>
      <c r="K1480" s="8">
        <v>0</v>
      </c>
      <c r="L1480" s="8">
        <v>0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12">
        <v>0</v>
      </c>
      <c r="AA1480" s="20">
        <v>0</v>
      </c>
      <c r="AB1480" s="20">
        <v>0</v>
      </c>
      <c r="AC1480" s="48">
        <v>0</v>
      </c>
      <c r="AD1480" s="9">
        <v>0</v>
      </c>
      <c r="AE1480" s="7">
        <v>0</v>
      </c>
      <c r="AF1480" s="7">
        <v>0</v>
      </c>
      <c r="AG1480" s="7">
        <v>0</v>
      </c>
      <c r="AH1480" s="7">
        <v>0</v>
      </c>
      <c r="AI1480" s="7">
        <v>0</v>
      </c>
      <c r="AJ1480" s="7">
        <v>0</v>
      </c>
      <c r="AK1480" s="7">
        <v>0</v>
      </c>
      <c r="AL1480" s="7">
        <v>0</v>
      </c>
      <c r="AM1480" s="7">
        <v>0</v>
      </c>
      <c r="AN1480" s="7">
        <v>0</v>
      </c>
      <c r="AO1480" s="7">
        <v>0</v>
      </c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</row>
    <row r="1481" spans="1:67" s="21" customFormat="1">
      <c r="A1481" s="7" t="s">
        <v>5666</v>
      </c>
      <c r="B1481" s="7" t="s">
        <v>3926</v>
      </c>
      <c r="C1481" s="7" t="s">
        <v>1506</v>
      </c>
      <c r="D1481" s="7" t="s">
        <v>1507</v>
      </c>
      <c r="E1481" s="7" t="s">
        <v>1515</v>
      </c>
      <c r="F1481" s="7" t="s">
        <v>1537</v>
      </c>
      <c r="G1481" s="7" t="s">
        <v>1537</v>
      </c>
      <c r="H1481" s="7" t="s">
        <v>1537</v>
      </c>
      <c r="I1481" s="7" t="s">
        <v>1537</v>
      </c>
      <c r="J1481" s="7">
        <f t="shared" si="23"/>
        <v>0</v>
      </c>
      <c r="K1481" s="8">
        <v>0</v>
      </c>
      <c r="L1481" s="8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12">
        <v>0</v>
      </c>
      <c r="AA1481" s="20">
        <v>0</v>
      </c>
      <c r="AB1481" s="20">
        <v>0</v>
      </c>
      <c r="AC1481" s="48">
        <v>0</v>
      </c>
      <c r="AD1481" s="9">
        <v>0</v>
      </c>
      <c r="AE1481" s="7">
        <v>0</v>
      </c>
      <c r="AF1481" s="7">
        <v>0</v>
      </c>
      <c r="AG1481" s="7">
        <v>0</v>
      </c>
      <c r="AH1481" s="7">
        <v>0</v>
      </c>
      <c r="AI1481" s="7">
        <v>0</v>
      </c>
      <c r="AJ1481" s="7">
        <v>0</v>
      </c>
      <c r="AK1481" s="7">
        <v>0</v>
      </c>
      <c r="AL1481" s="7">
        <v>0</v>
      </c>
      <c r="AM1481" s="7">
        <v>0</v>
      </c>
      <c r="AN1481" s="7">
        <v>0</v>
      </c>
      <c r="AO1481" s="7">
        <v>0</v>
      </c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</row>
    <row r="1482" spans="1:67" s="21" customFormat="1">
      <c r="A1482" s="7" t="s">
        <v>5667</v>
      </c>
      <c r="B1482" s="7" t="s">
        <v>4993</v>
      </c>
      <c r="C1482" s="7" t="s">
        <v>1506</v>
      </c>
      <c r="D1482" s="7" t="s">
        <v>1507</v>
      </c>
      <c r="E1482" s="7" t="s">
        <v>1508</v>
      </c>
      <c r="F1482" s="7" t="s">
        <v>4994</v>
      </c>
      <c r="G1482" s="7" t="s">
        <v>4995</v>
      </c>
      <c r="H1482" s="7" t="s">
        <v>4996</v>
      </c>
      <c r="I1482" s="7" t="s">
        <v>1537</v>
      </c>
      <c r="J1482" s="7">
        <f t="shared" si="23"/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Y1482" s="8">
        <v>0</v>
      </c>
      <c r="Z1482" s="12">
        <v>0</v>
      </c>
      <c r="AA1482" s="20">
        <v>0</v>
      </c>
      <c r="AB1482" s="20">
        <v>0</v>
      </c>
      <c r="AC1482" s="48">
        <v>0</v>
      </c>
      <c r="AD1482" s="9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0</v>
      </c>
      <c r="AJ1482" s="7">
        <v>0</v>
      </c>
      <c r="AK1482" s="7">
        <v>0</v>
      </c>
      <c r="AL1482" s="7">
        <v>0</v>
      </c>
      <c r="AM1482" s="7">
        <v>0</v>
      </c>
      <c r="AN1482" s="7">
        <v>0</v>
      </c>
      <c r="AO1482" s="7">
        <v>0</v>
      </c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</row>
    <row r="1483" spans="1:67" s="21" customFormat="1">
      <c r="A1483" s="7" t="s">
        <v>5668</v>
      </c>
      <c r="B1483" s="7" t="s">
        <v>4264</v>
      </c>
      <c r="C1483" s="7" t="s">
        <v>1506</v>
      </c>
      <c r="D1483" s="7" t="s">
        <v>1507</v>
      </c>
      <c r="E1483" s="7" t="s">
        <v>1521</v>
      </c>
      <c r="F1483" s="7" t="s">
        <v>1546</v>
      </c>
      <c r="G1483" s="7" t="s">
        <v>1547</v>
      </c>
      <c r="H1483" s="7" t="s">
        <v>1537</v>
      </c>
      <c r="I1483" s="7" t="s">
        <v>1537</v>
      </c>
      <c r="J1483" s="7">
        <f t="shared" si="23"/>
        <v>0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12">
        <v>0</v>
      </c>
      <c r="AA1483" s="20">
        <v>0</v>
      </c>
      <c r="AB1483" s="20">
        <v>0</v>
      </c>
      <c r="AC1483" s="48">
        <v>0</v>
      </c>
      <c r="AD1483" s="9">
        <v>0</v>
      </c>
      <c r="AE1483" s="7">
        <v>0</v>
      </c>
      <c r="AF1483" s="7">
        <v>0</v>
      </c>
      <c r="AG1483" s="7">
        <v>0</v>
      </c>
      <c r="AH1483" s="7">
        <v>0</v>
      </c>
      <c r="AI1483" s="7">
        <v>0</v>
      </c>
      <c r="AJ1483" s="7">
        <v>0</v>
      </c>
      <c r="AK1483" s="7">
        <v>0</v>
      </c>
      <c r="AL1483" s="7">
        <v>0</v>
      </c>
      <c r="AM1483" s="7">
        <v>0</v>
      </c>
      <c r="AN1483" s="7">
        <v>0</v>
      </c>
      <c r="AO1483" s="7">
        <v>0</v>
      </c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</row>
    <row r="1484" spans="1:67" s="21" customFormat="1">
      <c r="A1484" s="7" t="s">
        <v>5669</v>
      </c>
      <c r="B1484" s="7" t="s">
        <v>3702</v>
      </c>
      <c r="C1484" s="7" t="s">
        <v>1506</v>
      </c>
      <c r="D1484" s="7" t="s">
        <v>1558</v>
      </c>
      <c r="E1484" s="7" t="s">
        <v>1588</v>
      </c>
      <c r="F1484" s="7" t="s">
        <v>1589</v>
      </c>
      <c r="G1484" s="7" t="s">
        <v>1590</v>
      </c>
      <c r="H1484" s="7" t="s">
        <v>1591</v>
      </c>
      <c r="I1484" s="7" t="s">
        <v>1537</v>
      </c>
      <c r="J1484" s="7">
        <f t="shared" si="23"/>
        <v>0</v>
      </c>
      <c r="K1484" s="8">
        <v>0</v>
      </c>
      <c r="L1484" s="8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12">
        <v>0</v>
      </c>
      <c r="AA1484" s="20">
        <v>0</v>
      </c>
      <c r="AB1484" s="20">
        <v>0</v>
      </c>
      <c r="AC1484" s="48">
        <v>0</v>
      </c>
      <c r="AD1484" s="9">
        <v>0</v>
      </c>
      <c r="AE1484" s="7">
        <v>0</v>
      </c>
      <c r="AF1484" s="7">
        <v>0</v>
      </c>
      <c r="AG1484" s="7">
        <v>0</v>
      </c>
      <c r="AH1484" s="7">
        <v>0</v>
      </c>
      <c r="AI1484" s="7">
        <v>0</v>
      </c>
      <c r="AJ1484" s="7">
        <v>0</v>
      </c>
      <c r="AK1484" s="7">
        <v>0</v>
      </c>
      <c r="AL1484" s="7">
        <v>0</v>
      </c>
      <c r="AM1484" s="7">
        <v>0</v>
      </c>
      <c r="AN1484" s="7">
        <v>0</v>
      </c>
      <c r="AO1484" s="7">
        <v>0</v>
      </c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</row>
    <row r="1485" spans="1:67" s="21" customFormat="1">
      <c r="A1485" s="7" t="s">
        <v>5670</v>
      </c>
      <c r="B1485" s="7" t="s">
        <v>4477</v>
      </c>
      <c r="C1485" s="7" t="s">
        <v>1506</v>
      </c>
      <c r="D1485" s="7" t="s">
        <v>1507</v>
      </c>
      <c r="E1485" s="7" t="s">
        <v>1508</v>
      </c>
      <c r="F1485" s="7" t="s">
        <v>1509</v>
      </c>
      <c r="G1485" s="7" t="s">
        <v>1645</v>
      </c>
      <c r="H1485" s="7" t="s">
        <v>1537</v>
      </c>
      <c r="I1485" s="7" t="s">
        <v>1537</v>
      </c>
      <c r="J1485" s="7">
        <f t="shared" si="23"/>
        <v>0</v>
      </c>
      <c r="K1485" s="8">
        <v>0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12">
        <v>0</v>
      </c>
      <c r="AA1485" s="20">
        <v>0</v>
      </c>
      <c r="AB1485" s="20">
        <v>0</v>
      </c>
      <c r="AC1485" s="48">
        <v>0</v>
      </c>
      <c r="AD1485" s="9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0</v>
      </c>
      <c r="AJ1485" s="7">
        <v>0</v>
      </c>
      <c r="AK1485" s="7">
        <v>0</v>
      </c>
      <c r="AL1485" s="7">
        <v>0</v>
      </c>
      <c r="AM1485" s="7">
        <v>0</v>
      </c>
      <c r="AN1485" s="7">
        <v>0</v>
      </c>
      <c r="AO1485" s="7">
        <v>0</v>
      </c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</row>
    <row r="1486" spans="1:67" s="21" customFormat="1">
      <c r="A1486" s="7" t="s">
        <v>5671</v>
      </c>
      <c r="B1486" s="7" t="s">
        <v>4477</v>
      </c>
      <c r="C1486" s="7" t="s">
        <v>1506</v>
      </c>
      <c r="D1486" s="7" t="s">
        <v>1507</v>
      </c>
      <c r="E1486" s="7" t="s">
        <v>1508</v>
      </c>
      <c r="F1486" s="7" t="s">
        <v>1509</v>
      </c>
      <c r="G1486" s="7" t="s">
        <v>1645</v>
      </c>
      <c r="H1486" s="7" t="s">
        <v>1537</v>
      </c>
      <c r="I1486" s="7" t="s">
        <v>1537</v>
      </c>
      <c r="J1486" s="7">
        <f t="shared" si="23"/>
        <v>0</v>
      </c>
      <c r="K1486" s="8">
        <v>0</v>
      </c>
      <c r="L1486" s="8">
        <v>0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Y1486" s="8">
        <v>0</v>
      </c>
      <c r="Z1486" s="12">
        <v>0</v>
      </c>
      <c r="AA1486" s="20">
        <v>0</v>
      </c>
      <c r="AB1486" s="20">
        <v>0</v>
      </c>
      <c r="AC1486" s="48">
        <v>0</v>
      </c>
      <c r="AD1486" s="9">
        <v>0</v>
      </c>
      <c r="AE1486" s="7">
        <v>0</v>
      </c>
      <c r="AF1486" s="7">
        <v>0</v>
      </c>
      <c r="AG1486" s="7">
        <v>0</v>
      </c>
      <c r="AH1486" s="7">
        <v>0</v>
      </c>
      <c r="AI1486" s="7">
        <v>0</v>
      </c>
      <c r="AJ1486" s="7">
        <v>0</v>
      </c>
      <c r="AK1486" s="7">
        <v>0</v>
      </c>
      <c r="AL1486" s="7">
        <v>0</v>
      </c>
      <c r="AM1486" s="7">
        <v>0</v>
      </c>
      <c r="AN1486" s="7">
        <v>0</v>
      </c>
      <c r="AO1486" s="7">
        <v>0</v>
      </c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</row>
    <row r="1487" spans="1:67" s="21" customFormat="1">
      <c r="A1487" s="7" t="s">
        <v>5672</v>
      </c>
      <c r="B1487" s="7" t="s">
        <v>3695</v>
      </c>
      <c r="C1487" s="7" t="s">
        <v>1506</v>
      </c>
      <c r="D1487" s="7" t="s">
        <v>1507</v>
      </c>
      <c r="E1487" s="7" t="s">
        <v>1515</v>
      </c>
      <c r="F1487" s="7" t="s">
        <v>3672</v>
      </c>
      <c r="G1487" s="7" t="s">
        <v>1789</v>
      </c>
      <c r="H1487" s="7" t="s">
        <v>1537</v>
      </c>
      <c r="I1487" s="7" t="s">
        <v>1537</v>
      </c>
      <c r="J1487" s="7">
        <f t="shared" si="23"/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12">
        <v>0</v>
      </c>
      <c r="AA1487" s="20">
        <v>0</v>
      </c>
      <c r="AB1487" s="20">
        <v>0</v>
      </c>
      <c r="AC1487" s="48">
        <v>0</v>
      </c>
      <c r="AD1487" s="9">
        <v>0</v>
      </c>
      <c r="AE1487" s="7">
        <v>0</v>
      </c>
      <c r="AF1487" s="7">
        <v>0</v>
      </c>
      <c r="AG1487" s="7">
        <v>0</v>
      </c>
      <c r="AH1487" s="7">
        <v>0</v>
      </c>
      <c r="AI1487" s="7">
        <v>0</v>
      </c>
      <c r="AJ1487" s="7">
        <v>0</v>
      </c>
      <c r="AK1487" s="7">
        <v>0</v>
      </c>
      <c r="AL1487" s="7">
        <v>0</v>
      </c>
      <c r="AM1487" s="7">
        <v>0</v>
      </c>
      <c r="AN1487" s="7">
        <v>0</v>
      </c>
      <c r="AO1487" s="7">
        <v>0</v>
      </c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</row>
    <row r="1488" spans="1:67" s="21" customFormat="1">
      <c r="A1488" s="7" t="s">
        <v>5673</v>
      </c>
      <c r="B1488" s="7" t="s">
        <v>4736</v>
      </c>
      <c r="C1488" s="7" t="s">
        <v>1506</v>
      </c>
      <c r="D1488" s="7" t="s">
        <v>1532</v>
      </c>
      <c r="E1488" s="7" t="s">
        <v>1533</v>
      </c>
      <c r="F1488" s="7" t="s">
        <v>1534</v>
      </c>
      <c r="G1488" s="7" t="s">
        <v>1537</v>
      </c>
      <c r="H1488" s="7" t="s">
        <v>1537</v>
      </c>
      <c r="I1488" s="7" t="s">
        <v>1537</v>
      </c>
      <c r="J1488" s="7">
        <f t="shared" si="23"/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12">
        <v>0</v>
      </c>
      <c r="AA1488" s="20">
        <v>0</v>
      </c>
      <c r="AB1488" s="20">
        <v>0</v>
      </c>
      <c r="AC1488" s="48">
        <v>0</v>
      </c>
      <c r="AD1488" s="9">
        <v>0</v>
      </c>
      <c r="AE1488" s="7">
        <v>0</v>
      </c>
      <c r="AF1488" s="7">
        <v>0</v>
      </c>
      <c r="AG1488" s="7">
        <v>0</v>
      </c>
      <c r="AH1488" s="7">
        <v>0</v>
      </c>
      <c r="AI1488" s="7">
        <v>0</v>
      </c>
      <c r="AJ1488" s="7">
        <v>0</v>
      </c>
      <c r="AK1488" s="7">
        <v>0</v>
      </c>
      <c r="AL1488" s="7">
        <v>0</v>
      </c>
      <c r="AM1488" s="7">
        <v>0</v>
      </c>
      <c r="AN1488" s="7">
        <v>0</v>
      </c>
      <c r="AO1488" s="7">
        <v>0</v>
      </c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</row>
    <row r="1489" spans="1:67" s="21" customFormat="1">
      <c r="A1489" s="7" t="s">
        <v>5674</v>
      </c>
      <c r="B1489" s="7" t="s">
        <v>5675</v>
      </c>
      <c r="C1489" s="7" t="s">
        <v>1506</v>
      </c>
      <c r="D1489" s="7" t="s">
        <v>1558</v>
      </c>
      <c r="E1489" s="7" t="s">
        <v>1588</v>
      </c>
      <c r="F1489" s="7" t="s">
        <v>1589</v>
      </c>
      <c r="G1489" s="7" t="s">
        <v>5676</v>
      </c>
      <c r="H1489" s="7" t="s">
        <v>1537</v>
      </c>
      <c r="I1489" s="7" t="s">
        <v>1537</v>
      </c>
      <c r="J1489" s="7">
        <f t="shared" si="23"/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12">
        <v>0</v>
      </c>
      <c r="AA1489" s="20">
        <v>0</v>
      </c>
      <c r="AB1489" s="20">
        <v>0</v>
      </c>
      <c r="AC1489" s="48">
        <v>0</v>
      </c>
      <c r="AD1489" s="9">
        <v>0</v>
      </c>
      <c r="AE1489" s="7">
        <v>0</v>
      </c>
      <c r="AF1489" s="7">
        <v>0</v>
      </c>
      <c r="AG1489" s="7">
        <v>0</v>
      </c>
      <c r="AH1489" s="7">
        <v>0</v>
      </c>
      <c r="AI1489" s="7">
        <v>0</v>
      </c>
      <c r="AJ1489" s="7">
        <v>0</v>
      </c>
      <c r="AK1489" s="7">
        <v>0</v>
      </c>
      <c r="AL1489" s="7">
        <v>0</v>
      </c>
      <c r="AM1489" s="7">
        <v>0</v>
      </c>
      <c r="AN1489" s="7">
        <v>0</v>
      </c>
      <c r="AO1489" s="7">
        <v>0</v>
      </c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</row>
    <row r="1490" spans="1:67" s="21" customFormat="1">
      <c r="A1490" s="7" t="s">
        <v>5677</v>
      </c>
      <c r="B1490" s="7" t="s">
        <v>5678</v>
      </c>
      <c r="C1490" s="7" t="s">
        <v>1506</v>
      </c>
      <c r="D1490" s="7" t="s">
        <v>1749</v>
      </c>
      <c r="E1490" s="7" t="s">
        <v>4137</v>
      </c>
      <c r="F1490" s="7" t="s">
        <v>4138</v>
      </c>
      <c r="G1490" s="7" t="s">
        <v>5679</v>
      </c>
      <c r="H1490" s="7" t="s">
        <v>1537</v>
      </c>
      <c r="I1490" s="7" t="s">
        <v>1537</v>
      </c>
      <c r="J1490" s="7">
        <f t="shared" si="23"/>
        <v>0</v>
      </c>
      <c r="K1490" s="8">
        <v>0</v>
      </c>
      <c r="L1490" s="8">
        <v>0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12">
        <v>0</v>
      </c>
      <c r="AA1490" s="20">
        <v>0</v>
      </c>
      <c r="AB1490" s="20">
        <v>0</v>
      </c>
      <c r="AC1490" s="48">
        <v>0</v>
      </c>
      <c r="AD1490" s="9">
        <v>0</v>
      </c>
      <c r="AE1490" s="7">
        <v>0</v>
      </c>
      <c r="AF1490" s="7">
        <v>0</v>
      </c>
      <c r="AG1490" s="7">
        <v>0</v>
      </c>
      <c r="AH1490" s="7">
        <v>0</v>
      </c>
      <c r="AI1490" s="7">
        <v>0</v>
      </c>
      <c r="AJ1490" s="7">
        <v>0</v>
      </c>
      <c r="AK1490" s="7">
        <v>0</v>
      </c>
      <c r="AL1490" s="7">
        <v>0</v>
      </c>
      <c r="AM1490" s="7">
        <v>0</v>
      </c>
      <c r="AN1490" s="7">
        <v>0</v>
      </c>
      <c r="AO1490" s="7">
        <v>0</v>
      </c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</row>
    <row r="1491" spans="1:67" s="21" customFormat="1">
      <c r="A1491" s="7" t="s">
        <v>5680</v>
      </c>
      <c r="B1491" s="7" t="s">
        <v>3695</v>
      </c>
      <c r="C1491" s="7" t="s">
        <v>1506</v>
      </c>
      <c r="D1491" s="7" t="s">
        <v>1507</v>
      </c>
      <c r="E1491" s="7" t="s">
        <v>1515</v>
      </c>
      <c r="F1491" s="7" t="s">
        <v>3672</v>
      </c>
      <c r="G1491" s="7" t="s">
        <v>1789</v>
      </c>
      <c r="H1491" s="7" t="s">
        <v>1537</v>
      </c>
      <c r="I1491" s="7" t="s">
        <v>1537</v>
      </c>
      <c r="J1491" s="7">
        <f t="shared" si="23"/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12">
        <v>0</v>
      </c>
      <c r="AA1491" s="20">
        <v>0</v>
      </c>
      <c r="AB1491" s="20">
        <v>0</v>
      </c>
      <c r="AC1491" s="48">
        <v>0</v>
      </c>
      <c r="AD1491" s="9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0</v>
      </c>
      <c r="AJ1491" s="7">
        <v>0</v>
      </c>
      <c r="AK1491" s="7">
        <v>0</v>
      </c>
      <c r="AL1491" s="7">
        <v>0</v>
      </c>
      <c r="AM1491" s="7">
        <v>0</v>
      </c>
      <c r="AN1491" s="7">
        <v>0</v>
      </c>
      <c r="AO1491" s="7">
        <v>0</v>
      </c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</row>
    <row r="1492" spans="1:67" s="21" customFormat="1">
      <c r="A1492" s="7" t="s">
        <v>5681</v>
      </c>
      <c r="B1492" s="7" t="s">
        <v>5182</v>
      </c>
      <c r="C1492" s="7" t="s">
        <v>1506</v>
      </c>
      <c r="D1492" s="7" t="s">
        <v>1507</v>
      </c>
      <c r="E1492" s="7" t="s">
        <v>1521</v>
      </c>
      <c r="F1492" s="7" t="s">
        <v>5183</v>
      </c>
      <c r="G1492" s="7" t="s">
        <v>5184</v>
      </c>
      <c r="H1492" s="7" t="s">
        <v>5185</v>
      </c>
      <c r="I1492" s="7" t="s">
        <v>1537</v>
      </c>
      <c r="J1492" s="7">
        <f t="shared" si="23"/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Y1492" s="8">
        <v>0</v>
      </c>
      <c r="Z1492" s="12">
        <v>0</v>
      </c>
      <c r="AA1492" s="20">
        <v>0</v>
      </c>
      <c r="AB1492" s="20">
        <v>0</v>
      </c>
      <c r="AC1492" s="48">
        <v>0</v>
      </c>
      <c r="AD1492" s="9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0</v>
      </c>
      <c r="AJ1492" s="7">
        <v>0</v>
      </c>
      <c r="AK1492" s="7">
        <v>0</v>
      </c>
      <c r="AL1492" s="7">
        <v>0</v>
      </c>
      <c r="AM1492" s="7">
        <v>0</v>
      </c>
      <c r="AN1492" s="7">
        <v>0</v>
      </c>
      <c r="AO1492" s="7">
        <v>0</v>
      </c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</row>
    <row r="1493" spans="1:67" s="21" customFormat="1">
      <c r="A1493" s="7" t="s">
        <v>5682</v>
      </c>
      <c r="B1493" s="7" t="s">
        <v>3751</v>
      </c>
      <c r="C1493" s="7" t="s">
        <v>1506</v>
      </c>
      <c r="D1493" s="7" t="s">
        <v>1507</v>
      </c>
      <c r="E1493" s="7" t="s">
        <v>1508</v>
      </c>
      <c r="F1493" s="7" t="s">
        <v>1509</v>
      </c>
      <c r="G1493" s="7" t="s">
        <v>1594</v>
      </c>
      <c r="H1493" s="7" t="s">
        <v>1537</v>
      </c>
      <c r="I1493" s="7" t="s">
        <v>1537</v>
      </c>
      <c r="J1493" s="7">
        <f t="shared" si="23"/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12">
        <v>0</v>
      </c>
      <c r="AA1493" s="20">
        <v>0</v>
      </c>
      <c r="AB1493" s="20">
        <v>0</v>
      </c>
      <c r="AC1493" s="48">
        <v>0</v>
      </c>
      <c r="AD1493" s="9">
        <v>0</v>
      </c>
      <c r="AE1493" s="7">
        <v>0</v>
      </c>
      <c r="AF1493" s="7">
        <v>0</v>
      </c>
      <c r="AG1493" s="7">
        <v>0</v>
      </c>
      <c r="AH1493" s="7">
        <v>0</v>
      </c>
      <c r="AI1493" s="7">
        <v>0</v>
      </c>
      <c r="AJ1493" s="7">
        <v>0</v>
      </c>
      <c r="AK1493" s="7">
        <v>0</v>
      </c>
      <c r="AL1493" s="7">
        <v>0</v>
      </c>
      <c r="AM1493" s="7">
        <v>0</v>
      </c>
      <c r="AN1493" s="7">
        <v>0</v>
      </c>
      <c r="AO1493" s="7">
        <v>0</v>
      </c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</row>
    <row r="1494" spans="1:67" s="21" customFormat="1">
      <c r="A1494" s="7" t="s">
        <v>5683</v>
      </c>
      <c r="B1494" s="7" t="s">
        <v>5684</v>
      </c>
      <c r="C1494" s="7" t="s">
        <v>1506</v>
      </c>
      <c r="D1494" s="7" t="s">
        <v>1558</v>
      </c>
      <c r="E1494" s="7" t="s">
        <v>1559</v>
      </c>
      <c r="F1494" s="7" t="s">
        <v>1560</v>
      </c>
      <c r="G1494" s="7" t="s">
        <v>1561</v>
      </c>
      <c r="H1494" s="7" t="s">
        <v>3844</v>
      </c>
      <c r="I1494" s="7" t="s">
        <v>5685</v>
      </c>
      <c r="J1494" s="7">
        <f t="shared" si="23"/>
        <v>0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Y1494" s="8">
        <v>0</v>
      </c>
      <c r="Z1494" s="12">
        <v>0</v>
      </c>
      <c r="AA1494" s="20">
        <v>0</v>
      </c>
      <c r="AB1494" s="20">
        <v>0</v>
      </c>
      <c r="AC1494" s="48">
        <v>0</v>
      </c>
      <c r="AD1494" s="9">
        <v>0</v>
      </c>
      <c r="AE1494" s="7">
        <v>0</v>
      </c>
      <c r="AF1494" s="7">
        <v>0</v>
      </c>
      <c r="AG1494" s="7">
        <v>0</v>
      </c>
      <c r="AH1494" s="7">
        <v>0</v>
      </c>
      <c r="AI1494" s="7">
        <v>0</v>
      </c>
      <c r="AJ1494" s="7">
        <v>0</v>
      </c>
      <c r="AK1494" s="7">
        <v>0</v>
      </c>
      <c r="AL1494" s="7">
        <v>0</v>
      </c>
      <c r="AM1494" s="7">
        <v>0</v>
      </c>
      <c r="AN1494" s="7">
        <v>0</v>
      </c>
      <c r="AO1494" s="7">
        <v>0</v>
      </c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</row>
    <row r="1495" spans="1:67" s="21" customFormat="1">
      <c r="A1495" s="7" t="s">
        <v>5686</v>
      </c>
      <c r="B1495" s="7" t="s">
        <v>4020</v>
      </c>
      <c r="C1495" s="7" t="s">
        <v>1506</v>
      </c>
      <c r="D1495" s="7" t="s">
        <v>1507</v>
      </c>
      <c r="E1495" s="7" t="s">
        <v>1508</v>
      </c>
      <c r="F1495" s="7" t="s">
        <v>1509</v>
      </c>
      <c r="G1495" s="7" t="s">
        <v>1510</v>
      </c>
      <c r="H1495" s="7" t="s">
        <v>1573</v>
      </c>
      <c r="I1495" s="7" t="s">
        <v>1537</v>
      </c>
      <c r="J1495" s="7">
        <f t="shared" si="23"/>
        <v>4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12">
        <v>0</v>
      </c>
      <c r="AA1495" s="20">
        <v>0</v>
      </c>
      <c r="AB1495" s="20">
        <v>0</v>
      </c>
      <c r="AC1495" s="48">
        <v>4</v>
      </c>
      <c r="AD1495" s="9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>
        <v>0</v>
      </c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</row>
    <row r="1496" spans="1:67" s="21" customFormat="1">
      <c r="A1496" s="7" t="s">
        <v>5687</v>
      </c>
      <c r="B1496" s="7" t="s">
        <v>3711</v>
      </c>
      <c r="C1496" s="7" t="s">
        <v>1506</v>
      </c>
      <c r="D1496" s="7" t="s">
        <v>1507</v>
      </c>
      <c r="E1496" s="7" t="s">
        <v>1515</v>
      </c>
      <c r="F1496" s="7" t="s">
        <v>3672</v>
      </c>
      <c r="G1496" s="7" t="s">
        <v>1789</v>
      </c>
      <c r="H1496" s="7" t="s">
        <v>1518</v>
      </c>
      <c r="I1496" s="7" t="s">
        <v>1537</v>
      </c>
      <c r="J1496" s="7">
        <f t="shared" si="23"/>
        <v>0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Y1496" s="8">
        <v>0</v>
      </c>
      <c r="Z1496" s="12">
        <v>0</v>
      </c>
      <c r="AA1496" s="20">
        <v>0</v>
      </c>
      <c r="AB1496" s="20">
        <v>0</v>
      </c>
      <c r="AC1496" s="48">
        <v>0</v>
      </c>
      <c r="AD1496" s="9">
        <v>0</v>
      </c>
      <c r="AE1496" s="7">
        <v>0</v>
      </c>
      <c r="AF1496" s="7">
        <v>0</v>
      </c>
      <c r="AG1496" s="7">
        <v>0</v>
      </c>
      <c r="AH1496" s="7">
        <v>0</v>
      </c>
      <c r="AI1496" s="7">
        <v>0</v>
      </c>
      <c r="AJ1496" s="7">
        <v>0</v>
      </c>
      <c r="AK1496" s="7">
        <v>0</v>
      </c>
      <c r="AL1496" s="7">
        <v>0</v>
      </c>
      <c r="AM1496" s="7">
        <v>0</v>
      </c>
      <c r="AN1496" s="7">
        <v>0</v>
      </c>
      <c r="AO1496" s="7">
        <v>0</v>
      </c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</row>
    <row r="1497" spans="1:67" s="21" customFormat="1">
      <c r="A1497" s="7" t="s">
        <v>5688</v>
      </c>
      <c r="B1497" s="7" t="s">
        <v>4099</v>
      </c>
      <c r="C1497" s="7" t="s">
        <v>4100</v>
      </c>
      <c r="D1497" s="7" t="s">
        <v>1537</v>
      </c>
      <c r="E1497" s="7" t="s">
        <v>1537</v>
      </c>
      <c r="F1497" s="7" t="s">
        <v>1537</v>
      </c>
      <c r="G1497" s="7" t="s">
        <v>1537</v>
      </c>
      <c r="H1497" s="7" t="s">
        <v>1537</v>
      </c>
      <c r="I1497" s="7" t="s">
        <v>1537</v>
      </c>
      <c r="J1497" s="7">
        <f t="shared" si="23"/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12">
        <v>0</v>
      </c>
      <c r="AA1497" s="20">
        <v>0</v>
      </c>
      <c r="AB1497" s="20">
        <v>0</v>
      </c>
      <c r="AC1497" s="48">
        <v>0</v>
      </c>
      <c r="AD1497" s="9">
        <v>0</v>
      </c>
      <c r="AE1497" s="7">
        <v>0</v>
      </c>
      <c r="AF1497" s="7">
        <v>0</v>
      </c>
      <c r="AG1497" s="7">
        <v>0</v>
      </c>
      <c r="AH1497" s="7">
        <v>0</v>
      </c>
      <c r="AI1497" s="7">
        <v>0</v>
      </c>
      <c r="AJ1497" s="7">
        <v>0</v>
      </c>
      <c r="AK1497" s="7">
        <v>0</v>
      </c>
      <c r="AL1497" s="7">
        <v>0</v>
      </c>
      <c r="AM1497" s="7">
        <v>0</v>
      </c>
      <c r="AN1497" s="7">
        <v>0</v>
      </c>
      <c r="AO1497" s="7">
        <v>0</v>
      </c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</row>
    <row r="1498" spans="1:67" s="21" customFormat="1">
      <c r="A1498" s="7" t="s">
        <v>5689</v>
      </c>
      <c r="B1498" s="7" t="s">
        <v>3695</v>
      </c>
      <c r="C1498" s="7" t="s">
        <v>1506</v>
      </c>
      <c r="D1498" s="7" t="s">
        <v>1507</v>
      </c>
      <c r="E1498" s="7" t="s">
        <v>1515</v>
      </c>
      <c r="F1498" s="7" t="s">
        <v>3672</v>
      </c>
      <c r="G1498" s="7" t="s">
        <v>1789</v>
      </c>
      <c r="H1498" s="7" t="s">
        <v>1537</v>
      </c>
      <c r="I1498" s="7" t="s">
        <v>1537</v>
      </c>
      <c r="J1498" s="7">
        <f t="shared" si="23"/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12">
        <v>0</v>
      </c>
      <c r="AA1498" s="20">
        <v>0</v>
      </c>
      <c r="AB1498" s="20">
        <v>0</v>
      </c>
      <c r="AC1498" s="48">
        <v>0</v>
      </c>
      <c r="AD1498" s="9">
        <v>0</v>
      </c>
      <c r="AE1498" s="7">
        <v>0</v>
      </c>
      <c r="AF1498" s="7">
        <v>0</v>
      </c>
      <c r="AG1498" s="7">
        <v>0</v>
      </c>
      <c r="AH1498" s="7">
        <v>0</v>
      </c>
      <c r="AI1498" s="7">
        <v>0</v>
      </c>
      <c r="AJ1498" s="7">
        <v>0</v>
      </c>
      <c r="AK1498" s="7">
        <v>0</v>
      </c>
      <c r="AL1498" s="7">
        <v>0</v>
      </c>
      <c r="AM1498" s="7">
        <v>0</v>
      </c>
      <c r="AN1498" s="7">
        <v>0</v>
      </c>
      <c r="AO1498" s="7">
        <v>0</v>
      </c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</row>
    <row r="1499" spans="1:67" s="21" customFormat="1">
      <c r="A1499" s="7" t="s">
        <v>5690</v>
      </c>
      <c r="B1499" s="7" t="s">
        <v>5691</v>
      </c>
      <c r="C1499" s="7" t="s">
        <v>1506</v>
      </c>
      <c r="D1499" s="7" t="s">
        <v>1749</v>
      </c>
      <c r="E1499" s="7" t="s">
        <v>1749</v>
      </c>
      <c r="F1499" s="7" t="s">
        <v>1750</v>
      </c>
      <c r="G1499" s="7" t="s">
        <v>5692</v>
      </c>
      <c r="H1499" s="7" t="s">
        <v>5693</v>
      </c>
      <c r="I1499" s="7" t="s">
        <v>1537</v>
      </c>
      <c r="J1499" s="7">
        <f t="shared" si="23"/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0</v>
      </c>
      <c r="S1499" s="8">
        <v>0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12">
        <v>0</v>
      </c>
      <c r="AA1499" s="20">
        <v>0</v>
      </c>
      <c r="AB1499" s="20">
        <v>0</v>
      </c>
      <c r="AC1499" s="48">
        <v>0</v>
      </c>
      <c r="AD1499" s="9">
        <v>0</v>
      </c>
      <c r="AE1499" s="7">
        <v>0</v>
      </c>
      <c r="AF1499" s="7">
        <v>0</v>
      </c>
      <c r="AG1499" s="7">
        <v>0</v>
      </c>
      <c r="AH1499" s="7">
        <v>0</v>
      </c>
      <c r="AI1499" s="7">
        <v>0</v>
      </c>
      <c r="AJ1499" s="7">
        <v>0</v>
      </c>
      <c r="AK1499" s="7">
        <v>0</v>
      </c>
      <c r="AL1499" s="7">
        <v>0</v>
      </c>
      <c r="AM1499" s="7">
        <v>0</v>
      </c>
      <c r="AN1499" s="7">
        <v>0</v>
      </c>
      <c r="AO1499" s="7">
        <v>0</v>
      </c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</row>
    <row r="1500" spans="1:67" s="21" customFormat="1">
      <c r="A1500" s="7" t="s">
        <v>5694</v>
      </c>
      <c r="B1500" s="7" t="s">
        <v>5089</v>
      </c>
      <c r="C1500" s="7" t="s">
        <v>1506</v>
      </c>
      <c r="D1500" s="7" t="s">
        <v>1507</v>
      </c>
      <c r="E1500" s="7" t="s">
        <v>1508</v>
      </c>
      <c r="F1500" s="7" t="s">
        <v>1509</v>
      </c>
      <c r="G1500" s="7" t="s">
        <v>1594</v>
      </c>
      <c r="H1500" s="7" t="s">
        <v>1792</v>
      </c>
      <c r="I1500" s="7" t="s">
        <v>1537</v>
      </c>
      <c r="J1500" s="7">
        <f t="shared" si="23"/>
        <v>0</v>
      </c>
      <c r="K1500" s="8">
        <v>0</v>
      </c>
      <c r="L1500" s="8">
        <v>0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Y1500" s="8">
        <v>0</v>
      </c>
      <c r="Z1500" s="12">
        <v>0</v>
      </c>
      <c r="AA1500" s="20">
        <v>0</v>
      </c>
      <c r="AB1500" s="20">
        <v>0</v>
      </c>
      <c r="AC1500" s="48">
        <v>0</v>
      </c>
      <c r="AD1500" s="9">
        <v>0</v>
      </c>
      <c r="AE1500" s="7">
        <v>0</v>
      </c>
      <c r="AF1500" s="7">
        <v>0</v>
      </c>
      <c r="AG1500" s="7">
        <v>0</v>
      </c>
      <c r="AH1500" s="7">
        <v>0</v>
      </c>
      <c r="AI1500" s="7">
        <v>0</v>
      </c>
      <c r="AJ1500" s="7">
        <v>0</v>
      </c>
      <c r="AK1500" s="7">
        <v>0</v>
      </c>
      <c r="AL1500" s="7">
        <v>0</v>
      </c>
      <c r="AM1500" s="7">
        <v>0</v>
      </c>
      <c r="AN1500" s="7">
        <v>0</v>
      </c>
      <c r="AO1500" s="7">
        <v>0</v>
      </c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</row>
    <row r="1501" spans="1:67" s="21" customFormat="1">
      <c r="A1501" s="7" t="s">
        <v>5695</v>
      </c>
      <c r="B1501" s="7" t="s">
        <v>3695</v>
      </c>
      <c r="C1501" s="7" t="s">
        <v>1506</v>
      </c>
      <c r="D1501" s="7" t="s">
        <v>1507</v>
      </c>
      <c r="E1501" s="7" t="s">
        <v>1515</v>
      </c>
      <c r="F1501" s="7" t="s">
        <v>3672</v>
      </c>
      <c r="G1501" s="7" t="s">
        <v>1789</v>
      </c>
      <c r="H1501" s="7" t="s">
        <v>1537</v>
      </c>
      <c r="I1501" s="7" t="s">
        <v>1537</v>
      </c>
      <c r="J1501" s="7">
        <f t="shared" si="23"/>
        <v>0</v>
      </c>
      <c r="K1501" s="8">
        <v>0</v>
      </c>
      <c r="L1501" s="8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12">
        <v>0</v>
      </c>
      <c r="AA1501" s="20">
        <v>0</v>
      </c>
      <c r="AB1501" s="20">
        <v>0</v>
      </c>
      <c r="AC1501" s="48">
        <v>0</v>
      </c>
      <c r="AD1501" s="9">
        <v>0</v>
      </c>
      <c r="AE1501" s="7">
        <v>0</v>
      </c>
      <c r="AF1501" s="7">
        <v>0</v>
      </c>
      <c r="AG1501" s="7">
        <v>0</v>
      </c>
      <c r="AH1501" s="7">
        <v>0</v>
      </c>
      <c r="AI1501" s="7">
        <v>0</v>
      </c>
      <c r="AJ1501" s="7">
        <v>0</v>
      </c>
      <c r="AK1501" s="7">
        <v>0</v>
      </c>
      <c r="AL1501" s="7">
        <v>0</v>
      </c>
      <c r="AM1501" s="7">
        <v>0</v>
      </c>
      <c r="AN1501" s="7">
        <v>0</v>
      </c>
      <c r="AO1501" s="7">
        <v>0</v>
      </c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</row>
    <row r="1502" spans="1:67" s="21" customFormat="1">
      <c r="A1502" s="7" t="s">
        <v>5696</v>
      </c>
      <c r="B1502" s="7" t="s">
        <v>3670</v>
      </c>
      <c r="C1502" s="7" t="s">
        <v>1506</v>
      </c>
      <c r="D1502" s="7" t="s">
        <v>1507</v>
      </c>
      <c r="E1502" s="7" t="s">
        <v>1521</v>
      </c>
      <c r="F1502" s="7" t="s">
        <v>1522</v>
      </c>
      <c r="G1502" s="7" t="s">
        <v>1523</v>
      </c>
      <c r="H1502" s="7" t="s">
        <v>1537</v>
      </c>
      <c r="I1502" s="7" t="s">
        <v>1537</v>
      </c>
      <c r="J1502" s="7">
        <f t="shared" si="23"/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Y1502" s="8">
        <v>0</v>
      </c>
      <c r="Z1502" s="12">
        <v>0</v>
      </c>
      <c r="AA1502" s="20">
        <v>0</v>
      </c>
      <c r="AB1502" s="20">
        <v>0</v>
      </c>
      <c r="AC1502" s="48">
        <v>0</v>
      </c>
      <c r="AD1502" s="9">
        <v>0</v>
      </c>
      <c r="AE1502" s="7">
        <v>0</v>
      </c>
      <c r="AF1502" s="7">
        <v>0</v>
      </c>
      <c r="AG1502" s="7">
        <v>0</v>
      </c>
      <c r="AH1502" s="7">
        <v>0</v>
      </c>
      <c r="AI1502" s="7">
        <v>0</v>
      </c>
      <c r="AJ1502" s="7">
        <v>0</v>
      </c>
      <c r="AK1502" s="7">
        <v>0</v>
      </c>
      <c r="AL1502" s="7">
        <v>0</v>
      </c>
      <c r="AM1502" s="7">
        <v>0</v>
      </c>
      <c r="AN1502" s="7">
        <v>0</v>
      </c>
      <c r="AO1502" s="7">
        <v>0</v>
      </c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</row>
    <row r="1503" spans="1:67" s="21" customFormat="1">
      <c r="A1503" s="7" t="s">
        <v>5697</v>
      </c>
      <c r="B1503" s="7" t="s">
        <v>4099</v>
      </c>
      <c r="C1503" s="7" t="s">
        <v>4100</v>
      </c>
      <c r="D1503" s="7" t="s">
        <v>1537</v>
      </c>
      <c r="E1503" s="7" t="s">
        <v>1537</v>
      </c>
      <c r="F1503" s="7" t="s">
        <v>1537</v>
      </c>
      <c r="G1503" s="7" t="s">
        <v>1537</v>
      </c>
      <c r="H1503" s="7" t="s">
        <v>1537</v>
      </c>
      <c r="I1503" s="7" t="s">
        <v>1537</v>
      </c>
      <c r="J1503" s="7">
        <f t="shared" si="23"/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12">
        <v>0</v>
      </c>
      <c r="AA1503" s="20">
        <v>0</v>
      </c>
      <c r="AB1503" s="20">
        <v>0</v>
      </c>
      <c r="AC1503" s="48">
        <v>0</v>
      </c>
      <c r="AD1503" s="9">
        <v>0</v>
      </c>
      <c r="AE1503" s="7">
        <v>0</v>
      </c>
      <c r="AF1503" s="7">
        <v>0</v>
      </c>
      <c r="AG1503" s="7">
        <v>0</v>
      </c>
      <c r="AH1503" s="7">
        <v>0</v>
      </c>
      <c r="AI1503" s="7">
        <v>0</v>
      </c>
      <c r="AJ1503" s="7">
        <v>0</v>
      </c>
      <c r="AK1503" s="7">
        <v>0</v>
      </c>
      <c r="AL1503" s="7">
        <v>0</v>
      </c>
      <c r="AM1503" s="7">
        <v>0</v>
      </c>
      <c r="AN1503" s="7">
        <v>0</v>
      </c>
      <c r="AO1503" s="7">
        <v>0</v>
      </c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</row>
    <row r="1504" spans="1:67" s="21" customFormat="1">
      <c r="A1504" s="7" t="s">
        <v>5698</v>
      </c>
      <c r="B1504" s="7" t="s">
        <v>4099</v>
      </c>
      <c r="C1504" s="7" t="s">
        <v>4100</v>
      </c>
      <c r="D1504" s="7" t="s">
        <v>1537</v>
      </c>
      <c r="E1504" s="7" t="s">
        <v>1537</v>
      </c>
      <c r="F1504" s="7" t="s">
        <v>1537</v>
      </c>
      <c r="G1504" s="7" t="s">
        <v>1537</v>
      </c>
      <c r="H1504" s="7" t="s">
        <v>1537</v>
      </c>
      <c r="I1504" s="7" t="s">
        <v>1537</v>
      </c>
      <c r="J1504" s="7">
        <f t="shared" si="23"/>
        <v>0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Y1504" s="8">
        <v>0</v>
      </c>
      <c r="Z1504" s="12">
        <v>0</v>
      </c>
      <c r="AA1504" s="20">
        <v>0</v>
      </c>
      <c r="AB1504" s="20">
        <v>0</v>
      </c>
      <c r="AC1504" s="48">
        <v>0</v>
      </c>
      <c r="AD1504" s="9">
        <v>0</v>
      </c>
      <c r="AE1504" s="7">
        <v>0</v>
      </c>
      <c r="AF1504" s="7">
        <v>0</v>
      </c>
      <c r="AG1504" s="7">
        <v>0</v>
      </c>
      <c r="AH1504" s="7">
        <v>0</v>
      </c>
      <c r="AI1504" s="7">
        <v>0</v>
      </c>
      <c r="AJ1504" s="7">
        <v>0</v>
      </c>
      <c r="AK1504" s="7">
        <v>0</v>
      </c>
      <c r="AL1504" s="7">
        <v>0</v>
      </c>
      <c r="AM1504" s="7">
        <v>0</v>
      </c>
      <c r="AN1504" s="7">
        <v>0</v>
      </c>
      <c r="AO1504" s="7">
        <v>0</v>
      </c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</row>
    <row r="1505" spans="1:67" s="21" customFormat="1">
      <c r="A1505" s="7" t="s">
        <v>5699</v>
      </c>
      <c r="B1505" s="7" t="s">
        <v>5630</v>
      </c>
      <c r="C1505" s="7" t="s">
        <v>1506</v>
      </c>
      <c r="D1505" s="7" t="s">
        <v>1507</v>
      </c>
      <c r="E1505" s="7" t="s">
        <v>1521</v>
      </c>
      <c r="F1505" s="7" t="s">
        <v>1546</v>
      </c>
      <c r="G1505" s="7" t="s">
        <v>1547</v>
      </c>
      <c r="H1505" s="7" t="s">
        <v>4539</v>
      </c>
      <c r="I1505" s="7" t="s">
        <v>1537</v>
      </c>
      <c r="J1505" s="7">
        <f t="shared" si="23"/>
        <v>0</v>
      </c>
      <c r="K1505" s="8">
        <v>0</v>
      </c>
      <c r="L1505" s="8">
        <v>0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>
        <v>0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12">
        <v>0</v>
      </c>
      <c r="AA1505" s="20">
        <v>0</v>
      </c>
      <c r="AB1505" s="20">
        <v>0</v>
      </c>
      <c r="AC1505" s="48">
        <v>0</v>
      </c>
      <c r="AD1505" s="9">
        <v>0</v>
      </c>
      <c r="AE1505" s="7">
        <v>0</v>
      </c>
      <c r="AF1505" s="7">
        <v>0</v>
      </c>
      <c r="AG1505" s="7">
        <v>0</v>
      </c>
      <c r="AH1505" s="7">
        <v>0</v>
      </c>
      <c r="AI1505" s="7">
        <v>0</v>
      </c>
      <c r="AJ1505" s="7">
        <v>0</v>
      </c>
      <c r="AK1505" s="7">
        <v>0</v>
      </c>
      <c r="AL1505" s="7">
        <v>0</v>
      </c>
      <c r="AM1505" s="7">
        <v>0</v>
      </c>
      <c r="AN1505" s="7">
        <v>0</v>
      </c>
      <c r="AO1505" s="7">
        <v>0</v>
      </c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</row>
    <row r="1506" spans="1:67" s="21" customFormat="1">
      <c r="A1506" s="7" t="s">
        <v>5700</v>
      </c>
      <c r="B1506" s="7" t="s">
        <v>4830</v>
      </c>
      <c r="C1506" s="7" t="s">
        <v>1506</v>
      </c>
      <c r="D1506" s="7" t="s">
        <v>1537</v>
      </c>
      <c r="E1506" s="7" t="s">
        <v>1537</v>
      </c>
      <c r="F1506" s="7" t="s">
        <v>1537</v>
      </c>
      <c r="G1506" s="7" t="s">
        <v>1537</v>
      </c>
      <c r="H1506" s="7" t="s">
        <v>1537</v>
      </c>
      <c r="I1506" s="7" t="s">
        <v>1537</v>
      </c>
      <c r="J1506" s="7">
        <f t="shared" si="23"/>
        <v>0</v>
      </c>
      <c r="K1506" s="8">
        <v>0</v>
      </c>
      <c r="L1506" s="8">
        <v>0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Y1506" s="8">
        <v>0</v>
      </c>
      <c r="Z1506" s="12">
        <v>0</v>
      </c>
      <c r="AA1506" s="20">
        <v>0</v>
      </c>
      <c r="AB1506" s="20">
        <v>0</v>
      </c>
      <c r="AC1506" s="48">
        <v>0</v>
      </c>
      <c r="AD1506" s="9">
        <v>0</v>
      </c>
      <c r="AE1506" s="7">
        <v>0</v>
      </c>
      <c r="AF1506" s="7">
        <v>0</v>
      </c>
      <c r="AG1506" s="7">
        <v>0</v>
      </c>
      <c r="AH1506" s="7">
        <v>0</v>
      </c>
      <c r="AI1506" s="7">
        <v>0</v>
      </c>
      <c r="AJ1506" s="7">
        <v>0</v>
      </c>
      <c r="AK1506" s="7">
        <v>0</v>
      </c>
      <c r="AL1506" s="7">
        <v>0</v>
      </c>
      <c r="AM1506" s="7">
        <v>0</v>
      </c>
      <c r="AN1506" s="7">
        <v>0</v>
      </c>
      <c r="AO1506" s="7">
        <v>0</v>
      </c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</row>
    <row r="1507" spans="1:67" s="21" customFormat="1">
      <c r="A1507" s="7" t="s">
        <v>5701</v>
      </c>
      <c r="B1507" s="7" t="s">
        <v>4016</v>
      </c>
      <c r="C1507" s="7" t="s">
        <v>1506</v>
      </c>
      <c r="D1507" s="7" t="s">
        <v>1507</v>
      </c>
      <c r="E1507" s="7" t="s">
        <v>1508</v>
      </c>
      <c r="F1507" s="7" t="s">
        <v>1537</v>
      </c>
      <c r="G1507" s="7" t="s">
        <v>1537</v>
      </c>
      <c r="H1507" s="7" t="s">
        <v>1537</v>
      </c>
      <c r="I1507" s="7" t="s">
        <v>1537</v>
      </c>
      <c r="J1507" s="7">
        <f t="shared" si="23"/>
        <v>0</v>
      </c>
      <c r="K1507" s="8">
        <v>0</v>
      </c>
      <c r="L1507" s="8">
        <v>0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12">
        <v>0</v>
      </c>
      <c r="AA1507" s="20">
        <v>0</v>
      </c>
      <c r="AB1507" s="20">
        <v>0</v>
      </c>
      <c r="AC1507" s="48">
        <v>0</v>
      </c>
      <c r="AD1507" s="9">
        <v>0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</row>
    <row r="1508" spans="1:67" s="21" customFormat="1">
      <c r="A1508" s="7" t="s">
        <v>5702</v>
      </c>
      <c r="B1508" s="7" t="s">
        <v>4587</v>
      </c>
      <c r="C1508" s="7" t="s">
        <v>1506</v>
      </c>
      <c r="D1508" s="7" t="s">
        <v>1507</v>
      </c>
      <c r="E1508" s="7" t="s">
        <v>1521</v>
      </c>
      <c r="F1508" s="7" t="s">
        <v>1537</v>
      </c>
      <c r="G1508" s="7" t="s">
        <v>1537</v>
      </c>
      <c r="H1508" s="7" t="s">
        <v>1537</v>
      </c>
      <c r="I1508" s="7" t="s">
        <v>1537</v>
      </c>
      <c r="J1508" s="7">
        <f t="shared" si="23"/>
        <v>0</v>
      </c>
      <c r="K1508" s="8">
        <v>0</v>
      </c>
      <c r="L1508" s="8">
        <v>0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Y1508" s="8">
        <v>0</v>
      </c>
      <c r="Z1508" s="12">
        <v>0</v>
      </c>
      <c r="AA1508" s="20">
        <v>0</v>
      </c>
      <c r="AB1508" s="20">
        <v>0</v>
      </c>
      <c r="AC1508" s="48">
        <v>0</v>
      </c>
      <c r="AD1508" s="9">
        <v>0</v>
      </c>
      <c r="AE1508" s="7">
        <v>0</v>
      </c>
      <c r="AF1508" s="7">
        <v>0</v>
      </c>
      <c r="AG1508" s="7">
        <v>0</v>
      </c>
      <c r="AH1508" s="7">
        <v>0</v>
      </c>
      <c r="AI1508" s="7">
        <v>0</v>
      </c>
      <c r="AJ1508" s="7">
        <v>0</v>
      </c>
      <c r="AK1508" s="7">
        <v>0</v>
      </c>
      <c r="AL1508" s="7">
        <v>0</v>
      </c>
      <c r="AM1508" s="7">
        <v>0</v>
      </c>
      <c r="AN1508" s="7">
        <v>0</v>
      </c>
      <c r="AO1508" s="7">
        <v>0</v>
      </c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</row>
    <row r="1509" spans="1:67" s="21" customFormat="1">
      <c r="A1509" s="7" t="s">
        <v>5703</v>
      </c>
      <c r="B1509" s="7" t="s">
        <v>3958</v>
      </c>
      <c r="C1509" s="7" t="s">
        <v>1506</v>
      </c>
      <c r="D1509" s="7" t="s">
        <v>1558</v>
      </c>
      <c r="E1509" s="7" t="s">
        <v>1588</v>
      </c>
      <c r="F1509" s="7" t="s">
        <v>1589</v>
      </c>
      <c r="G1509" s="7" t="s">
        <v>3959</v>
      </c>
      <c r="H1509" s="7" t="s">
        <v>1537</v>
      </c>
      <c r="I1509" s="7" t="s">
        <v>1537</v>
      </c>
      <c r="J1509" s="7">
        <f t="shared" si="23"/>
        <v>0</v>
      </c>
      <c r="K1509" s="8">
        <v>0</v>
      </c>
      <c r="L1509" s="8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12">
        <v>0</v>
      </c>
      <c r="AA1509" s="20">
        <v>0</v>
      </c>
      <c r="AB1509" s="20">
        <v>0</v>
      </c>
      <c r="AC1509" s="48">
        <v>0</v>
      </c>
      <c r="AD1509" s="9">
        <v>0</v>
      </c>
      <c r="AE1509" s="7">
        <v>0</v>
      </c>
      <c r="AF1509" s="7">
        <v>0</v>
      </c>
      <c r="AG1509" s="7">
        <v>0</v>
      </c>
      <c r="AH1509" s="7">
        <v>0</v>
      </c>
      <c r="AI1509" s="7">
        <v>0</v>
      </c>
      <c r="AJ1509" s="7">
        <v>0</v>
      </c>
      <c r="AK1509" s="7">
        <v>0</v>
      </c>
      <c r="AL1509" s="7">
        <v>0</v>
      </c>
      <c r="AM1509" s="7">
        <v>0</v>
      </c>
      <c r="AN1509" s="7">
        <v>0</v>
      </c>
      <c r="AO1509" s="7">
        <v>0</v>
      </c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</row>
    <row r="1510" spans="1:67" s="21" customFormat="1">
      <c r="A1510" s="7" t="s">
        <v>5704</v>
      </c>
      <c r="B1510" s="7" t="s">
        <v>3981</v>
      </c>
      <c r="C1510" s="7" t="s">
        <v>1506</v>
      </c>
      <c r="D1510" s="7" t="s">
        <v>1507</v>
      </c>
      <c r="E1510" s="7" t="s">
        <v>3982</v>
      </c>
      <c r="F1510" s="7" t="s">
        <v>3983</v>
      </c>
      <c r="G1510" s="7" t="s">
        <v>3984</v>
      </c>
      <c r="H1510" s="7" t="s">
        <v>3985</v>
      </c>
      <c r="I1510" s="7" t="s">
        <v>1537</v>
      </c>
      <c r="J1510" s="7">
        <f t="shared" si="23"/>
        <v>0</v>
      </c>
      <c r="K1510" s="8">
        <v>0</v>
      </c>
      <c r="L1510" s="8">
        <v>0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Y1510" s="8">
        <v>0</v>
      </c>
      <c r="Z1510" s="12">
        <v>0</v>
      </c>
      <c r="AA1510" s="20">
        <v>0</v>
      </c>
      <c r="AB1510" s="20">
        <v>0</v>
      </c>
      <c r="AC1510" s="48">
        <v>0</v>
      </c>
      <c r="AD1510" s="9">
        <v>0</v>
      </c>
      <c r="AE1510" s="7">
        <v>0</v>
      </c>
      <c r="AF1510" s="7">
        <v>0</v>
      </c>
      <c r="AG1510" s="7">
        <v>0</v>
      </c>
      <c r="AH1510" s="7">
        <v>0</v>
      </c>
      <c r="AI1510" s="7">
        <v>0</v>
      </c>
      <c r="AJ1510" s="7">
        <v>0</v>
      </c>
      <c r="AK1510" s="7">
        <v>0</v>
      </c>
      <c r="AL1510" s="7">
        <v>0</v>
      </c>
      <c r="AM1510" s="7">
        <v>0</v>
      </c>
      <c r="AN1510" s="7">
        <v>0</v>
      </c>
      <c r="AO1510" s="7">
        <v>0</v>
      </c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</row>
    <row r="1511" spans="1:67" s="21" customFormat="1">
      <c r="A1511" s="7" t="s">
        <v>5705</v>
      </c>
      <c r="B1511" s="7" t="s">
        <v>4044</v>
      </c>
      <c r="C1511" s="7" t="s">
        <v>1506</v>
      </c>
      <c r="D1511" s="7" t="s">
        <v>1507</v>
      </c>
      <c r="E1511" s="7" t="s">
        <v>1508</v>
      </c>
      <c r="F1511" s="7" t="s">
        <v>1509</v>
      </c>
      <c r="G1511" s="7" t="s">
        <v>1537</v>
      </c>
      <c r="H1511" s="7" t="s">
        <v>1537</v>
      </c>
      <c r="I1511" s="7" t="s">
        <v>1537</v>
      </c>
      <c r="J1511" s="7">
        <f t="shared" si="23"/>
        <v>0</v>
      </c>
      <c r="K1511" s="8">
        <v>0</v>
      </c>
      <c r="L1511" s="8">
        <v>0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12">
        <v>0</v>
      </c>
      <c r="AA1511" s="20">
        <v>0</v>
      </c>
      <c r="AB1511" s="20">
        <v>0</v>
      </c>
      <c r="AC1511" s="48">
        <v>0</v>
      </c>
      <c r="AD1511" s="9">
        <v>0</v>
      </c>
      <c r="AE1511" s="7">
        <v>0</v>
      </c>
      <c r="AF1511" s="7">
        <v>0</v>
      </c>
      <c r="AG1511" s="7">
        <v>0</v>
      </c>
      <c r="AH1511" s="7">
        <v>0</v>
      </c>
      <c r="AI1511" s="7">
        <v>0</v>
      </c>
      <c r="AJ1511" s="7">
        <v>0</v>
      </c>
      <c r="AK1511" s="7">
        <v>0</v>
      </c>
      <c r="AL1511" s="7">
        <v>0</v>
      </c>
      <c r="AM1511" s="7">
        <v>0</v>
      </c>
      <c r="AN1511" s="7">
        <v>0</v>
      </c>
      <c r="AO1511" s="7">
        <v>0</v>
      </c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</row>
    <row r="1512" spans="1:67" s="21" customFormat="1">
      <c r="A1512" s="7" t="s">
        <v>5706</v>
      </c>
      <c r="B1512" s="7" t="s">
        <v>4099</v>
      </c>
      <c r="C1512" s="7" t="s">
        <v>4100</v>
      </c>
      <c r="D1512" s="7" t="s">
        <v>1537</v>
      </c>
      <c r="E1512" s="7" t="s">
        <v>1537</v>
      </c>
      <c r="F1512" s="7" t="s">
        <v>1537</v>
      </c>
      <c r="G1512" s="7" t="s">
        <v>1537</v>
      </c>
      <c r="H1512" s="7" t="s">
        <v>1537</v>
      </c>
      <c r="I1512" s="7" t="s">
        <v>1537</v>
      </c>
      <c r="J1512" s="7">
        <f t="shared" si="23"/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  <c r="R1512" s="8">
        <v>0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Y1512" s="8">
        <v>0</v>
      </c>
      <c r="Z1512" s="12">
        <v>0</v>
      </c>
      <c r="AA1512" s="20">
        <v>0</v>
      </c>
      <c r="AB1512" s="20">
        <v>0</v>
      </c>
      <c r="AC1512" s="48">
        <v>0</v>
      </c>
      <c r="AD1512" s="9">
        <v>0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</row>
    <row r="1513" spans="1:67" s="21" customFormat="1">
      <c r="A1513" s="7" t="s">
        <v>5707</v>
      </c>
      <c r="B1513" s="7" t="s">
        <v>3751</v>
      </c>
      <c r="C1513" s="7" t="s">
        <v>1506</v>
      </c>
      <c r="D1513" s="7" t="s">
        <v>1507</v>
      </c>
      <c r="E1513" s="7" t="s">
        <v>1508</v>
      </c>
      <c r="F1513" s="7" t="s">
        <v>1509</v>
      </c>
      <c r="G1513" s="7" t="s">
        <v>1594</v>
      </c>
      <c r="H1513" s="7" t="s">
        <v>1537</v>
      </c>
      <c r="I1513" s="7" t="s">
        <v>1537</v>
      </c>
      <c r="J1513" s="7">
        <f t="shared" si="23"/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12">
        <v>0</v>
      </c>
      <c r="AA1513" s="20">
        <v>0</v>
      </c>
      <c r="AB1513" s="20">
        <v>0</v>
      </c>
      <c r="AC1513" s="48">
        <v>0</v>
      </c>
      <c r="AD1513" s="9">
        <v>0</v>
      </c>
      <c r="AE1513" s="7">
        <v>0</v>
      </c>
      <c r="AF1513" s="7">
        <v>0</v>
      </c>
      <c r="AG1513" s="7">
        <v>0</v>
      </c>
      <c r="AH1513" s="7">
        <v>0</v>
      </c>
      <c r="AI1513" s="7">
        <v>0</v>
      </c>
      <c r="AJ1513" s="7">
        <v>0</v>
      </c>
      <c r="AK1513" s="7">
        <v>0</v>
      </c>
      <c r="AL1513" s="7">
        <v>0</v>
      </c>
      <c r="AM1513" s="7">
        <v>0</v>
      </c>
      <c r="AN1513" s="7">
        <v>0</v>
      </c>
      <c r="AO1513" s="7">
        <v>0</v>
      </c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</row>
    <row r="1514" spans="1:67" s="21" customFormat="1">
      <c r="A1514" s="7" t="s">
        <v>5708</v>
      </c>
      <c r="B1514" s="7" t="s">
        <v>3695</v>
      </c>
      <c r="C1514" s="7" t="s">
        <v>1506</v>
      </c>
      <c r="D1514" s="7" t="s">
        <v>1507</v>
      </c>
      <c r="E1514" s="7" t="s">
        <v>1515</v>
      </c>
      <c r="F1514" s="7" t="s">
        <v>3672</v>
      </c>
      <c r="G1514" s="7" t="s">
        <v>1789</v>
      </c>
      <c r="H1514" s="7" t="s">
        <v>1537</v>
      </c>
      <c r="I1514" s="7" t="s">
        <v>1537</v>
      </c>
      <c r="J1514" s="7">
        <f t="shared" si="23"/>
        <v>4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8">
        <v>0</v>
      </c>
      <c r="T1514" s="8">
        <v>0</v>
      </c>
      <c r="U1514" s="8">
        <v>0</v>
      </c>
      <c r="V1514" s="8">
        <v>0</v>
      </c>
      <c r="W1514" s="8">
        <v>0</v>
      </c>
      <c r="X1514" s="8">
        <v>0</v>
      </c>
      <c r="Y1514" s="8">
        <v>0</v>
      </c>
      <c r="Z1514" s="12">
        <v>4</v>
      </c>
      <c r="AA1514" s="20">
        <v>0</v>
      </c>
      <c r="AB1514" s="20">
        <v>0</v>
      </c>
      <c r="AC1514" s="48">
        <v>0</v>
      </c>
      <c r="AD1514" s="9">
        <v>0</v>
      </c>
      <c r="AE1514" s="7">
        <v>0</v>
      </c>
      <c r="AF1514" s="7">
        <v>0</v>
      </c>
      <c r="AG1514" s="7">
        <v>0</v>
      </c>
      <c r="AH1514" s="7">
        <v>0</v>
      </c>
      <c r="AI1514" s="7">
        <v>0</v>
      </c>
      <c r="AJ1514" s="7">
        <v>0</v>
      </c>
      <c r="AK1514" s="7">
        <v>0</v>
      </c>
      <c r="AL1514" s="7">
        <v>0</v>
      </c>
      <c r="AM1514" s="7">
        <v>0</v>
      </c>
      <c r="AN1514" s="7">
        <v>0</v>
      </c>
      <c r="AO1514" s="7">
        <v>0</v>
      </c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</row>
    <row r="1515" spans="1:67" s="21" customFormat="1">
      <c r="A1515" s="7" t="s">
        <v>5709</v>
      </c>
      <c r="B1515" s="7" t="s">
        <v>3926</v>
      </c>
      <c r="C1515" s="7" t="s">
        <v>1506</v>
      </c>
      <c r="D1515" s="7" t="s">
        <v>1507</v>
      </c>
      <c r="E1515" s="7" t="s">
        <v>1515</v>
      </c>
      <c r="F1515" s="7" t="s">
        <v>1537</v>
      </c>
      <c r="G1515" s="7" t="s">
        <v>1537</v>
      </c>
      <c r="H1515" s="7" t="s">
        <v>1537</v>
      </c>
      <c r="I1515" s="7" t="s">
        <v>1537</v>
      </c>
      <c r="J1515" s="7">
        <f t="shared" si="23"/>
        <v>4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12">
        <v>4</v>
      </c>
      <c r="AA1515" s="20">
        <v>0</v>
      </c>
      <c r="AB1515" s="20">
        <v>0</v>
      </c>
      <c r="AC1515" s="48">
        <v>0</v>
      </c>
      <c r="AD1515" s="9">
        <v>0</v>
      </c>
      <c r="AE1515" s="7">
        <v>0</v>
      </c>
      <c r="AF1515" s="7">
        <v>0</v>
      </c>
      <c r="AG1515" s="7">
        <v>0</v>
      </c>
      <c r="AH1515" s="7">
        <v>0</v>
      </c>
      <c r="AI1515" s="7">
        <v>0</v>
      </c>
      <c r="AJ1515" s="7">
        <v>0</v>
      </c>
      <c r="AK1515" s="7">
        <v>0</v>
      </c>
      <c r="AL1515" s="7">
        <v>0</v>
      </c>
      <c r="AM1515" s="7">
        <v>0</v>
      </c>
      <c r="AN1515" s="7">
        <v>0</v>
      </c>
      <c r="AO1515" s="7">
        <v>0</v>
      </c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</row>
    <row r="1516" spans="1:67" s="21" customFormat="1">
      <c r="A1516" s="7" t="s">
        <v>5710</v>
      </c>
      <c r="B1516" s="7" t="s">
        <v>3695</v>
      </c>
      <c r="C1516" s="7" t="s">
        <v>1506</v>
      </c>
      <c r="D1516" s="7" t="s">
        <v>1507</v>
      </c>
      <c r="E1516" s="7" t="s">
        <v>1515</v>
      </c>
      <c r="F1516" s="7" t="s">
        <v>3672</v>
      </c>
      <c r="G1516" s="7" t="s">
        <v>1789</v>
      </c>
      <c r="H1516" s="7" t="s">
        <v>1537</v>
      </c>
      <c r="I1516" s="7" t="s">
        <v>1537</v>
      </c>
      <c r="J1516" s="7">
        <f t="shared" si="23"/>
        <v>4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  <c r="R1516" s="8">
        <v>0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Y1516" s="8">
        <v>0</v>
      </c>
      <c r="Z1516" s="12">
        <v>4</v>
      </c>
      <c r="AA1516" s="20">
        <v>0</v>
      </c>
      <c r="AB1516" s="20">
        <v>0</v>
      </c>
      <c r="AC1516" s="48">
        <v>0</v>
      </c>
      <c r="AD1516" s="9">
        <v>0</v>
      </c>
      <c r="AE1516" s="7">
        <v>0</v>
      </c>
      <c r="AF1516" s="7">
        <v>0</v>
      </c>
      <c r="AG1516" s="7">
        <v>0</v>
      </c>
      <c r="AH1516" s="7">
        <v>0</v>
      </c>
      <c r="AI1516" s="7">
        <v>0</v>
      </c>
      <c r="AJ1516" s="7">
        <v>0</v>
      </c>
      <c r="AK1516" s="7">
        <v>0</v>
      </c>
      <c r="AL1516" s="7">
        <v>0</v>
      </c>
      <c r="AM1516" s="7">
        <v>0</v>
      </c>
      <c r="AN1516" s="7">
        <v>0</v>
      </c>
      <c r="AO1516" s="7">
        <v>0</v>
      </c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</row>
    <row r="1517" spans="1:67" s="21" customFormat="1">
      <c r="A1517" s="7" t="s">
        <v>5711</v>
      </c>
      <c r="B1517" s="7" t="s">
        <v>4099</v>
      </c>
      <c r="C1517" s="7" t="s">
        <v>4100</v>
      </c>
      <c r="D1517" s="7" t="s">
        <v>1537</v>
      </c>
      <c r="E1517" s="7" t="s">
        <v>1537</v>
      </c>
      <c r="F1517" s="7" t="s">
        <v>1537</v>
      </c>
      <c r="G1517" s="7" t="s">
        <v>1537</v>
      </c>
      <c r="H1517" s="7" t="s">
        <v>1537</v>
      </c>
      <c r="I1517" s="7" t="s">
        <v>1537</v>
      </c>
      <c r="J1517" s="7">
        <f t="shared" si="23"/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12">
        <v>0</v>
      </c>
      <c r="AA1517" s="20">
        <v>0</v>
      </c>
      <c r="AB1517" s="20">
        <v>0</v>
      </c>
      <c r="AC1517" s="48">
        <v>0</v>
      </c>
      <c r="AD1517" s="9">
        <v>0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v>0</v>
      </c>
      <c r="AK1517" s="7">
        <v>0</v>
      </c>
      <c r="AL1517" s="7">
        <v>0</v>
      </c>
      <c r="AM1517" s="7">
        <v>0</v>
      </c>
      <c r="AN1517" s="7">
        <v>0</v>
      </c>
      <c r="AO1517" s="7">
        <v>0</v>
      </c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</row>
    <row r="1518" spans="1:67" s="21" customFormat="1">
      <c r="A1518" s="7" t="s">
        <v>5712</v>
      </c>
      <c r="B1518" s="7" t="s">
        <v>5713</v>
      </c>
      <c r="C1518" s="7" t="s">
        <v>1506</v>
      </c>
      <c r="D1518" s="7" t="s">
        <v>1558</v>
      </c>
      <c r="E1518" s="7" t="s">
        <v>1537</v>
      </c>
      <c r="F1518" s="7" t="s">
        <v>1537</v>
      </c>
      <c r="G1518" s="7" t="s">
        <v>1537</v>
      </c>
      <c r="H1518" s="7" t="s">
        <v>1537</v>
      </c>
      <c r="I1518" s="7" t="s">
        <v>1537</v>
      </c>
      <c r="J1518" s="7">
        <f t="shared" si="23"/>
        <v>4</v>
      </c>
      <c r="K1518" s="8">
        <v>4</v>
      </c>
      <c r="L1518" s="8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Y1518" s="8">
        <v>0</v>
      </c>
      <c r="Z1518" s="12">
        <v>0</v>
      </c>
      <c r="AA1518" s="20">
        <v>0</v>
      </c>
      <c r="AB1518" s="20">
        <v>0</v>
      </c>
      <c r="AC1518" s="48">
        <v>0</v>
      </c>
      <c r="AD1518" s="9">
        <v>0</v>
      </c>
      <c r="AE1518" s="7">
        <v>0</v>
      </c>
      <c r="AF1518" s="7">
        <v>0</v>
      </c>
      <c r="AG1518" s="7">
        <v>0</v>
      </c>
      <c r="AH1518" s="7">
        <v>0</v>
      </c>
      <c r="AI1518" s="7">
        <v>0</v>
      </c>
      <c r="AJ1518" s="7">
        <v>0</v>
      </c>
      <c r="AK1518" s="7">
        <v>0</v>
      </c>
      <c r="AL1518" s="7">
        <v>0</v>
      </c>
      <c r="AM1518" s="7">
        <v>0</v>
      </c>
      <c r="AN1518" s="7">
        <v>0</v>
      </c>
      <c r="AO1518" s="7">
        <v>0</v>
      </c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</row>
    <row r="1519" spans="1:67" s="21" customFormat="1">
      <c r="A1519" s="7" t="s">
        <v>5714</v>
      </c>
      <c r="B1519" s="7" t="s">
        <v>3926</v>
      </c>
      <c r="C1519" s="7" t="s">
        <v>1506</v>
      </c>
      <c r="D1519" s="7" t="s">
        <v>1507</v>
      </c>
      <c r="E1519" s="7" t="s">
        <v>1515</v>
      </c>
      <c r="F1519" s="7" t="s">
        <v>1537</v>
      </c>
      <c r="G1519" s="7" t="s">
        <v>1537</v>
      </c>
      <c r="H1519" s="7" t="s">
        <v>1537</v>
      </c>
      <c r="I1519" s="7" t="s">
        <v>1537</v>
      </c>
      <c r="J1519" s="7">
        <f t="shared" si="23"/>
        <v>4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4</v>
      </c>
      <c r="R1519" s="8">
        <v>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12">
        <v>0</v>
      </c>
      <c r="AA1519" s="20">
        <v>0</v>
      </c>
      <c r="AB1519" s="20">
        <v>0</v>
      </c>
      <c r="AC1519" s="48">
        <v>0</v>
      </c>
      <c r="AD1519" s="9">
        <v>0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v>0</v>
      </c>
      <c r="AK1519" s="7">
        <v>0</v>
      </c>
      <c r="AL1519" s="7">
        <v>0</v>
      </c>
      <c r="AM1519" s="7">
        <v>0</v>
      </c>
      <c r="AN1519" s="7">
        <v>0</v>
      </c>
      <c r="AO1519" s="7">
        <v>0</v>
      </c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</row>
    <row r="1520" spans="1:67" s="21" customFormat="1">
      <c r="A1520" s="7" t="s">
        <v>5715</v>
      </c>
      <c r="B1520" s="7" t="s">
        <v>3669</v>
      </c>
      <c r="C1520" s="7" t="s">
        <v>1506</v>
      </c>
      <c r="D1520" s="7" t="s">
        <v>1507</v>
      </c>
      <c r="E1520" s="7" t="s">
        <v>1521</v>
      </c>
      <c r="F1520" s="7" t="s">
        <v>1546</v>
      </c>
      <c r="G1520" s="7" t="s">
        <v>1537</v>
      </c>
      <c r="H1520" s="7" t="s">
        <v>1537</v>
      </c>
      <c r="I1520" s="7" t="s">
        <v>1537</v>
      </c>
      <c r="J1520" s="7">
        <f t="shared" si="23"/>
        <v>4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  <c r="P1520" s="8">
        <v>0</v>
      </c>
      <c r="Q1520" s="8">
        <v>4</v>
      </c>
      <c r="R1520" s="8">
        <v>0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Y1520" s="8">
        <v>0</v>
      </c>
      <c r="Z1520" s="12">
        <v>0</v>
      </c>
      <c r="AA1520" s="20">
        <v>0</v>
      </c>
      <c r="AB1520" s="20">
        <v>0</v>
      </c>
      <c r="AC1520" s="48">
        <v>0</v>
      </c>
      <c r="AD1520" s="9">
        <v>0</v>
      </c>
      <c r="AE1520" s="7">
        <v>0</v>
      </c>
      <c r="AF1520" s="7">
        <v>0</v>
      </c>
      <c r="AG1520" s="7">
        <v>0</v>
      </c>
      <c r="AH1520" s="7">
        <v>0</v>
      </c>
      <c r="AI1520" s="7">
        <v>0</v>
      </c>
      <c r="AJ1520" s="7">
        <v>0</v>
      </c>
      <c r="AK1520" s="7">
        <v>0</v>
      </c>
      <c r="AL1520" s="7">
        <v>0</v>
      </c>
      <c r="AM1520" s="7">
        <v>0</v>
      </c>
      <c r="AN1520" s="7">
        <v>0</v>
      </c>
      <c r="AO1520" s="7">
        <v>0</v>
      </c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</row>
    <row r="1521" spans="1:67" s="21" customFormat="1">
      <c r="A1521" s="7" t="s">
        <v>5716</v>
      </c>
      <c r="B1521" s="7" t="s">
        <v>4830</v>
      </c>
      <c r="C1521" s="7" t="s">
        <v>1506</v>
      </c>
      <c r="D1521" s="7" t="s">
        <v>1537</v>
      </c>
      <c r="E1521" s="7" t="s">
        <v>1537</v>
      </c>
      <c r="F1521" s="7" t="s">
        <v>1537</v>
      </c>
      <c r="G1521" s="7" t="s">
        <v>1537</v>
      </c>
      <c r="H1521" s="7" t="s">
        <v>1537</v>
      </c>
      <c r="I1521" s="7" t="s">
        <v>1537</v>
      </c>
      <c r="J1521" s="7">
        <f t="shared" si="23"/>
        <v>4</v>
      </c>
      <c r="K1521" s="8">
        <v>0</v>
      </c>
      <c r="L1521" s="8">
        <v>0</v>
      </c>
      <c r="M1521" s="8">
        <v>0</v>
      </c>
      <c r="N1521" s="8">
        <v>0</v>
      </c>
      <c r="O1521" s="8">
        <v>0</v>
      </c>
      <c r="P1521" s="8">
        <v>0</v>
      </c>
      <c r="Q1521" s="8">
        <v>4</v>
      </c>
      <c r="R1521" s="8">
        <v>0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12">
        <v>0</v>
      </c>
      <c r="AA1521" s="20">
        <v>0</v>
      </c>
      <c r="AB1521" s="20">
        <v>0</v>
      </c>
      <c r="AC1521" s="48">
        <v>0</v>
      </c>
      <c r="AD1521" s="9">
        <v>0</v>
      </c>
      <c r="AE1521" s="7">
        <v>0</v>
      </c>
      <c r="AF1521" s="7">
        <v>0</v>
      </c>
      <c r="AG1521" s="7">
        <v>0</v>
      </c>
      <c r="AH1521" s="7">
        <v>0</v>
      </c>
      <c r="AI1521" s="7">
        <v>0</v>
      </c>
      <c r="AJ1521" s="7">
        <v>0</v>
      </c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</row>
    <row r="1522" spans="1:67" s="21" customFormat="1">
      <c r="A1522" s="7" t="s">
        <v>5717</v>
      </c>
      <c r="B1522" s="7" t="s">
        <v>4099</v>
      </c>
      <c r="C1522" s="7" t="s">
        <v>4100</v>
      </c>
      <c r="D1522" s="7" t="s">
        <v>1537</v>
      </c>
      <c r="E1522" s="7" t="s">
        <v>1537</v>
      </c>
      <c r="F1522" s="7" t="s">
        <v>1537</v>
      </c>
      <c r="G1522" s="7" t="s">
        <v>1537</v>
      </c>
      <c r="H1522" s="7" t="s">
        <v>1537</v>
      </c>
      <c r="I1522" s="7" t="s">
        <v>1537</v>
      </c>
      <c r="J1522" s="7">
        <f t="shared" si="23"/>
        <v>4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  <c r="R1522" s="8">
        <v>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12">
        <v>0</v>
      </c>
      <c r="AA1522" s="20">
        <v>0</v>
      </c>
      <c r="AB1522" s="20">
        <v>0</v>
      </c>
      <c r="AC1522" s="48">
        <v>0</v>
      </c>
      <c r="AD1522" s="9">
        <v>0</v>
      </c>
      <c r="AE1522" s="7">
        <v>0</v>
      </c>
      <c r="AF1522" s="7">
        <v>0</v>
      </c>
      <c r="AG1522" s="7">
        <v>0</v>
      </c>
      <c r="AH1522" s="7">
        <v>0</v>
      </c>
      <c r="AI1522" s="7">
        <v>4</v>
      </c>
      <c r="AJ1522" s="7">
        <v>0</v>
      </c>
      <c r="AK1522" s="7">
        <v>0</v>
      </c>
      <c r="AL1522" s="7">
        <v>0</v>
      </c>
      <c r="AM1522" s="7">
        <v>0</v>
      </c>
      <c r="AN1522" s="7">
        <v>0</v>
      </c>
      <c r="AO1522" s="7">
        <v>0</v>
      </c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</row>
    <row r="1523" spans="1:67" s="21" customFormat="1">
      <c r="A1523" s="7" t="s">
        <v>5718</v>
      </c>
      <c r="B1523" s="7" t="s">
        <v>5719</v>
      </c>
      <c r="C1523" s="7" t="s">
        <v>1506</v>
      </c>
      <c r="D1523" s="7" t="s">
        <v>1749</v>
      </c>
      <c r="E1523" s="7" t="s">
        <v>4137</v>
      </c>
      <c r="F1523" s="7" t="s">
        <v>4138</v>
      </c>
      <c r="G1523" s="7" t="s">
        <v>1537</v>
      </c>
      <c r="H1523" s="7" t="s">
        <v>1537</v>
      </c>
      <c r="I1523" s="7" t="s">
        <v>1537</v>
      </c>
      <c r="J1523" s="7">
        <f t="shared" si="23"/>
        <v>4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0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12">
        <v>0</v>
      </c>
      <c r="AA1523" s="20">
        <v>0</v>
      </c>
      <c r="AB1523" s="20">
        <v>0</v>
      </c>
      <c r="AC1523" s="48">
        <v>0</v>
      </c>
      <c r="AD1523" s="9">
        <v>0</v>
      </c>
      <c r="AE1523" s="7">
        <v>0</v>
      </c>
      <c r="AF1523" s="7">
        <v>0</v>
      </c>
      <c r="AG1523" s="7">
        <v>0</v>
      </c>
      <c r="AH1523" s="7">
        <v>0</v>
      </c>
      <c r="AI1523" s="7">
        <v>0</v>
      </c>
      <c r="AJ1523" s="7">
        <v>0</v>
      </c>
      <c r="AK1523" s="7">
        <v>0</v>
      </c>
      <c r="AL1523" s="7">
        <v>0</v>
      </c>
      <c r="AM1523" s="7">
        <v>4</v>
      </c>
      <c r="AN1523" s="7">
        <v>0</v>
      </c>
      <c r="AO1523" s="7">
        <v>0</v>
      </c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</row>
    <row r="1524" spans="1:67" s="21" customFormat="1">
      <c r="A1524" s="7" t="s">
        <v>5720</v>
      </c>
      <c r="B1524" s="7" t="s">
        <v>3751</v>
      </c>
      <c r="C1524" s="7" t="s">
        <v>1506</v>
      </c>
      <c r="D1524" s="7" t="s">
        <v>1507</v>
      </c>
      <c r="E1524" s="7" t="s">
        <v>1508</v>
      </c>
      <c r="F1524" s="7" t="s">
        <v>1509</v>
      </c>
      <c r="G1524" s="7" t="s">
        <v>1594</v>
      </c>
      <c r="H1524" s="7" t="s">
        <v>1537</v>
      </c>
      <c r="I1524" s="7" t="s">
        <v>1537</v>
      </c>
      <c r="J1524" s="7">
        <f t="shared" si="23"/>
        <v>4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 s="12">
        <v>0</v>
      </c>
      <c r="AA1524" s="20">
        <v>0</v>
      </c>
      <c r="AB1524" s="20">
        <v>0</v>
      </c>
      <c r="AC1524" s="48">
        <v>0</v>
      </c>
      <c r="AD1524" s="9">
        <v>0</v>
      </c>
      <c r="AE1524" s="7">
        <v>0</v>
      </c>
      <c r="AF1524" s="7">
        <v>0</v>
      </c>
      <c r="AG1524" s="7">
        <v>0</v>
      </c>
      <c r="AH1524" s="7">
        <v>0</v>
      </c>
      <c r="AI1524" s="7">
        <v>0</v>
      </c>
      <c r="AJ1524" s="7">
        <v>0</v>
      </c>
      <c r="AK1524" s="7">
        <v>0</v>
      </c>
      <c r="AL1524" s="7">
        <v>0</v>
      </c>
      <c r="AM1524" s="7">
        <v>4</v>
      </c>
      <c r="AN1524" s="7">
        <v>0</v>
      </c>
      <c r="AO1524" s="7">
        <v>0</v>
      </c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</row>
    <row r="1525" spans="1:67" s="21" customFormat="1">
      <c r="A1525" s="7" t="s">
        <v>5721</v>
      </c>
      <c r="B1525" s="7" t="s">
        <v>4980</v>
      </c>
      <c r="C1525" s="7" t="s">
        <v>1506</v>
      </c>
      <c r="D1525" s="7" t="s">
        <v>1507</v>
      </c>
      <c r="E1525" s="7" t="s">
        <v>1515</v>
      </c>
      <c r="F1525" s="7" t="s">
        <v>4673</v>
      </c>
      <c r="G1525" s="7" t="s">
        <v>4981</v>
      </c>
      <c r="H1525" s="7" t="s">
        <v>4982</v>
      </c>
      <c r="I1525" s="7" t="s">
        <v>1537</v>
      </c>
      <c r="J1525" s="7">
        <f t="shared" si="23"/>
        <v>4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12">
        <v>0</v>
      </c>
      <c r="AA1525" s="20">
        <v>0</v>
      </c>
      <c r="AB1525" s="20">
        <v>0</v>
      </c>
      <c r="AC1525" s="48">
        <v>0</v>
      </c>
      <c r="AD1525" s="9">
        <v>0</v>
      </c>
      <c r="AE1525" s="7">
        <v>0</v>
      </c>
      <c r="AF1525" s="7">
        <v>0</v>
      </c>
      <c r="AG1525" s="7">
        <v>0</v>
      </c>
      <c r="AH1525" s="7">
        <v>0</v>
      </c>
      <c r="AI1525" s="7">
        <v>0</v>
      </c>
      <c r="AJ1525" s="7">
        <v>0</v>
      </c>
      <c r="AK1525" s="7">
        <v>0</v>
      </c>
      <c r="AL1525" s="7">
        <v>0</v>
      </c>
      <c r="AM1525" s="7">
        <v>0</v>
      </c>
      <c r="AN1525" s="7">
        <v>4</v>
      </c>
      <c r="AO1525" s="7">
        <v>0</v>
      </c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</row>
    <row r="1526" spans="1:67" s="21" customFormat="1">
      <c r="A1526" s="7" t="s">
        <v>5722</v>
      </c>
      <c r="B1526" s="7" t="s">
        <v>4099</v>
      </c>
      <c r="C1526" s="7" t="s">
        <v>4100</v>
      </c>
      <c r="D1526" s="7" t="s">
        <v>1537</v>
      </c>
      <c r="E1526" s="7" t="s">
        <v>1537</v>
      </c>
      <c r="F1526" s="7" t="s">
        <v>1537</v>
      </c>
      <c r="G1526" s="7" t="s">
        <v>1537</v>
      </c>
      <c r="H1526" s="7" t="s">
        <v>1537</v>
      </c>
      <c r="I1526" s="7" t="s">
        <v>1537</v>
      </c>
      <c r="J1526" s="7">
        <f t="shared" si="23"/>
        <v>4</v>
      </c>
      <c r="K1526" s="8">
        <v>0</v>
      </c>
      <c r="L1526" s="8">
        <v>0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  <c r="R1526" s="8">
        <v>0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Y1526" s="8">
        <v>0</v>
      </c>
      <c r="Z1526" s="12">
        <v>0</v>
      </c>
      <c r="AA1526" s="20">
        <v>0</v>
      </c>
      <c r="AB1526" s="20">
        <v>0</v>
      </c>
      <c r="AC1526" s="48">
        <v>0</v>
      </c>
      <c r="AD1526" s="9">
        <v>0</v>
      </c>
      <c r="AE1526" s="7">
        <v>0</v>
      </c>
      <c r="AF1526" s="7">
        <v>0</v>
      </c>
      <c r="AG1526" s="7">
        <v>0</v>
      </c>
      <c r="AH1526" s="7">
        <v>0</v>
      </c>
      <c r="AI1526" s="7">
        <v>0</v>
      </c>
      <c r="AJ1526" s="7">
        <v>0</v>
      </c>
      <c r="AK1526" s="7">
        <v>0</v>
      </c>
      <c r="AL1526" s="7">
        <v>0</v>
      </c>
      <c r="AM1526" s="7">
        <v>0</v>
      </c>
      <c r="AN1526" s="7">
        <v>4</v>
      </c>
      <c r="AO1526" s="7">
        <v>0</v>
      </c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</row>
    <row r="1527" spans="1:67" s="21" customFormat="1">
      <c r="A1527" s="7" t="s">
        <v>5723</v>
      </c>
      <c r="B1527" s="7" t="s">
        <v>5724</v>
      </c>
      <c r="C1527" s="7" t="s">
        <v>1506</v>
      </c>
      <c r="D1527" s="7" t="s">
        <v>1507</v>
      </c>
      <c r="E1527" s="7" t="s">
        <v>1515</v>
      </c>
      <c r="F1527" s="7" t="s">
        <v>5725</v>
      </c>
      <c r="G1527" s="7" t="s">
        <v>5726</v>
      </c>
      <c r="H1527" s="7" t="s">
        <v>1537</v>
      </c>
      <c r="I1527" s="7" t="s">
        <v>1537</v>
      </c>
      <c r="J1527" s="7">
        <f t="shared" si="23"/>
        <v>4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0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12">
        <v>0</v>
      </c>
      <c r="AA1527" s="20">
        <v>0</v>
      </c>
      <c r="AB1527" s="20">
        <v>0</v>
      </c>
      <c r="AC1527" s="48">
        <v>0</v>
      </c>
      <c r="AD1527" s="9">
        <v>0</v>
      </c>
      <c r="AE1527" s="7">
        <v>0</v>
      </c>
      <c r="AF1527" s="7">
        <v>0</v>
      </c>
      <c r="AG1527" s="7">
        <v>0</v>
      </c>
      <c r="AH1527" s="7">
        <v>0</v>
      </c>
      <c r="AI1527" s="7">
        <v>0</v>
      </c>
      <c r="AJ1527" s="7">
        <v>0</v>
      </c>
      <c r="AK1527" s="7">
        <v>0</v>
      </c>
      <c r="AL1527" s="7">
        <v>0</v>
      </c>
      <c r="AM1527" s="7">
        <v>0</v>
      </c>
      <c r="AN1527" s="7">
        <v>0</v>
      </c>
      <c r="AO1527" s="7">
        <v>4</v>
      </c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</row>
    <row r="1528" spans="1:67" s="21" customFormat="1">
      <c r="A1528" s="7" t="s">
        <v>5727</v>
      </c>
      <c r="B1528" s="7" t="s">
        <v>3695</v>
      </c>
      <c r="C1528" s="7" t="s">
        <v>1506</v>
      </c>
      <c r="D1528" s="7" t="s">
        <v>1507</v>
      </c>
      <c r="E1528" s="7" t="s">
        <v>1515</v>
      </c>
      <c r="F1528" s="7" t="s">
        <v>3672</v>
      </c>
      <c r="G1528" s="7" t="s">
        <v>1789</v>
      </c>
      <c r="H1528" s="7" t="s">
        <v>1537</v>
      </c>
      <c r="I1528" s="7" t="s">
        <v>1537</v>
      </c>
      <c r="J1528" s="7">
        <f t="shared" si="23"/>
        <v>0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  <c r="R1528" s="8">
        <v>0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Y1528" s="8">
        <v>0</v>
      </c>
      <c r="Z1528" s="12">
        <v>0</v>
      </c>
      <c r="AA1528" s="20">
        <v>0</v>
      </c>
      <c r="AB1528" s="20">
        <v>0</v>
      </c>
      <c r="AC1528" s="48">
        <v>0</v>
      </c>
      <c r="AD1528" s="9">
        <v>0</v>
      </c>
      <c r="AE1528" s="7">
        <v>0</v>
      </c>
      <c r="AF1528" s="7">
        <v>0</v>
      </c>
      <c r="AG1528" s="7">
        <v>0</v>
      </c>
      <c r="AH1528" s="7">
        <v>0</v>
      </c>
      <c r="AI1528" s="7">
        <v>0</v>
      </c>
      <c r="AJ1528" s="7">
        <v>0</v>
      </c>
      <c r="AK1528" s="7">
        <v>0</v>
      </c>
      <c r="AL1528" s="7">
        <v>0</v>
      </c>
      <c r="AM1528" s="7">
        <v>0</v>
      </c>
      <c r="AN1528" s="7">
        <v>0</v>
      </c>
      <c r="AO1528" s="7">
        <v>0</v>
      </c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</row>
    <row r="1529" spans="1:67" s="21" customFormat="1">
      <c r="A1529" s="7" t="s">
        <v>5728</v>
      </c>
      <c r="B1529" s="7" t="s">
        <v>3786</v>
      </c>
      <c r="C1529" s="7" t="s">
        <v>1506</v>
      </c>
      <c r="D1529" s="7" t="s">
        <v>1507</v>
      </c>
      <c r="E1529" s="7" t="s">
        <v>1521</v>
      </c>
      <c r="F1529" s="7" t="s">
        <v>1527</v>
      </c>
      <c r="G1529" s="7" t="s">
        <v>1528</v>
      </c>
      <c r="H1529" s="7" t="s">
        <v>1537</v>
      </c>
      <c r="I1529" s="7" t="s">
        <v>1537</v>
      </c>
      <c r="J1529" s="7">
        <f t="shared" si="23"/>
        <v>0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12">
        <v>0</v>
      </c>
      <c r="AA1529" s="20">
        <v>0</v>
      </c>
      <c r="AB1529" s="20">
        <v>0</v>
      </c>
      <c r="AC1529" s="48">
        <v>0</v>
      </c>
      <c r="AD1529" s="9">
        <v>0</v>
      </c>
      <c r="AE1529" s="7">
        <v>0</v>
      </c>
      <c r="AF1529" s="7">
        <v>0</v>
      </c>
      <c r="AG1529" s="7">
        <v>0</v>
      </c>
      <c r="AH1529" s="7">
        <v>0</v>
      </c>
      <c r="AI1529" s="7">
        <v>0</v>
      </c>
      <c r="AJ1529" s="7">
        <v>0</v>
      </c>
      <c r="AK1529" s="7">
        <v>0</v>
      </c>
      <c r="AL1529" s="7">
        <v>0</v>
      </c>
      <c r="AM1529" s="7">
        <v>0</v>
      </c>
      <c r="AN1529" s="7">
        <v>0</v>
      </c>
      <c r="AO1529" s="7">
        <v>0</v>
      </c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</row>
    <row r="1530" spans="1:67" s="21" customFormat="1">
      <c r="A1530" s="7" t="s">
        <v>5729</v>
      </c>
      <c r="B1530" s="7" t="s">
        <v>3926</v>
      </c>
      <c r="C1530" s="7" t="s">
        <v>1506</v>
      </c>
      <c r="D1530" s="7" t="s">
        <v>1507</v>
      </c>
      <c r="E1530" s="7" t="s">
        <v>1515</v>
      </c>
      <c r="F1530" s="7" t="s">
        <v>1537</v>
      </c>
      <c r="G1530" s="7" t="s">
        <v>1537</v>
      </c>
      <c r="H1530" s="7" t="s">
        <v>1537</v>
      </c>
      <c r="I1530" s="7" t="s">
        <v>1537</v>
      </c>
      <c r="J1530" s="7">
        <f t="shared" si="23"/>
        <v>0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  <c r="R1530" s="8">
        <v>0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Y1530" s="8">
        <v>0</v>
      </c>
      <c r="Z1530" s="12">
        <v>0</v>
      </c>
      <c r="AA1530" s="20">
        <v>0</v>
      </c>
      <c r="AB1530" s="20">
        <v>0</v>
      </c>
      <c r="AC1530" s="48">
        <v>0</v>
      </c>
      <c r="AD1530" s="9">
        <v>0</v>
      </c>
      <c r="AE1530" s="7">
        <v>0</v>
      </c>
      <c r="AF1530" s="7">
        <v>0</v>
      </c>
      <c r="AG1530" s="7">
        <v>0</v>
      </c>
      <c r="AH1530" s="7">
        <v>0</v>
      </c>
      <c r="AI1530" s="7">
        <v>0</v>
      </c>
      <c r="AJ1530" s="7">
        <v>0</v>
      </c>
      <c r="AK1530" s="7">
        <v>0</v>
      </c>
      <c r="AL1530" s="7">
        <v>0</v>
      </c>
      <c r="AM1530" s="7">
        <v>0</v>
      </c>
      <c r="AN1530" s="7">
        <v>0</v>
      </c>
      <c r="AO1530" s="7">
        <v>0</v>
      </c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</row>
    <row r="1531" spans="1:67" s="21" customFormat="1">
      <c r="A1531" s="7" t="s">
        <v>5730</v>
      </c>
      <c r="B1531" s="7" t="s">
        <v>4397</v>
      </c>
      <c r="C1531" s="7" t="s">
        <v>1506</v>
      </c>
      <c r="D1531" s="7" t="s">
        <v>1558</v>
      </c>
      <c r="E1531" s="7" t="s">
        <v>1588</v>
      </c>
      <c r="F1531" s="7" t="s">
        <v>1589</v>
      </c>
      <c r="G1531" s="7" t="s">
        <v>1779</v>
      </c>
      <c r="H1531" s="7" t="s">
        <v>1537</v>
      </c>
      <c r="I1531" s="7" t="s">
        <v>1537</v>
      </c>
      <c r="J1531" s="7">
        <f t="shared" si="23"/>
        <v>0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12">
        <v>0</v>
      </c>
      <c r="AA1531" s="20">
        <v>0</v>
      </c>
      <c r="AB1531" s="20">
        <v>0</v>
      </c>
      <c r="AC1531" s="48">
        <v>0</v>
      </c>
      <c r="AD1531" s="9">
        <v>0</v>
      </c>
      <c r="AE1531" s="7">
        <v>0</v>
      </c>
      <c r="AF1531" s="7">
        <v>0</v>
      </c>
      <c r="AG1531" s="7">
        <v>0</v>
      </c>
      <c r="AH1531" s="7">
        <v>0</v>
      </c>
      <c r="AI1531" s="7">
        <v>0</v>
      </c>
      <c r="AJ1531" s="7">
        <v>0</v>
      </c>
      <c r="AK1531" s="7">
        <v>0</v>
      </c>
      <c r="AL1531" s="7">
        <v>0</v>
      </c>
      <c r="AM1531" s="7">
        <v>0</v>
      </c>
      <c r="AN1531" s="7">
        <v>0</v>
      </c>
      <c r="AO1531" s="7">
        <v>0</v>
      </c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</row>
    <row r="1532" spans="1:67" s="21" customFormat="1">
      <c r="A1532" s="7" t="s">
        <v>5731</v>
      </c>
      <c r="B1532" s="7" t="s">
        <v>4016</v>
      </c>
      <c r="C1532" s="7" t="s">
        <v>1506</v>
      </c>
      <c r="D1532" s="7" t="s">
        <v>1507</v>
      </c>
      <c r="E1532" s="7" t="s">
        <v>1508</v>
      </c>
      <c r="F1532" s="7" t="s">
        <v>1537</v>
      </c>
      <c r="G1532" s="7" t="s">
        <v>1537</v>
      </c>
      <c r="H1532" s="7" t="s">
        <v>1537</v>
      </c>
      <c r="I1532" s="7" t="s">
        <v>1537</v>
      </c>
      <c r="J1532" s="7">
        <f t="shared" si="23"/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Y1532" s="8">
        <v>0</v>
      </c>
      <c r="Z1532" s="12">
        <v>0</v>
      </c>
      <c r="AA1532" s="20">
        <v>0</v>
      </c>
      <c r="AB1532" s="20">
        <v>0</v>
      </c>
      <c r="AC1532" s="48">
        <v>0</v>
      </c>
      <c r="AD1532" s="9">
        <v>0</v>
      </c>
      <c r="AE1532" s="7">
        <v>0</v>
      </c>
      <c r="AF1532" s="7">
        <v>0</v>
      </c>
      <c r="AG1532" s="7">
        <v>0</v>
      </c>
      <c r="AH1532" s="7">
        <v>0</v>
      </c>
      <c r="AI1532" s="7">
        <v>0</v>
      </c>
      <c r="AJ1532" s="7">
        <v>0</v>
      </c>
      <c r="AK1532" s="7">
        <v>0</v>
      </c>
      <c r="AL1532" s="7">
        <v>0</v>
      </c>
      <c r="AM1532" s="7">
        <v>0</v>
      </c>
      <c r="AN1532" s="7">
        <v>0</v>
      </c>
      <c r="AO1532" s="7">
        <v>0</v>
      </c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</row>
    <row r="1533" spans="1:67" s="21" customFormat="1">
      <c r="A1533" s="7" t="s">
        <v>5732</v>
      </c>
      <c r="B1533" s="7" t="s">
        <v>5733</v>
      </c>
      <c r="C1533" s="7" t="s">
        <v>1506</v>
      </c>
      <c r="D1533" s="7" t="s">
        <v>1507</v>
      </c>
      <c r="E1533" s="7" t="s">
        <v>1521</v>
      </c>
      <c r="F1533" s="7" t="s">
        <v>4038</v>
      </c>
      <c r="G1533" s="7" t="s">
        <v>5734</v>
      </c>
      <c r="H1533" s="7" t="s">
        <v>1537</v>
      </c>
      <c r="I1533" s="7" t="s">
        <v>1537</v>
      </c>
      <c r="J1533" s="7">
        <f t="shared" si="23"/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12">
        <v>0</v>
      </c>
      <c r="AA1533" s="20">
        <v>0</v>
      </c>
      <c r="AB1533" s="20">
        <v>0</v>
      </c>
      <c r="AC1533" s="48">
        <v>0</v>
      </c>
      <c r="AD1533" s="9">
        <v>0</v>
      </c>
      <c r="AE1533" s="7">
        <v>0</v>
      </c>
      <c r="AF1533" s="7">
        <v>0</v>
      </c>
      <c r="AG1533" s="7">
        <v>0</v>
      </c>
      <c r="AH1533" s="7">
        <v>0</v>
      </c>
      <c r="AI1533" s="7">
        <v>0</v>
      </c>
      <c r="AJ1533" s="7">
        <v>0</v>
      </c>
      <c r="AK1533" s="7">
        <v>0</v>
      </c>
      <c r="AL1533" s="7">
        <v>0</v>
      </c>
      <c r="AM1533" s="7">
        <v>0</v>
      </c>
      <c r="AN1533" s="7">
        <v>0</v>
      </c>
      <c r="AO1533" s="7">
        <v>0</v>
      </c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</row>
    <row r="1534" spans="1:67" s="21" customFormat="1">
      <c r="A1534" s="7" t="s">
        <v>5735</v>
      </c>
      <c r="B1534" s="7" t="s">
        <v>4380</v>
      </c>
      <c r="C1534" s="7" t="s">
        <v>1506</v>
      </c>
      <c r="D1534" s="7" t="s">
        <v>1532</v>
      </c>
      <c r="E1534" s="7" t="s">
        <v>1533</v>
      </c>
      <c r="F1534" s="7" t="s">
        <v>1601</v>
      </c>
      <c r="G1534" s="7" t="s">
        <v>1892</v>
      </c>
      <c r="H1534" s="7" t="s">
        <v>1893</v>
      </c>
      <c r="I1534" s="7" t="s">
        <v>1537</v>
      </c>
      <c r="J1534" s="7">
        <f t="shared" si="23"/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Y1534" s="8">
        <v>0</v>
      </c>
      <c r="Z1534" s="12">
        <v>0</v>
      </c>
      <c r="AA1534" s="20">
        <v>0</v>
      </c>
      <c r="AB1534" s="20">
        <v>0</v>
      </c>
      <c r="AC1534" s="48">
        <v>0</v>
      </c>
      <c r="AD1534" s="9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v>0</v>
      </c>
      <c r="AK1534" s="7">
        <v>0</v>
      </c>
      <c r="AL1534" s="7">
        <v>0</v>
      </c>
      <c r="AM1534" s="7">
        <v>0</v>
      </c>
      <c r="AN1534" s="7">
        <v>0</v>
      </c>
      <c r="AO1534" s="7">
        <v>0</v>
      </c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</row>
    <row r="1535" spans="1:67" s="21" customFormat="1">
      <c r="A1535" s="7" t="s">
        <v>5736</v>
      </c>
      <c r="B1535" s="7" t="s">
        <v>4102</v>
      </c>
      <c r="C1535" s="7" t="s">
        <v>1506</v>
      </c>
      <c r="D1535" s="7" t="s">
        <v>1507</v>
      </c>
      <c r="E1535" s="7" t="s">
        <v>1537</v>
      </c>
      <c r="F1535" s="7" t="s">
        <v>1537</v>
      </c>
      <c r="G1535" s="7" t="s">
        <v>1537</v>
      </c>
      <c r="H1535" s="7" t="s">
        <v>1537</v>
      </c>
      <c r="I1535" s="7" t="s">
        <v>1537</v>
      </c>
      <c r="J1535" s="7">
        <f t="shared" si="23"/>
        <v>0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12">
        <v>0</v>
      </c>
      <c r="AA1535" s="20">
        <v>0</v>
      </c>
      <c r="AB1535" s="20">
        <v>0</v>
      </c>
      <c r="AC1535" s="48">
        <v>0</v>
      </c>
      <c r="AD1535" s="9">
        <v>0</v>
      </c>
      <c r="AE1535" s="7">
        <v>0</v>
      </c>
      <c r="AF1535" s="7">
        <v>0</v>
      </c>
      <c r="AG1535" s="7">
        <v>0</v>
      </c>
      <c r="AH1535" s="7">
        <v>0</v>
      </c>
      <c r="AI1535" s="7">
        <v>0</v>
      </c>
      <c r="AJ1535" s="7">
        <v>0</v>
      </c>
      <c r="AK1535" s="7">
        <v>0</v>
      </c>
      <c r="AL1535" s="7">
        <v>0</v>
      </c>
      <c r="AM1535" s="7">
        <v>0</v>
      </c>
      <c r="AN1535" s="7">
        <v>0</v>
      </c>
      <c r="AO1535" s="7">
        <v>0</v>
      </c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</row>
    <row r="1536" spans="1:67" s="21" customFormat="1">
      <c r="A1536" s="7" t="s">
        <v>5737</v>
      </c>
      <c r="B1536" s="7" t="s">
        <v>3926</v>
      </c>
      <c r="C1536" s="7" t="s">
        <v>1506</v>
      </c>
      <c r="D1536" s="7" t="s">
        <v>1507</v>
      </c>
      <c r="E1536" s="7" t="s">
        <v>1515</v>
      </c>
      <c r="F1536" s="7" t="s">
        <v>1537</v>
      </c>
      <c r="G1536" s="7" t="s">
        <v>1537</v>
      </c>
      <c r="H1536" s="7" t="s">
        <v>1537</v>
      </c>
      <c r="I1536" s="7" t="s">
        <v>1537</v>
      </c>
      <c r="J1536" s="7">
        <f t="shared" si="23"/>
        <v>0</v>
      </c>
      <c r="K1536" s="8">
        <v>0</v>
      </c>
      <c r="L1536" s="8">
        <v>0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Y1536" s="8">
        <v>0</v>
      </c>
      <c r="Z1536" s="12">
        <v>0</v>
      </c>
      <c r="AA1536" s="20">
        <v>0</v>
      </c>
      <c r="AB1536" s="20">
        <v>0</v>
      </c>
      <c r="AC1536" s="48">
        <v>0</v>
      </c>
      <c r="AD1536" s="9">
        <v>0</v>
      </c>
      <c r="AE1536" s="7">
        <v>0</v>
      </c>
      <c r="AF1536" s="7">
        <v>0</v>
      </c>
      <c r="AG1536" s="7">
        <v>0</v>
      </c>
      <c r="AH1536" s="7">
        <v>0</v>
      </c>
      <c r="AI1536" s="7">
        <v>0</v>
      </c>
      <c r="AJ1536" s="7">
        <v>0</v>
      </c>
      <c r="AK1536" s="7">
        <v>0</v>
      </c>
      <c r="AL1536" s="7">
        <v>0</v>
      </c>
      <c r="AM1536" s="7">
        <v>0</v>
      </c>
      <c r="AN1536" s="7">
        <v>0</v>
      </c>
      <c r="AO1536" s="7">
        <v>0</v>
      </c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</row>
    <row r="1537" spans="1:67" s="21" customFormat="1">
      <c r="A1537" s="7" t="s">
        <v>5738</v>
      </c>
      <c r="B1537" s="7" t="s">
        <v>4016</v>
      </c>
      <c r="C1537" s="7" t="s">
        <v>1506</v>
      </c>
      <c r="D1537" s="7" t="s">
        <v>1507</v>
      </c>
      <c r="E1537" s="7" t="s">
        <v>1508</v>
      </c>
      <c r="F1537" s="7" t="s">
        <v>1537</v>
      </c>
      <c r="G1537" s="7" t="s">
        <v>1537</v>
      </c>
      <c r="H1537" s="7" t="s">
        <v>1537</v>
      </c>
      <c r="I1537" s="7" t="s">
        <v>1537</v>
      </c>
      <c r="J1537" s="7">
        <f t="shared" si="23"/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0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12">
        <v>0</v>
      </c>
      <c r="AA1537" s="20">
        <v>0</v>
      </c>
      <c r="AB1537" s="20">
        <v>0</v>
      </c>
      <c r="AC1537" s="48">
        <v>0</v>
      </c>
      <c r="AD1537" s="9">
        <v>0</v>
      </c>
      <c r="AE1537" s="7">
        <v>0</v>
      </c>
      <c r="AF1537" s="7">
        <v>0</v>
      </c>
      <c r="AG1537" s="7">
        <v>0</v>
      </c>
      <c r="AH1537" s="7">
        <v>0</v>
      </c>
      <c r="AI1537" s="7">
        <v>0</v>
      </c>
      <c r="AJ1537" s="7">
        <v>0</v>
      </c>
      <c r="AK1537" s="7">
        <v>0</v>
      </c>
      <c r="AL1537" s="7">
        <v>0</v>
      </c>
      <c r="AM1537" s="7">
        <v>0</v>
      </c>
      <c r="AN1537" s="7">
        <v>0</v>
      </c>
      <c r="AO1537" s="7">
        <v>0</v>
      </c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</row>
    <row r="1538" spans="1:67" s="21" customFormat="1">
      <c r="A1538" s="7" t="s">
        <v>5739</v>
      </c>
      <c r="B1538" s="7" t="s">
        <v>4421</v>
      </c>
      <c r="C1538" s="7" t="s">
        <v>1506</v>
      </c>
      <c r="D1538" s="7" t="s">
        <v>1558</v>
      </c>
      <c r="E1538" s="7" t="s">
        <v>4079</v>
      </c>
      <c r="F1538" s="7" t="s">
        <v>4080</v>
      </c>
      <c r="G1538" s="7" t="s">
        <v>4081</v>
      </c>
      <c r="H1538" s="7" t="s">
        <v>1537</v>
      </c>
      <c r="I1538" s="7" t="s">
        <v>1537</v>
      </c>
      <c r="J1538" s="7">
        <f t="shared" si="23"/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Y1538" s="8">
        <v>0</v>
      </c>
      <c r="Z1538" s="12">
        <v>0</v>
      </c>
      <c r="AA1538" s="20">
        <v>0</v>
      </c>
      <c r="AB1538" s="20">
        <v>0</v>
      </c>
      <c r="AC1538" s="48">
        <v>0</v>
      </c>
      <c r="AD1538" s="9">
        <v>0</v>
      </c>
      <c r="AE1538" s="7">
        <v>0</v>
      </c>
      <c r="AF1538" s="7">
        <v>0</v>
      </c>
      <c r="AG1538" s="7">
        <v>0</v>
      </c>
      <c r="AH1538" s="7">
        <v>0</v>
      </c>
      <c r="AI1538" s="7">
        <v>0</v>
      </c>
      <c r="AJ1538" s="7">
        <v>0</v>
      </c>
      <c r="AK1538" s="7">
        <v>0</v>
      </c>
      <c r="AL1538" s="7">
        <v>0</v>
      </c>
      <c r="AM1538" s="7">
        <v>0</v>
      </c>
      <c r="AN1538" s="7">
        <v>0</v>
      </c>
      <c r="AO1538" s="7">
        <v>0</v>
      </c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</row>
    <row r="1539" spans="1:67" s="21" customFormat="1">
      <c r="A1539" s="7" t="s">
        <v>5740</v>
      </c>
      <c r="B1539" s="7" t="s">
        <v>3782</v>
      </c>
      <c r="C1539" s="7" t="s">
        <v>1506</v>
      </c>
      <c r="D1539" s="7" t="s">
        <v>1507</v>
      </c>
      <c r="E1539" s="7" t="s">
        <v>1521</v>
      </c>
      <c r="F1539" s="7" t="s">
        <v>1522</v>
      </c>
      <c r="G1539" s="7" t="s">
        <v>1537</v>
      </c>
      <c r="H1539" s="7" t="s">
        <v>1537</v>
      </c>
      <c r="I1539" s="7" t="s">
        <v>1537</v>
      </c>
      <c r="J1539" s="7">
        <f t="shared" si="23"/>
        <v>0</v>
      </c>
      <c r="K1539" s="8">
        <v>0</v>
      </c>
      <c r="L1539" s="8">
        <v>0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12">
        <v>0</v>
      </c>
      <c r="AA1539" s="20">
        <v>0</v>
      </c>
      <c r="AB1539" s="20">
        <v>0</v>
      </c>
      <c r="AC1539" s="48">
        <v>0</v>
      </c>
      <c r="AD1539" s="9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0</v>
      </c>
      <c r="AJ1539" s="7">
        <v>0</v>
      </c>
      <c r="AK1539" s="7">
        <v>0</v>
      </c>
      <c r="AL1539" s="7">
        <v>0</v>
      </c>
      <c r="AM1539" s="7">
        <v>0</v>
      </c>
      <c r="AN1539" s="7">
        <v>0</v>
      </c>
      <c r="AO1539" s="7">
        <v>0</v>
      </c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</row>
    <row r="1540" spans="1:67" s="21" customFormat="1">
      <c r="A1540" s="7" t="s">
        <v>5741</v>
      </c>
      <c r="B1540" s="7" t="s">
        <v>3695</v>
      </c>
      <c r="C1540" s="7" t="s">
        <v>1506</v>
      </c>
      <c r="D1540" s="7" t="s">
        <v>1507</v>
      </c>
      <c r="E1540" s="7" t="s">
        <v>1515</v>
      </c>
      <c r="F1540" s="7" t="s">
        <v>3672</v>
      </c>
      <c r="G1540" s="7" t="s">
        <v>1789</v>
      </c>
      <c r="H1540" s="7" t="s">
        <v>1537</v>
      </c>
      <c r="I1540" s="7" t="s">
        <v>1537</v>
      </c>
      <c r="J1540" s="7">
        <f t="shared" ref="J1540:J1603" si="24">SUM(K1540:AO1540)</f>
        <v>0</v>
      </c>
      <c r="K1540" s="8">
        <v>0</v>
      </c>
      <c r="L1540" s="8">
        <v>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0</v>
      </c>
      <c r="Z1540" s="12">
        <v>0</v>
      </c>
      <c r="AA1540" s="20">
        <v>0</v>
      </c>
      <c r="AB1540" s="20">
        <v>0</v>
      </c>
      <c r="AC1540" s="48">
        <v>0</v>
      </c>
      <c r="AD1540" s="9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7">
        <v>0</v>
      </c>
      <c r="AN1540" s="7">
        <v>0</v>
      </c>
      <c r="AO1540" s="7">
        <v>0</v>
      </c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</row>
    <row r="1541" spans="1:67" s="21" customFormat="1">
      <c r="A1541" s="7" t="s">
        <v>5742</v>
      </c>
      <c r="B1541" s="7" t="s">
        <v>4099</v>
      </c>
      <c r="C1541" s="7" t="s">
        <v>4100</v>
      </c>
      <c r="D1541" s="7" t="s">
        <v>1537</v>
      </c>
      <c r="E1541" s="7" t="s">
        <v>1537</v>
      </c>
      <c r="F1541" s="7" t="s">
        <v>1537</v>
      </c>
      <c r="G1541" s="7" t="s">
        <v>1537</v>
      </c>
      <c r="H1541" s="7" t="s">
        <v>1537</v>
      </c>
      <c r="I1541" s="7" t="s">
        <v>1537</v>
      </c>
      <c r="J1541" s="7">
        <f t="shared" si="24"/>
        <v>0</v>
      </c>
      <c r="K1541" s="8">
        <v>0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12">
        <v>0</v>
      </c>
      <c r="AA1541" s="20">
        <v>0</v>
      </c>
      <c r="AB1541" s="20">
        <v>0</v>
      </c>
      <c r="AC1541" s="48">
        <v>0</v>
      </c>
      <c r="AD1541" s="9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0</v>
      </c>
      <c r="AJ1541" s="7">
        <v>0</v>
      </c>
      <c r="AK1541" s="7">
        <v>0</v>
      </c>
      <c r="AL1541" s="7">
        <v>0</v>
      </c>
      <c r="AM1541" s="7">
        <v>0</v>
      </c>
      <c r="AN1541" s="7">
        <v>0</v>
      </c>
      <c r="AO1541" s="7">
        <v>0</v>
      </c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</row>
    <row r="1542" spans="1:67" s="21" customFormat="1">
      <c r="A1542" s="7" t="s">
        <v>5743</v>
      </c>
      <c r="B1542" s="7" t="s">
        <v>3694</v>
      </c>
      <c r="C1542" s="7" t="s">
        <v>1506</v>
      </c>
      <c r="D1542" s="7" t="s">
        <v>1507</v>
      </c>
      <c r="E1542" s="7" t="s">
        <v>1515</v>
      </c>
      <c r="F1542" s="7" t="s">
        <v>1581</v>
      </c>
      <c r="G1542" s="7" t="s">
        <v>1582</v>
      </c>
      <c r="H1542" s="7" t="s">
        <v>1583</v>
      </c>
      <c r="I1542" s="7" t="s">
        <v>1537</v>
      </c>
      <c r="J1542" s="7">
        <f t="shared" si="24"/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  <c r="P1542" s="8">
        <v>0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Y1542" s="8">
        <v>0</v>
      </c>
      <c r="Z1542" s="12">
        <v>0</v>
      </c>
      <c r="AA1542" s="20">
        <v>0</v>
      </c>
      <c r="AB1542" s="20">
        <v>0</v>
      </c>
      <c r="AC1542" s="48">
        <v>0</v>
      </c>
      <c r="AD1542" s="9">
        <v>0</v>
      </c>
      <c r="AE1542" s="7">
        <v>0</v>
      </c>
      <c r="AF1542" s="7">
        <v>0</v>
      </c>
      <c r="AG1542" s="7">
        <v>0</v>
      </c>
      <c r="AH1542" s="7">
        <v>0</v>
      </c>
      <c r="AI1542" s="7">
        <v>0</v>
      </c>
      <c r="AJ1542" s="7">
        <v>0</v>
      </c>
      <c r="AK1542" s="7">
        <v>0</v>
      </c>
      <c r="AL1542" s="7">
        <v>0</v>
      </c>
      <c r="AM1542" s="7">
        <v>0</v>
      </c>
      <c r="AN1542" s="7">
        <v>0</v>
      </c>
      <c r="AO1542" s="7">
        <v>0</v>
      </c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</row>
    <row r="1543" spans="1:67" s="21" customFormat="1">
      <c r="A1543" s="7" t="s">
        <v>5744</v>
      </c>
      <c r="B1543" s="7" t="s">
        <v>3695</v>
      </c>
      <c r="C1543" s="7" t="s">
        <v>1506</v>
      </c>
      <c r="D1543" s="7" t="s">
        <v>1507</v>
      </c>
      <c r="E1543" s="7" t="s">
        <v>1515</v>
      </c>
      <c r="F1543" s="7" t="s">
        <v>3672</v>
      </c>
      <c r="G1543" s="7" t="s">
        <v>1789</v>
      </c>
      <c r="H1543" s="7" t="s">
        <v>1537</v>
      </c>
      <c r="I1543" s="7" t="s">
        <v>1537</v>
      </c>
      <c r="J1543" s="7">
        <f t="shared" si="24"/>
        <v>0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12">
        <v>0</v>
      </c>
      <c r="AA1543" s="20">
        <v>0</v>
      </c>
      <c r="AB1543" s="20">
        <v>0</v>
      </c>
      <c r="AC1543" s="48">
        <v>0</v>
      </c>
      <c r="AD1543" s="9">
        <v>0</v>
      </c>
      <c r="AE1543" s="7">
        <v>0</v>
      </c>
      <c r="AF1543" s="7">
        <v>0</v>
      </c>
      <c r="AG1543" s="7">
        <v>0</v>
      </c>
      <c r="AH1543" s="7">
        <v>0</v>
      </c>
      <c r="AI1543" s="7">
        <v>0</v>
      </c>
      <c r="AJ1543" s="7">
        <v>0</v>
      </c>
      <c r="AK1543" s="7">
        <v>0</v>
      </c>
      <c r="AL1543" s="7">
        <v>0</v>
      </c>
      <c r="AM1543" s="7">
        <v>0</v>
      </c>
      <c r="AN1543" s="7">
        <v>0</v>
      </c>
      <c r="AO1543" s="7">
        <v>0</v>
      </c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</row>
    <row r="1544" spans="1:67" s="21" customFormat="1">
      <c r="A1544" s="7" t="s">
        <v>5745</v>
      </c>
      <c r="B1544" s="7" t="s">
        <v>3901</v>
      </c>
      <c r="C1544" s="7" t="s">
        <v>1506</v>
      </c>
      <c r="D1544" s="7" t="s">
        <v>1749</v>
      </c>
      <c r="E1544" s="7" t="s">
        <v>1749</v>
      </c>
      <c r="F1544" s="7" t="s">
        <v>1750</v>
      </c>
      <c r="G1544" s="7" t="s">
        <v>1751</v>
      </c>
      <c r="H1544" s="7" t="s">
        <v>1537</v>
      </c>
      <c r="I1544" s="7" t="s">
        <v>1537</v>
      </c>
      <c r="J1544" s="7">
        <f t="shared" si="24"/>
        <v>0</v>
      </c>
      <c r="K1544" s="8">
        <v>0</v>
      </c>
      <c r="L1544" s="8">
        <v>0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Y1544" s="8">
        <v>0</v>
      </c>
      <c r="Z1544" s="12">
        <v>0</v>
      </c>
      <c r="AA1544" s="20">
        <v>0</v>
      </c>
      <c r="AB1544" s="20">
        <v>0</v>
      </c>
      <c r="AC1544" s="48">
        <v>0</v>
      </c>
      <c r="AD1544" s="9">
        <v>0</v>
      </c>
      <c r="AE1544" s="7">
        <v>0</v>
      </c>
      <c r="AF1544" s="7">
        <v>0</v>
      </c>
      <c r="AG1544" s="7">
        <v>0</v>
      </c>
      <c r="AH1544" s="7">
        <v>0</v>
      </c>
      <c r="AI1544" s="7">
        <v>0</v>
      </c>
      <c r="AJ1544" s="7">
        <v>0</v>
      </c>
      <c r="AK1544" s="7">
        <v>0</v>
      </c>
      <c r="AL1544" s="7">
        <v>0</v>
      </c>
      <c r="AM1544" s="7">
        <v>0</v>
      </c>
      <c r="AN1544" s="7">
        <v>0</v>
      </c>
      <c r="AO1544" s="7">
        <v>0</v>
      </c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</row>
    <row r="1545" spans="1:67" s="21" customFormat="1">
      <c r="A1545" s="7" t="s">
        <v>5746</v>
      </c>
      <c r="B1545" s="7" t="s">
        <v>4102</v>
      </c>
      <c r="C1545" s="7" t="s">
        <v>1506</v>
      </c>
      <c r="D1545" s="7" t="s">
        <v>1507</v>
      </c>
      <c r="E1545" s="7" t="s">
        <v>1537</v>
      </c>
      <c r="F1545" s="7" t="s">
        <v>1537</v>
      </c>
      <c r="G1545" s="7" t="s">
        <v>1537</v>
      </c>
      <c r="H1545" s="7" t="s">
        <v>1537</v>
      </c>
      <c r="I1545" s="7" t="s">
        <v>1537</v>
      </c>
      <c r="J1545" s="7">
        <f t="shared" si="24"/>
        <v>0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0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12">
        <v>0</v>
      </c>
      <c r="AA1545" s="20">
        <v>0</v>
      </c>
      <c r="AB1545" s="20">
        <v>0</v>
      </c>
      <c r="AC1545" s="48">
        <v>0</v>
      </c>
      <c r="AD1545" s="9">
        <v>0</v>
      </c>
      <c r="AE1545" s="7">
        <v>0</v>
      </c>
      <c r="AF1545" s="7">
        <v>0</v>
      </c>
      <c r="AG1545" s="7">
        <v>0</v>
      </c>
      <c r="AH1545" s="7">
        <v>0</v>
      </c>
      <c r="AI1545" s="7">
        <v>0</v>
      </c>
      <c r="AJ1545" s="7">
        <v>0</v>
      </c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</row>
    <row r="1546" spans="1:67" s="21" customFormat="1">
      <c r="A1546" s="7" t="s">
        <v>5747</v>
      </c>
      <c r="B1546" s="7" t="s">
        <v>4016</v>
      </c>
      <c r="C1546" s="7" t="s">
        <v>1506</v>
      </c>
      <c r="D1546" s="7" t="s">
        <v>1507</v>
      </c>
      <c r="E1546" s="7" t="s">
        <v>1508</v>
      </c>
      <c r="F1546" s="7" t="s">
        <v>1537</v>
      </c>
      <c r="G1546" s="7" t="s">
        <v>1537</v>
      </c>
      <c r="H1546" s="7" t="s">
        <v>1537</v>
      </c>
      <c r="I1546" s="7" t="s">
        <v>1537</v>
      </c>
      <c r="J1546" s="7">
        <f t="shared" si="24"/>
        <v>0</v>
      </c>
      <c r="K1546" s="8">
        <v>0</v>
      </c>
      <c r="L1546" s="8">
        <v>0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Y1546" s="8">
        <v>0</v>
      </c>
      <c r="Z1546" s="12">
        <v>0</v>
      </c>
      <c r="AA1546" s="20">
        <v>0</v>
      </c>
      <c r="AB1546" s="20">
        <v>0</v>
      </c>
      <c r="AC1546" s="48">
        <v>0</v>
      </c>
      <c r="AD1546" s="9">
        <v>0</v>
      </c>
      <c r="AE1546" s="7">
        <v>0</v>
      </c>
      <c r="AF1546" s="7">
        <v>0</v>
      </c>
      <c r="AG1546" s="7">
        <v>0</v>
      </c>
      <c r="AH1546" s="7">
        <v>0</v>
      </c>
      <c r="AI1546" s="7">
        <v>0</v>
      </c>
      <c r="AJ1546" s="7">
        <v>0</v>
      </c>
      <c r="AK1546" s="7">
        <v>0</v>
      </c>
      <c r="AL1546" s="7">
        <v>0</v>
      </c>
      <c r="AM1546" s="7">
        <v>0</v>
      </c>
      <c r="AN1546" s="7">
        <v>0</v>
      </c>
      <c r="AO1546" s="7">
        <v>0</v>
      </c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</row>
    <row r="1547" spans="1:67" s="21" customFormat="1">
      <c r="A1547" s="7" t="s">
        <v>5748</v>
      </c>
      <c r="B1547" s="7" t="s">
        <v>3926</v>
      </c>
      <c r="C1547" s="7" t="s">
        <v>1506</v>
      </c>
      <c r="D1547" s="7" t="s">
        <v>1507</v>
      </c>
      <c r="E1547" s="7" t="s">
        <v>1515</v>
      </c>
      <c r="F1547" s="7" t="s">
        <v>1537</v>
      </c>
      <c r="G1547" s="7" t="s">
        <v>1537</v>
      </c>
      <c r="H1547" s="7" t="s">
        <v>1537</v>
      </c>
      <c r="I1547" s="7" t="s">
        <v>1537</v>
      </c>
      <c r="J1547" s="7">
        <f t="shared" si="24"/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12">
        <v>0</v>
      </c>
      <c r="AA1547" s="20">
        <v>0</v>
      </c>
      <c r="AB1547" s="20">
        <v>0</v>
      </c>
      <c r="AC1547" s="48">
        <v>0</v>
      </c>
      <c r="AD1547" s="9">
        <v>0</v>
      </c>
      <c r="AE1547" s="7">
        <v>0</v>
      </c>
      <c r="AF1547" s="7">
        <v>0</v>
      </c>
      <c r="AG1547" s="7">
        <v>0</v>
      </c>
      <c r="AH1547" s="7">
        <v>0</v>
      </c>
      <c r="AI1547" s="7">
        <v>0</v>
      </c>
      <c r="AJ1547" s="7">
        <v>0</v>
      </c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</row>
    <row r="1548" spans="1:67" s="21" customFormat="1">
      <c r="A1548" s="7" t="s">
        <v>5749</v>
      </c>
      <c r="B1548" s="7" t="s">
        <v>3782</v>
      </c>
      <c r="C1548" s="7" t="s">
        <v>1506</v>
      </c>
      <c r="D1548" s="7" t="s">
        <v>1507</v>
      </c>
      <c r="E1548" s="7" t="s">
        <v>1521</v>
      </c>
      <c r="F1548" s="7" t="s">
        <v>1522</v>
      </c>
      <c r="G1548" s="7" t="s">
        <v>1537</v>
      </c>
      <c r="H1548" s="7" t="s">
        <v>1537</v>
      </c>
      <c r="I1548" s="7" t="s">
        <v>1537</v>
      </c>
      <c r="J1548" s="7">
        <f t="shared" si="24"/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Y1548" s="8">
        <v>0</v>
      </c>
      <c r="Z1548" s="12">
        <v>0</v>
      </c>
      <c r="AA1548" s="20">
        <v>0</v>
      </c>
      <c r="AB1548" s="20">
        <v>0</v>
      </c>
      <c r="AC1548" s="48">
        <v>0</v>
      </c>
      <c r="AD1548" s="9">
        <v>0</v>
      </c>
      <c r="AE1548" s="7">
        <v>0</v>
      </c>
      <c r="AF1548" s="7">
        <v>0</v>
      </c>
      <c r="AG1548" s="7">
        <v>0</v>
      </c>
      <c r="AH1548" s="7">
        <v>0</v>
      </c>
      <c r="AI1548" s="7">
        <v>0</v>
      </c>
      <c r="AJ1548" s="7">
        <v>0</v>
      </c>
      <c r="AK1548" s="7">
        <v>0</v>
      </c>
      <c r="AL1548" s="7">
        <v>0</v>
      </c>
      <c r="AM1548" s="7">
        <v>0</v>
      </c>
      <c r="AN1548" s="7">
        <v>0</v>
      </c>
      <c r="AO1548" s="7">
        <v>0</v>
      </c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</row>
    <row r="1549" spans="1:67" s="21" customFormat="1">
      <c r="A1549" s="7" t="s">
        <v>5750</v>
      </c>
      <c r="B1549" s="7" t="s">
        <v>3799</v>
      </c>
      <c r="C1549" s="7" t="s">
        <v>1506</v>
      </c>
      <c r="D1549" s="7" t="s">
        <v>1558</v>
      </c>
      <c r="E1549" s="7" t="s">
        <v>1588</v>
      </c>
      <c r="F1549" s="7" t="s">
        <v>1589</v>
      </c>
      <c r="G1549" s="7" t="s">
        <v>1590</v>
      </c>
      <c r="H1549" s="7" t="s">
        <v>3800</v>
      </c>
      <c r="I1549" s="7" t="s">
        <v>1537</v>
      </c>
      <c r="J1549" s="7">
        <f t="shared" si="24"/>
        <v>0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12">
        <v>0</v>
      </c>
      <c r="AA1549" s="20">
        <v>0</v>
      </c>
      <c r="AB1549" s="20">
        <v>0</v>
      </c>
      <c r="AC1549" s="48">
        <v>0</v>
      </c>
      <c r="AD1549" s="9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0</v>
      </c>
      <c r="AJ1549" s="7">
        <v>0</v>
      </c>
      <c r="AK1549" s="7">
        <v>0</v>
      </c>
      <c r="AL1549" s="7">
        <v>0</v>
      </c>
      <c r="AM1549" s="7">
        <v>0</v>
      </c>
      <c r="AN1549" s="7">
        <v>0</v>
      </c>
      <c r="AO1549" s="7">
        <v>0</v>
      </c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</row>
    <row r="1550" spans="1:67" s="21" customFormat="1">
      <c r="A1550" s="7" t="s">
        <v>5751</v>
      </c>
      <c r="B1550" s="7" t="s">
        <v>4016</v>
      </c>
      <c r="C1550" s="7" t="s">
        <v>1506</v>
      </c>
      <c r="D1550" s="7" t="s">
        <v>1507</v>
      </c>
      <c r="E1550" s="7" t="s">
        <v>1508</v>
      </c>
      <c r="F1550" s="7" t="s">
        <v>1537</v>
      </c>
      <c r="G1550" s="7" t="s">
        <v>1537</v>
      </c>
      <c r="H1550" s="7" t="s">
        <v>1537</v>
      </c>
      <c r="I1550" s="7" t="s">
        <v>1537</v>
      </c>
      <c r="J1550" s="7">
        <f t="shared" si="24"/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12">
        <v>0</v>
      </c>
      <c r="AA1550" s="20">
        <v>0</v>
      </c>
      <c r="AB1550" s="20">
        <v>0</v>
      </c>
      <c r="AC1550" s="48">
        <v>0</v>
      </c>
      <c r="AD1550" s="9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0</v>
      </c>
      <c r="AJ1550" s="7">
        <v>0</v>
      </c>
      <c r="AK1550" s="7">
        <v>0</v>
      </c>
      <c r="AL1550" s="7">
        <v>0</v>
      </c>
      <c r="AM1550" s="7">
        <v>0</v>
      </c>
      <c r="AN1550" s="7">
        <v>0</v>
      </c>
      <c r="AO1550" s="7">
        <v>0</v>
      </c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</row>
    <row r="1551" spans="1:67" s="21" customFormat="1">
      <c r="A1551" s="7" t="s">
        <v>5752</v>
      </c>
      <c r="B1551" s="7" t="s">
        <v>5753</v>
      </c>
      <c r="C1551" s="7" t="s">
        <v>1506</v>
      </c>
      <c r="D1551" s="7" t="s">
        <v>5450</v>
      </c>
      <c r="E1551" s="7" t="s">
        <v>5450</v>
      </c>
      <c r="F1551" s="7" t="s">
        <v>5451</v>
      </c>
      <c r="G1551" s="7" t="s">
        <v>5452</v>
      </c>
      <c r="H1551" s="7" t="s">
        <v>5754</v>
      </c>
      <c r="I1551" s="7" t="s">
        <v>1537</v>
      </c>
      <c r="J1551" s="7">
        <f t="shared" si="24"/>
        <v>0</v>
      </c>
      <c r="K1551" s="8">
        <v>0</v>
      </c>
      <c r="L1551" s="8">
        <v>0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12">
        <v>0</v>
      </c>
      <c r="AA1551" s="20">
        <v>0</v>
      </c>
      <c r="AB1551" s="20">
        <v>0</v>
      </c>
      <c r="AC1551" s="48">
        <v>0</v>
      </c>
      <c r="AD1551" s="9">
        <v>0</v>
      </c>
      <c r="AE1551" s="7">
        <v>0</v>
      </c>
      <c r="AF1551" s="7">
        <v>0</v>
      </c>
      <c r="AG1551" s="7">
        <v>0</v>
      </c>
      <c r="AH1551" s="7">
        <v>0</v>
      </c>
      <c r="AI1551" s="7">
        <v>0</v>
      </c>
      <c r="AJ1551" s="7">
        <v>0</v>
      </c>
      <c r="AK1551" s="7">
        <v>0</v>
      </c>
      <c r="AL1551" s="7">
        <v>0</v>
      </c>
      <c r="AM1551" s="7">
        <v>0</v>
      </c>
      <c r="AN1551" s="7">
        <v>0</v>
      </c>
      <c r="AO1551" s="7">
        <v>0</v>
      </c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</row>
    <row r="1552" spans="1:67" s="21" customFormat="1">
      <c r="A1552" s="7" t="s">
        <v>5755</v>
      </c>
      <c r="B1552" s="7" t="s">
        <v>4102</v>
      </c>
      <c r="C1552" s="7" t="s">
        <v>1506</v>
      </c>
      <c r="D1552" s="7" t="s">
        <v>1507</v>
      </c>
      <c r="E1552" s="7" t="s">
        <v>1537</v>
      </c>
      <c r="F1552" s="7" t="s">
        <v>1537</v>
      </c>
      <c r="G1552" s="7" t="s">
        <v>1537</v>
      </c>
      <c r="H1552" s="7" t="s">
        <v>1537</v>
      </c>
      <c r="I1552" s="7" t="s">
        <v>1537</v>
      </c>
      <c r="J1552" s="7">
        <f t="shared" si="24"/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12">
        <v>0</v>
      </c>
      <c r="AA1552" s="20">
        <v>0</v>
      </c>
      <c r="AB1552" s="20">
        <v>0</v>
      </c>
      <c r="AC1552" s="48">
        <v>0</v>
      </c>
      <c r="AD1552" s="9">
        <v>0</v>
      </c>
      <c r="AE1552" s="7">
        <v>0</v>
      </c>
      <c r="AF1552" s="7">
        <v>0</v>
      </c>
      <c r="AG1552" s="7">
        <v>0</v>
      </c>
      <c r="AH1552" s="7">
        <v>0</v>
      </c>
      <c r="AI1552" s="7">
        <v>0</v>
      </c>
      <c r="AJ1552" s="7">
        <v>0</v>
      </c>
      <c r="AK1552" s="7">
        <v>0</v>
      </c>
      <c r="AL1552" s="7">
        <v>0</v>
      </c>
      <c r="AM1552" s="7">
        <v>0</v>
      </c>
      <c r="AN1552" s="7">
        <v>0</v>
      </c>
      <c r="AO1552" s="7">
        <v>0</v>
      </c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</row>
    <row r="1553" spans="1:67" s="21" customFormat="1">
      <c r="A1553" s="7" t="s">
        <v>5756</v>
      </c>
      <c r="B1553" s="7" t="s">
        <v>5182</v>
      </c>
      <c r="C1553" s="7" t="s">
        <v>1506</v>
      </c>
      <c r="D1553" s="7" t="s">
        <v>1507</v>
      </c>
      <c r="E1553" s="7" t="s">
        <v>1521</v>
      </c>
      <c r="F1553" s="7" t="s">
        <v>5183</v>
      </c>
      <c r="G1553" s="7" t="s">
        <v>5184</v>
      </c>
      <c r="H1553" s="7" t="s">
        <v>5185</v>
      </c>
      <c r="I1553" s="7" t="s">
        <v>1537</v>
      </c>
      <c r="J1553" s="7">
        <f t="shared" si="24"/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12">
        <v>0</v>
      </c>
      <c r="AA1553" s="20">
        <v>0</v>
      </c>
      <c r="AB1553" s="20">
        <v>0</v>
      </c>
      <c r="AC1553" s="48">
        <v>0</v>
      </c>
      <c r="AD1553" s="9">
        <v>0</v>
      </c>
      <c r="AE1553" s="7">
        <v>0</v>
      </c>
      <c r="AF1553" s="7">
        <v>0</v>
      </c>
      <c r="AG1553" s="7">
        <v>0</v>
      </c>
      <c r="AH1553" s="7">
        <v>0</v>
      </c>
      <c r="AI1553" s="7">
        <v>0</v>
      </c>
      <c r="AJ1553" s="7">
        <v>0</v>
      </c>
      <c r="AK1553" s="7">
        <v>0</v>
      </c>
      <c r="AL1553" s="7">
        <v>0</v>
      </c>
      <c r="AM1553" s="7">
        <v>0</v>
      </c>
      <c r="AN1553" s="7">
        <v>0</v>
      </c>
      <c r="AO1553" s="7">
        <v>0</v>
      </c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</row>
    <row r="1554" spans="1:67" s="21" customFormat="1">
      <c r="A1554" s="7" t="s">
        <v>5757</v>
      </c>
      <c r="B1554" s="7" t="s">
        <v>4099</v>
      </c>
      <c r="C1554" s="7" t="s">
        <v>4100</v>
      </c>
      <c r="D1554" s="7" t="s">
        <v>1537</v>
      </c>
      <c r="E1554" s="7" t="s">
        <v>1537</v>
      </c>
      <c r="F1554" s="7" t="s">
        <v>1537</v>
      </c>
      <c r="G1554" s="7" t="s">
        <v>1537</v>
      </c>
      <c r="H1554" s="7" t="s">
        <v>1537</v>
      </c>
      <c r="I1554" s="7" t="s">
        <v>1537</v>
      </c>
      <c r="J1554" s="7">
        <f t="shared" si="24"/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Y1554" s="8">
        <v>0</v>
      </c>
      <c r="Z1554" s="12">
        <v>0</v>
      </c>
      <c r="AA1554" s="20">
        <v>0</v>
      </c>
      <c r="AB1554" s="20">
        <v>0</v>
      </c>
      <c r="AC1554" s="48">
        <v>0</v>
      </c>
      <c r="AD1554" s="9">
        <v>0</v>
      </c>
      <c r="AE1554" s="7">
        <v>0</v>
      </c>
      <c r="AF1554" s="7">
        <v>0</v>
      </c>
      <c r="AG1554" s="7">
        <v>0</v>
      </c>
      <c r="AH1554" s="7">
        <v>0</v>
      </c>
      <c r="AI1554" s="7">
        <v>0</v>
      </c>
      <c r="AJ1554" s="7">
        <v>0</v>
      </c>
      <c r="AK1554" s="7">
        <v>0</v>
      </c>
      <c r="AL1554" s="7">
        <v>0</v>
      </c>
      <c r="AM1554" s="7">
        <v>0</v>
      </c>
      <c r="AN1554" s="7">
        <v>0</v>
      </c>
      <c r="AO1554" s="7">
        <v>0</v>
      </c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</row>
    <row r="1555" spans="1:67" s="21" customFormat="1">
      <c r="A1555" s="7" t="s">
        <v>5758</v>
      </c>
      <c r="B1555" s="7" t="s">
        <v>4549</v>
      </c>
      <c r="C1555" s="7" t="s">
        <v>1506</v>
      </c>
      <c r="D1555" s="7" t="s">
        <v>1507</v>
      </c>
      <c r="E1555" s="7" t="s">
        <v>1508</v>
      </c>
      <c r="F1555" s="7" t="s">
        <v>1509</v>
      </c>
      <c r="G1555" s="7" t="s">
        <v>1594</v>
      </c>
      <c r="H1555" s="7" t="s">
        <v>3993</v>
      </c>
      <c r="I1555" s="7" t="s">
        <v>1537</v>
      </c>
      <c r="J1555" s="7">
        <f t="shared" si="24"/>
        <v>0</v>
      </c>
      <c r="K1555" s="8">
        <v>0</v>
      </c>
      <c r="L1555" s="8">
        <v>0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12">
        <v>0</v>
      </c>
      <c r="AA1555" s="20">
        <v>0</v>
      </c>
      <c r="AB1555" s="20">
        <v>0</v>
      </c>
      <c r="AC1555" s="48">
        <v>0</v>
      </c>
      <c r="AD1555" s="9">
        <v>0</v>
      </c>
      <c r="AE1555" s="7">
        <v>0</v>
      </c>
      <c r="AF1555" s="7">
        <v>0</v>
      </c>
      <c r="AG1555" s="7">
        <v>0</v>
      </c>
      <c r="AH1555" s="7">
        <v>0</v>
      </c>
      <c r="AI1555" s="7">
        <v>0</v>
      </c>
      <c r="AJ1555" s="7">
        <v>0</v>
      </c>
      <c r="AK1555" s="7">
        <v>0</v>
      </c>
      <c r="AL1555" s="7">
        <v>0</v>
      </c>
      <c r="AM1555" s="7">
        <v>0</v>
      </c>
      <c r="AN1555" s="7">
        <v>0</v>
      </c>
      <c r="AO1555" s="7">
        <v>0</v>
      </c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</row>
    <row r="1556" spans="1:67" s="21" customFormat="1">
      <c r="A1556" s="7" t="s">
        <v>5759</v>
      </c>
      <c r="B1556" s="7" t="s">
        <v>3695</v>
      </c>
      <c r="C1556" s="7" t="s">
        <v>1506</v>
      </c>
      <c r="D1556" s="7" t="s">
        <v>1507</v>
      </c>
      <c r="E1556" s="7" t="s">
        <v>1515</v>
      </c>
      <c r="F1556" s="7" t="s">
        <v>3672</v>
      </c>
      <c r="G1556" s="7" t="s">
        <v>1789</v>
      </c>
      <c r="H1556" s="7" t="s">
        <v>1537</v>
      </c>
      <c r="I1556" s="7" t="s">
        <v>1537</v>
      </c>
      <c r="J1556" s="7">
        <f t="shared" si="24"/>
        <v>0</v>
      </c>
      <c r="K1556" s="8">
        <v>0</v>
      </c>
      <c r="L1556" s="8">
        <v>0</v>
      </c>
      <c r="M1556" s="8">
        <v>0</v>
      </c>
      <c r="N1556" s="8">
        <v>0</v>
      </c>
      <c r="O1556" s="8">
        <v>0</v>
      </c>
      <c r="P1556" s="8">
        <v>0</v>
      </c>
      <c r="Q1556" s="8">
        <v>0</v>
      </c>
      <c r="R1556" s="8">
        <v>0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Y1556" s="8">
        <v>0</v>
      </c>
      <c r="Z1556" s="12">
        <v>0</v>
      </c>
      <c r="AA1556" s="20">
        <v>0</v>
      </c>
      <c r="AB1556" s="20">
        <v>0</v>
      </c>
      <c r="AC1556" s="48">
        <v>0</v>
      </c>
      <c r="AD1556" s="9">
        <v>0</v>
      </c>
      <c r="AE1556" s="7">
        <v>0</v>
      </c>
      <c r="AF1556" s="7">
        <v>0</v>
      </c>
      <c r="AG1556" s="7">
        <v>0</v>
      </c>
      <c r="AH1556" s="7">
        <v>0</v>
      </c>
      <c r="AI1556" s="7">
        <v>0</v>
      </c>
      <c r="AJ1556" s="7">
        <v>0</v>
      </c>
      <c r="AK1556" s="7">
        <v>0</v>
      </c>
      <c r="AL1556" s="7">
        <v>0</v>
      </c>
      <c r="AM1556" s="7">
        <v>0</v>
      </c>
      <c r="AN1556" s="7">
        <v>0</v>
      </c>
      <c r="AO1556" s="7">
        <v>0</v>
      </c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</row>
    <row r="1557" spans="1:67" s="21" customFormat="1">
      <c r="A1557" s="7" t="s">
        <v>5760</v>
      </c>
      <c r="B1557" s="7" t="s">
        <v>3695</v>
      </c>
      <c r="C1557" s="7" t="s">
        <v>1506</v>
      </c>
      <c r="D1557" s="7" t="s">
        <v>1507</v>
      </c>
      <c r="E1557" s="7" t="s">
        <v>1515</v>
      </c>
      <c r="F1557" s="7" t="s">
        <v>3672</v>
      </c>
      <c r="G1557" s="7" t="s">
        <v>1789</v>
      </c>
      <c r="H1557" s="7" t="s">
        <v>1537</v>
      </c>
      <c r="I1557" s="7" t="s">
        <v>1537</v>
      </c>
      <c r="J1557" s="7">
        <f t="shared" si="24"/>
        <v>0</v>
      </c>
      <c r="K1557" s="8">
        <v>0</v>
      </c>
      <c r="L1557" s="8">
        <v>0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12">
        <v>0</v>
      </c>
      <c r="AA1557" s="20">
        <v>0</v>
      </c>
      <c r="AB1557" s="20">
        <v>0</v>
      </c>
      <c r="AC1557" s="48">
        <v>0</v>
      </c>
      <c r="AD1557" s="9">
        <v>0</v>
      </c>
      <c r="AE1557" s="7">
        <v>0</v>
      </c>
      <c r="AF1557" s="7">
        <v>0</v>
      </c>
      <c r="AG1557" s="7">
        <v>0</v>
      </c>
      <c r="AH1557" s="7">
        <v>0</v>
      </c>
      <c r="AI1557" s="7">
        <v>0</v>
      </c>
      <c r="AJ1557" s="7">
        <v>0</v>
      </c>
      <c r="AK1557" s="7">
        <v>0</v>
      </c>
      <c r="AL1557" s="7">
        <v>0</v>
      </c>
      <c r="AM1557" s="7">
        <v>0</v>
      </c>
      <c r="AN1557" s="7">
        <v>0</v>
      </c>
      <c r="AO1557" s="7">
        <v>0</v>
      </c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</row>
    <row r="1558" spans="1:67" s="21" customFormat="1">
      <c r="A1558" s="7" t="s">
        <v>5761</v>
      </c>
      <c r="B1558" s="7" t="s">
        <v>3782</v>
      </c>
      <c r="C1558" s="7" t="s">
        <v>1506</v>
      </c>
      <c r="D1558" s="7" t="s">
        <v>1507</v>
      </c>
      <c r="E1558" s="7" t="s">
        <v>1521</v>
      </c>
      <c r="F1558" s="7" t="s">
        <v>1522</v>
      </c>
      <c r="G1558" s="7" t="s">
        <v>1537</v>
      </c>
      <c r="H1558" s="7" t="s">
        <v>1537</v>
      </c>
      <c r="I1558" s="7" t="s">
        <v>1537</v>
      </c>
      <c r="J1558" s="7">
        <f t="shared" si="24"/>
        <v>0</v>
      </c>
      <c r="K1558" s="8">
        <v>0</v>
      </c>
      <c r="L1558" s="8">
        <v>0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Y1558" s="8">
        <v>0</v>
      </c>
      <c r="Z1558" s="12">
        <v>0</v>
      </c>
      <c r="AA1558" s="20">
        <v>0</v>
      </c>
      <c r="AB1558" s="20">
        <v>0</v>
      </c>
      <c r="AC1558" s="48">
        <v>0</v>
      </c>
      <c r="AD1558" s="9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0</v>
      </c>
      <c r="AJ1558" s="7">
        <v>0</v>
      </c>
      <c r="AK1558" s="7">
        <v>0</v>
      </c>
      <c r="AL1558" s="7">
        <v>0</v>
      </c>
      <c r="AM1558" s="7">
        <v>0</v>
      </c>
      <c r="AN1558" s="7">
        <v>0</v>
      </c>
      <c r="AO1558" s="7">
        <v>0</v>
      </c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</row>
    <row r="1559" spans="1:67" s="21" customFormat="1">
      <c r="A1559" s="7" t="s">
        <v>5762</v>
      </c>
      <c r="B1559" s="7" t="s">
        <v>3701</v>
      </c>
      <c r="C1559" s="7" t="s">
        <v>1506</v>
      </c>
      <c r="D1559" s="7" t="s">
        <v>1507</v>
      </c>
      <c r="E1559" s="7" t="s">
        <v>1521</v>
      </c>
      <c r="F1559" s="7" t="s">
        <v>1527</v>
      </c>
      <c r="G1559" s="7" t="s">
        <v>1528</v>
      </c>
      <c r="H1559" s="7" t="s">
        <v>1529</v>
      </c>
      <c r="I1559" s="7" t="s">
        <v>1537</v>
      </c>
      <c r="J1559" s="7">
        <f t="shared" si="24"/>
        <v>0</v>
      </c>
      <c r="K1559" s="8">
        <v>0</v>
      </c>
      <c r="L1559" s="8">
        <v>0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12">
        <v>0</v>
      </c>
      <c r="AA1559" s="20">
        <v>0</v>
      </c>
      <c r="AB1559" s="20">
        <v>0</v>
      </c>
      <c r="AC1559" s="48">
        <v>0</v>
      </c>
      <c r="AD1559" s="9">
        <v>0</v>
      </c>
      <c r="AE1559" s="7">
        <v>0</v>
      </c>
      <c r="AF1559" s="7">
        <v>0</v>
      </c>
      <c r="AG1559" s="7">
        <v>0</v>
      </c>
      <c r="AH1559" s="7">
        <v>0</v>
      </c>
      <c r="AI1559" s="7">
        <v>0</v>
      </c>
      <c r="AJ1559" s="7">
        <v>0</v>
      </c>
      <c r="AK1559" s="7">
        <v>0</v>
      </c>
      <c r="AL1559" s="7">
        <v>0</v>
      </c>
      <c r="AM1559" s="7">
        <v>0</v>
      </c>
      <c r="AN1559" s="7">
        <v>0</v>
      </c>
      <c r="AO1559" s="7">
        <v>0</v>
      </c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</row>
    <row r="1560" spans="1:67" s="21" customFormat="1">
      <c r="A1560" s="7" t="s">
        <v>5763</v>
      </c>
      <c r="B1560" s="7" t="s">
        <v>3669</v>
      </c>
      <c r="C1560" s="7" t="s">
        <v>1506</v>
      </c>
      <c r="D1560" s="7" t="s">
        <v>1507</v>
      </c>
      <c r="E1560" s="7" t="s">
        <v>1521</v>
      </c>
      <c r="F1560" s="7" t="s">
        <v>1546</v>
      </c>
      <c r="G1560" s="7" t="s">
        <v>1537</v>
      </c>
      <c r="H1560" s="7" t="s">
        <v>1537</v>
      </c>
      <c r="I1560" s="7" t="s">
        <v>1537</v>
      </c>
      <c r="J1560" s="7">
        <f t="shared" si="24"/>
        <v>0</v>
      </c>
      <c r="K1560" s="8">
        <v>0</v>
      </c>
      <c r="L1560" s="8">
        <v>0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Y1560" s="8">
        <v>0</v>
      </c>
      <c r="Z1560" s="12">
        <v>0</v>
      </c>
      <c r="AA1560" s="20">
        <v>0</v>
      </c>
      <c r="AB1560" s="20">
        <v>0</v>
      </c>
      <c r="AC1560" s="48">
        <v>0</v>
      </c>
      <c r="AD1560" s="9">
        <v>0</v>
      </c>
      <c r="AE1560" s="7">
        <v>0</v>
      </c>
      <c r="AF1560" s="7">
        <v>0</v>
      </c>
      <c r="AG1560" s="7">
        <v>0</v>
      </c>
      <c r="AH1560" s="7">
        <v>0</v>
      </c>
      <c r="AI1560" s="7">
        <v>0</v>
      </c>
      <c r="AJ1560" s="7">
        <v>0</v>
      </c>
      <c r="AK1560" s="7">
        <v>0</v>
      </c>
      <c r="AL1560" s="7">
        <v>0</v>
      </c>
      <c r="AM1560" s="7">
        <v>0</v>
      </c>
      <c r="AN1560" s="7">
        <v>0</v>
      </c>
      <c r="AO1560" s="7">
        <v>0</v>
      </c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</row>
    <row r="1561" spans="1:67" s="21" customFormat="1">
      <c r="A1561" s="7" t="s">
        <v>5764</v>
      </c>
      <c r="B1561" s="7" t="s">
        <v>3901</v>
      </c>
      <c r="C1561" s="7" t="s">
        <v>1506</v>
      </c>
      <c r="D1561" s="7" t="s">
        <v>1749</v>
      </c>
      <c r="E1561" s="7" t="s">
        <v>1749</v>
      </c>
      <c r="F1561" s="7" t="s">
        <v>1750</v>
      </c>
      <c r="G1561" s="7" t="s">
        <v>1751</v>
      </c>
      <c r="H1561" s="7" t="s">
        <v>1537</v>
      </c>
      <c r="I1561" s="7" t="s">
        <v>1537</v>
      </c>
      <c r="J1561" s="7">
        <f t="shared" si="24"/>
        <v>0</v>
      </c>
      <c r="K1561" s="8">
        <v>0</v>
      </c>
      <c r="L1561" s="8">
        <v>0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12">
        <v>0</v>
      </c>
      <c r="AA1561" s="20">
        <v>0</v>
      </c>
      <c r="AB1561" s="20">
        <v>0</v>
      </c>
      <c r="AC1561" s="48">
        <v>0</v>
      </c>
      <c r="AD1561" s="9">
        <v>0</v>
      </c>
      <c r="AE1561" s="7">
        <v>0</v>
      </c>
      <c r="AF1561" s="7">
        <v>0</v>
      </c>
      <c r="AG1561" s="7">
        <v>0</v>
      </c>
      <c r="AH1561" s="7">
        <v>0</v>
      </c>
      <c r="AI1561" s="7">
        <v>0</v>
      </c>
      <c r="AJ1561" s="7">
        <v>0</v>
      </c>
      <c r="AK1561" s="7">
        <v>0</v>
      </c>
      <c r="AL1561" s="7">
        <v>0</v>
      </c>
      <c r="AM1561" s="7">
        <v>0</v>
      </c>
      <c r="AN1561" s="7">
        <v>0</v>
      </c>
      <c r="AO1561" s="7">
        <v>0</v>
      </c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</row>
    <row r="1562" spans="1:67" s="21" customFormat="1">
      <c r="A1562" s="7" t="s">
        <v>5765</v>
      </c>
      <c r="B1562" s="7" t="s">
        <v>3751</v>
      </c>
      <c r="C1562" s="7" t="s">
        <v>1506</v>
      </c>
      <c r="D1562" s="7" t="s">
        <v>1507</v>
      </c>
      <c r="E1562" s="7" t="s">
        <v>1508</v>
      </c>
      <c r="F1562" s="7" t="s">
        <v>1509</v>
      </c>
      <c r="G1562" s="7" t="s">
        <v>1594</v>
      </c>
      <c r="H1562" s="7" t="s">
        <v>1537</v>
      </c>
      <c r="I1562" s="7" t="s">
        <v>1537</v>
      </c>
      <c r="J1562" s="7">
        <f t="shared" si="24"/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Y1562" s="8">
        <v>0</v>
      </c>
      <c r="Z1562" s="12">
        <v>0</v>
      </c>
      <c r="AA1562" s="20">
        <v>0</v>
      </c>
      <c r="AB1562" s="20">
        <v>0</v>
      </c>
      <c r="AC1562" s="48">
        <v>0</v>
      </c>
      <c r="AD1562" s="9">
        <v>0</v>
      </c>
      <c r="AE1562" s="7">
        <v>0</v>
      </c>
      <c r="AF1562" s="7">
        <v>0</v>
      </c>
      <c r="AG1562" s="7">
        <v>0</v>
      </c>
      <c r="AH1562" s="7">
        <v>0</v>
      </c>
      <c r="AI1562" s="7">
        <v>0</v>
      </c>
      <c r="AJ1562" s="7">
        <v>0</v>
      </c>
      <c r="AK1562" s="7">
        <v>0</v>
      </c>
      <c r="AL1562" s="7">
        <v>0</v>
      </c>
      <c r="AM1562" s="7">
        <v>0</v>
      </c>
      <c r="AN1562" s="7">
        <v>0</v>
      </c>
      <c r="AO1562" s="7">
        <v>0</v>
      </c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</row>
    <row r="1563" spans="1:67" s="21" customFormat="1">
      <c r="A1563" s="7" t="s">
        <v>5766</v>
      </c>
      <c r="B1563" s="7" t="s">
        <v>4264</v>
      </c>
      <c r="C1563" s="7" t="s">
        <v>1506</v>
      </c>
      <c r="D1563" s="7" t="s">
        <v>1507</v>
      </c>
      <c r="E1563" s="7" t="s">
        <v>1521</v>
      </c>
      <c r="F1563" s="7" t="s">
        <v>1546</v>
      </c>
      <c r="G1563" s="7" t="s">
        <v>1547</v>
      </c>
      <c r="H1563" s="7" t="s">
        <v>1537</v>
      </c>
      <c r="I1563" s="7" t="s">
        <v>1537</v>
      </c>
      <c r="J1563" s="7">
        <f t="shared" si="24"/>
        <v>0</v>
      </c>
      <c r="K1563" s="8">
        <v>0</v>
      </c>
      <c r="L1563" s="8">
        <v>0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12">
        <v>0</v>
      </c>
      <c r="AA1563" s="20">
        <v>0</v>
      </c>
      <c r="AB1563" s="20">
        <v>0</v>
      </c>
      <c r="AC1563" s="48">
        <v>0</v>
      </c>
      <c r="AD1563" s="9">
        <v>0</v>
      </c>
      <c r="AE1563" s="7">
        <v>0</v>
      </c>
      <c r="AF1563" s="7">
        <v>0</v>
      </c>
      <c r="AG1563" s="7">
        <v>0</v>
      </c>
      <c r="AH1563" s="7">
        <v>0</v>
      </c>
      <c r="AI1563" s="7">
        <v>0</v>
      </c>
      <c r="AJ1563" s="7">
        <v>0</v>
      </c>
      <c r="AK1563" s="7">
        <v>0</v>
      </c>
      <c r="AL1563" s="7">
        <v>0</v>
      </c>
      <c r="AM1563" s="7">
        <v>0</v>
      </c>
      <c r="AN1563" s="7">
        <v>0</v>
      </c>
      <c r="AO1563" s="7">
        <v>0</v>
      </c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</row>
    <row r="1564" spans="1:67" s="21" customFormat="1">
      <c r="A1564" s="7" t="s">
        <v>5767</v>
      </c>
      <c r="B1564" s="7" t="s">
        <v>3756</v>
      </c>
      <c r="C1564" s="7" t="s">
        <v>1506</v>
      </c>
      <c r="D1564" s="7" t="s">
        <v>1507</v>
      </c>
      <c r="E1564" s="7" t="s">
        <v>1515</v>
      </c>
      <c r="F1564" s="7" t="s">
        <v>3757</v>
      </c>
      <c r="G1564" s="7" t="s">
        <v>3758</v>
      </c>
      <c r="H1564" s="7" t="s">
        <v>3759</v>
      </c>
      <c r="I1564" s="7" t="s">
        <v>1537</v>
      </c>
      <c r="J1564" s="7">
        <f t="shared" si="24"/>
        <v>0</v>
      </c>
      <c r="K1564" s="8">
        <v>0</v>
      </c>
      <c r="L1564" s="8">
        <v>0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12">
        <v>0</v>
      </c>
      <c r="AA1564" s="20">
        <v>0</v>
      </c>
      <c r="AB1564" s="20">
        <v>0</v>
      </c>
      <c r="AC1564" s="48">
        <v>0</v>
      </c>
      <c r="AD1564" s="9">
        <v>0</v>
      </c>
      <c r="AE1564" s="7">
        <v>0</v>
      </c>
      <c r="AF1564" s="7">
        <v>0</v>
      </c>
      <c r="AG1564" s="7">
        <v>0</v>
      </c>
      <c r="AH1564" s="7">
        <v>0</v>
      </c>
      <c r="AI1564" s="7">
        <v>0</v>
      </c>
      <c r="AJ1564" s="7">
        <v>0</v>
      </c>
      <c r="AK1564" s="7">
        <v>0</v>
      </c>
      <c r="AL1564" s="7">
        <v>0</v>
      </c>
      <c r="AM1564" s="7">
        <v>0</v>
      </c>
      <c r="AN1564" s="7">
        <v>0</v>
      </c>
      <c r="AO1564" s="7">
        <v>0</v>
      </c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</row>
    <row r="1565" spans="1:67" s="21" customFormat="1">
      <c r="A1565" s="7" t="s">
        <v>5768</v>
      </c>
      <c r="B1565" s="7" t="s">
        <v>4099</v>
      </c>
      <c r="C1565" s="7" t="s">
        <v>4100</v>
      </c>
      <c r="D1565" s="7" t="s">
        <v>1537</v>
      </c>
      <c r="E1565" s="7" t="s">
        <v>1537</v>
      </c>
      <c r="F1565" s="7" t="s">
        <v>1537</v>
      </c>
      <c r="G1565" s="7" t="s">
        <v>1537</v>
      </c>
      <c r="H1565" s="7" t="s">
        <v>1537</v>
      </c>
      <c r="I1565" s="7" t="s">
        <v>1537</v>
      </c>
      <c r="J1565" s="7">
        <f t="shared" si="24"/>
        <v>0</v>
      </c>
      <c r="K1565" s="8">
        <v>0</v>
      </c>
      <c r="L1565" s="8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12">
        <v>0</v>
      </c>
      <c r="AA1565" s="20">
        <v>0</v>
      </c>
      <c r="AB1565" s="20">
        <v>0</v>
      </c>
      <c r="AC1565" s="48">
        <v>0</v>
      </c>
      <c r="AD1565" s="9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0</v>
      </c>
      <c r="AJ1565" s="7">
        <v>0</v>
      </c>
      <c r="AK1565" s="7">
        <v>0</v>
      </c>
      <c r="AL1565" s="7">
        <v>0</v>
      </c>
      <c r="AM1565" s="7">
        <v>0</v>
      </c>
      <c r="AN1565" s="7">
        <v>0</v>
      </c>
      <c r="AO1565" s="7">
        <v>0</v>
      </c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</row>
    <row r="1566" spans="1:67" s="21" customFormat="1">
      <c r="A1566" s="7" t="s">
        <v>5769</v>
      </c>
      <c r="B1566" s="7" t="s">
        <v>3968</v>
      </c>
      <c r="C1566" s="7" t="s">
        <v>1506</v>
      </c>
      <c r="D1566" s="7" t="s">
        <v>1507</v>
      </c>
      <c r="E1566" s="7" t="s">
        <v>1521</v>
      </c>
      <c r="F1566" s="7" t="s">
        <v>1522</v>
      </c>
      <c r="G1566" s="7" t="s">
        <v>3763</v>
      </c>
      <c r="H1566" s="7" t="s">
        <v>1537</v>
      </c>
      <c r="I1566" s="7" t="s">
        <v>1537</v>
      </c>
      <c r="J1566" s="7">
        <f t="shared" si="24"/>
        <v>0</v>
      </c>
      <c r="K1566" s="8">
        <v>0</v>
      </c>
      <c r="L1566" s="8">
        <v>0</v>
      </c>
      <c r="M1566" s="8">
        <v>0</v>
      </c>
      <c r="N1566" s="8">
        <v>0</v>
      </c>
      <c r="O1566" s="8">
        <v>0</v>
      </c>
      <c r="P1566" s="8">
        <v>0</v>
      </c>
      <c r="Q1566" s="8">
        <v>0</v>
      </c>
      <c r="R1566" s="8">
        <v>0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Y1566" s="8">
        <v>0</v>
      </c>
      <c r="Z1566" s="12">
        <v>0</v>
      </c>
      <c r="AA1566" s="20">
        <v>0</v>
      </c>
      <c r="AB1566" s="20">
        <v>0</v>
      </c>
      <c r="AC1566" s="48">
        <v>0</v>
      </c>
      <c r="AD1566" s="9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v>0</v>
      </c>
      <c r="AK1566" s="7">
        <v>0</v>
      </c>
      <c r="AL1566" s="7">
        <v>0</v>
      </c>
      <c r="AM1566" s="7">
        <v>0</v>
      </c>
      <c r="AN1566" s="7">
        <v>0</v>
      </c>
      <c r="AO1566" s="7">
        <v>0</v>
      </c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</row>
    <row r="1567" spans="1:67" s="21" customFormat="1">
      <c r="A1567" s="7" t="s">
        <v>5770</v>
      </c>
      <c r="B1567" s="7" t="s">
        <v>4099</v>
      </c>
      <c r="C1567" s="7" t="s">
        <v>4100</v>
      </c>
      <c r="D1567" s="7" t="s">
        <v>1537</v>
      </c>
      <c r="E1567" s="7" t="s">
        <v>1537</v>
      </c>
      <c r="F1567" s="7" t="s">
        <v>1537</v>
      </c>
      <c r="G1567" s="7" t="s">
        <v>1537</v>
      </c>
      <c r="H1567" s="7" t="s">
        <v>1537</v>
      </c>
      <c r="I1567" s="7" t="s">
        <v>1537</v>
      </c>
      <c r="J1567" s="7">
        <f t="shared" si="24"/>
        <v>0</v>
      </c>
      <c r="K1567" s="8">
        <v>0</v>
      </c>
      <c r="L1567" s="8">
        <v>0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12">
        <v>0</v>
      </c>
      <c r="AA1567" s="20">
        <v>0</v>
      </c>
      <c r="AB1567" s="20">
        <v>0</v>
      </c>
      <c r="AC1567" s="48">
        <v>0</v>
      </c>
      <c r="AD1567" s="9">
        <v>0</v>
      </c>
      <c r="AE1567" s="7">
        <v>0</v>
      </c>
      <c r="AF1567" s="7">
        <v>0</v>
      </c>
      <c r="AG1567" s="7">
        <v>0</v>
      </c>
      <c r="AH1567" s="7">
        <v>0</v>
      </c>
      <c r="AI1567" s="7">
        <v>0</v>
      </c>
      <c r="AJ1567" s="7">
        <v>0</v>
      </c>
      <c r="AK1567" s="7">
        <v>0</v>
      </c>
      <c r="AL1567" s="7">
        <v>0</v>
      </c>
      <c r="AM1567" s="7">
        <v>0</v>
      </c>
      <c r="AN1567" s="7">
        <v>0</v>
      </c>
      <c r="AO1567" s="7">
        <v>0</v>
      </c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</row>
    <row r="1568" spans="1:67" s="21" customFormat="1">
      <c r="A1568" s="7" t="s">
        <v>5771</v>
      </c>
      <c r="B1568" s="7" t="s">
        <v>4044</v>
      </c>
      <c r="C1568" s="7" t="s">
        <v>1506</v>
      </c>
      <c r="D1568" s="7" t="s">
        <v>1507</v>
      </c>
      <c r="E1568" s="7" t="s">
        <v>1508</v>
      </c>
      <c r="F1568" s="7" t="s">
        <v>1509</v>
      </c>
      <c r="G1568" s="7" t="s">
        <v>1537</v>
      </c>
      <c r="H1568" s="7" t="s">
        <v>1537</v>
      </c>
      <c r="I1568" s="7" t="s">
        <v>1537</v>
      </c>
      <c r="J1568" s="7">
        <f t="shared" si="24"/>
        <v>0</v>
      </c>
      <c r="K1568" s="8">
        <v>0</v>
      </c>
      <c r="L1568" s="8">
        <v>0</v>
      </c>
      <c r="M1568" s="8">
        <v>0</v>
      </c>
      <c r="N1568" s="8">
        <v>0</v>
      </c>
      <c r="O1568" s="8">
        <v>0</v>
      </c>
      <c r="P1568" s="8">
        <v>0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12">
        <v>0</v>
      </c>
      <c r="AA1568" s="20">
        <v>0</v>
      </c>
      <c r="AB1568" s="20">
        <v>0</v>
      </c>
      <c r="AC1568" s="48">
        <v>0</v>
      </c>
      <c r="AD1568" s="9">
        <v>0</v>
      </c>
      <c r="AE1568" s="7">
        <v>0</v>
      </c>
      <c r="AF1568" s="7">
        <v>0</v>
      </c>
      <c r="AG1568" s="7">
        <v>0</v>
      </c>
      <c r="AH1568" s="7">
        <v>0</v>
      </c>
      <c r="AI1568" s="7">
        <v>0</v>
      </c>
      <c r="AJ1568" s="7">
        <v>0</v>
      </c>
      <c r="AK1568" s="7">
        <v>0</v>
      </c>
      <c r="AL1568" s="7">
        <v>0</v>
      </c>
      <c r="AM1568" s="7">
        <v>0</v>
      </c>
      <c r="AN1568" s="7">
        <v>0</v>
      </c>
      <c r="AO1568" s="7">
        <v>0</v>
      </c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</row>
    <row r="1569" spans="1:67" s="21" customFormat="1">
      <c r="A1569" s="7" t="s">
        <v>5772</v>
      </c>
      <c r="B1569" s="7" t="s">
        <v>3803</v>
      </c>
      <c r="C1569" s="7" t="s">
        <v>1506</v>
      </c>
      <c r="D1569" s="7" t="s">
        <v>1507</v>
      </c>
      <c r="E1569" s="7" t="s">
        <v>1515</v>
      </c>
      <c r="F1569" s="7" t="s">
        <v>1581</v>
      </c>
      <c r="G1569" s="7" t="s">
        <v>1582</v>
      </c>
      <c r="H1569" s="7" t="s">
        <v>1537</v>
      </c>
      <c r="I1569" s="7" t="s">
        <v>1537</v>
      </c>
      <c r="J1569" s="7">
        <f t="shared" si="24"/>
        <v>0</v>
      </c>
      <c r="K1569" s="8">
        <v>0</v>
      </c>
      <c r="L1569" s="8">
        <v>0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12">
        <v>0</v>
      </c>
      <c r="AA1569" s="20">
        <v>0</v>
      </c>
      <c r="AB1569" s="20">
        <v>0</v>
      </c>
      <c r="AC1569" s="48">
        <v>0</v>
      </c>
      <c r="AD1569" s="9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7">
        <v>0</v>
      </c>
      <c r="AN1569" s="7">
        <v>0</v>
      </c>
      <c r="AO1569" s="7">
        <v>0</v>
      </c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</row>
    <row r="1570" spans="1:67" s="21" customFormat="1">
      <c r="A1570" s="7" t="s">
        <v>5773</v>
      </c>
      <c r="B1570" s="7" t="s">
        <v>4044</v>
      </c>
      <c r="C1570" s="7" t="s">
        <v>1506</v>
      </c>
      <c r="D1570" s="7" t="s">
        <v>1507</v>
      </c>
      <c r="E1570" s="7" t="s">
        <v>1508</v>
      </c>
      <c r="F1570" s="7" t="s">
        <v>1509</v>
      </c>
      <c r="G1570" s="7" t="s">
        <v>1537</v>
      </c>
      <c r="H1570" s="7" t="s">
        <v>1537</v>
      </c>
      <c r="I1570" s="7" t="s">
        <v>1537</v>
      </c>
      <c r="J1570" s="7">
        <f t="shared" si="24"/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12">
        <v>0</v>
      </c>
      <c r="AA1570" s="20">
        <v>0</v>
      </c>
      <c r="AB1570" s="20">
        <v>0</v>
      </c>
      <c r="AC1570" s="48">
        <v>0</v>
      </c>
      <c r="AD1570" s="9">
        <v>0</v>
      </c>
      <c r="AE1570" s="7">
        <v>0</v>
      </c>
      <c r="AF1570" s="7">
        <v>0</v>
      </c>
      <c r="AG1570" s="7">
        <v>0</v>
      </c>
      <c r="AH1570" s="7">
        <v>0</v>
      </c>
      <c r="AI1570" s="7">
        <v>0</v>
      </c>
      <c r="AJ1570" s="7">
        <v>0</v>
      </c>
      <c r="AK1570" s="7">
        <v>0</v>
      </c>
      <c r="AL1570" s="7">
        <v>0</v>
      </c>
      <c r="AM1570" s="7">
        <v>0</v>
      </c>
      <c r="AN1570" s="7">
        <v>0</v>
      </c>
      <c r="AO1570" s="7">
        <v>0</v>
      </c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</row>
    <row r="1571" spans="1:67" s="21" customFormat="1">
      <c r="A1571" s="7" t="s">
        <v>5774</v>
      </c>
      <c r="B1571" s="7" t="s">
        <v>4123</v>
      </c>
      <c r="C1571" s="7" t="s">
        <v>1537</v>
      </c>
      <c r="D1571" s="7" t="s">
        <v>1537</v>
      </c>
      <c r="E1571" s="7" t="s">
        <v>1537</v>
      </c>
      <c r="F1571" s="7" t="s">
        <v>1537</v>
      </c>
      <c r="G1571" s="7" t="s">
        <v>1537</v>
      </c>
      <c r="H1571" s="7" t="s">
        <v>1537</v>
      </c>
      <c r="I1571" s="7" t="s">
        <v>1537</v>
      </c>
      <c r="J1571" s="7">
        <f t="shared" si="24"/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12">
        <v>0</v>
      </c>
      <c r="AA1571" s="20">
        <v>0</v>
      </c>
      <c r="AB1571" s="20">
        <v>0</v>
      </c>
      <c r="AC1571" s="48">
        <v>0</v>
      </c>
      <c r="AD1571" s="9">
        <v>0</v>
      </c>
      <c r="AE1571" s="7">
        <v>0</v>
      </c>
      <c r="AF1571" s="7">
        <v>0</v>
      </c>
      <c r="AG1571" s="7">
        <v>0</v>
      </c>
      <c r="AH1571" s="7">
        <v>0</v>
      </c>
      <c r="AI1571" s="7">
        <v>0</v>
      </c>
      <c r="AJ1571" s="7">
        <v>0</v>
      </c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</row>
    <row r="1572" spans="1:67" s="21" customFormat="1">
      <c r="A1572" s="7" t="s">
        <v>5775</v>
      </c>
      <c r="B1572" s="7" t="s">
        <v>3773</v>
      </c>
      <c r="C1572" s="7" t="s">
        <v>1506</v>
      </c>
      <c r="D1572" s="7" t="s">
        <v>1558</v>
      </c>
      <c r="E1572" s="7" t="s">
        <v>1559</v>
      </c>
      <c r="F1572" s="7" t="s">
        <v>1560</v>
      </c>
      <c r="G1572" s="7" t="s">
        <v>1561</v>
      </c>
      <c r="H1572" s="7" t="s">
        <v>1537</v>
      </c>
      <c r="I1572" s="7" t="s">
        <v>1537</v>
      </c>
      <c r="J1572" s="7">
        <f t="shared" si="24"/>
        <v>0</v>
      </c>
      <c r="K1572" s="8">
        <v>0</v>
      </c>
      <c r="L1572" s="8">
        <v>0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0</v>
      </c>
      <c r="Z1572" s="12">
        <v>0</v>
      </c>
      <c r="AA1572" s="20">
        <v>0</v>
      </c>
      <c r="AB1572" s="20">
        <v>0</v>
      </c>
      <c r="AC1572" s="48">
        <v>0</v>
      </c>
      <c r="AD1572" s="9">
        <v>0</v>
      </c>
      <c r="AE1572" s="7">
        <v>0</v>
      </c>
      <c r="AF1572" s="7">
        <v>0</v>
      </c>
      <c r="AG1572" s="7">
        <v>0</v>
      </c>
      <c r="AH1572" s="7">
        <v>0</v>
      </c>
      <c r="AI1572" s="7">
        <v>0</v>
      </c>
      <c r="AJ1572" s="7">
        <v>0</v>
      </c>
      <c r="AK1572" s="7">
        <v>0</v>
      </c>
      <c r="AL1572" s="7">
        <v>0</v>
      </c>
      <c r="AM1572" s="7">
        <v>0</v>
      </c>
      <c r="AN1572" s="7">
        <v>0</v>
      </c>
      <c r="AO1572" s="7">
        <v>0</v>
      </c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</row>
    <row r="1573" spans="1:67" s="21" customFormat="1">
      <c r="A1573" s="7" t="s">
        <v>5776</v>
      </c>
      <c r="B1573" s="7" t="s">
        <v>4102</v>
      </c>
      <c r="C1573" s="7" t="s">
        <v>1506</v>
      </c>
      <c r="D1573" s="7" t="s">
        <v>1507</v>
      </c>
      <c r="E1573" s="7" t="s">
        <v>1537</v>
      </c>
      <c r="F1573" s="7" t="s">
        <v>1537</v>
      </c>
      <c r="G1573" s="7" t="s">
        <v>1537</v>
      </c>
      <c r="H1573" s="7" t="s">
        <v>1537</v>
      </c>
      <c r="I1573" s="7" t="s">
        <v>1537</v>
      </c>
      <c r="J1573" s="7">
        <f t="shared" si="24"/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12">
        <v>0</v>
      </c>
      <c r="AA1573" s="20">
        <v>0</v>
      </c>
      <c r="AB1573" s="20">
        <v>0</v>
      </c>
      <c r="AC1573" s="48">
        <v>0</v>
      </c>
      <c r="AD1573" s="9">
        <v>0</v>
      </c>
      <c r="AE1573" s="7">
        <v>0</v>
      </c>
      <c r="AF1573" s="7">
        <v>0</v>
      </c>
      <c r="AG1573" s="7">
        <v>0</v>
      </c>
      <c r="AH1573" s="7">
        <v>0</v>
      </c>
      <c r="AI1573" s="7">
        <v>0</v>
      </c>
      <c r="AJ1573" s="7">
        <v>0</v>
      </c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</row>
    <row r="1574" spans="1:67" s="21" customFormat="1">
      <c r="A1574" s="7" t="s">
        <v>5777</v>
      </c>
      <c r="B1574" s="7" t="s">
        <v>3669</v>
      </c>
      <c r="C1574" s="7" t="s">
        <v>1506</v>
      </c>
      <c r="D1574" s="7" t="s">
        <v>1507</v>
      </c>
      <c r="E1574" s="7" t="s">
        <v>1521</v>
      </c>
      <c r="F1574" s="7" t="s">
        <v>1546</v>
      </c>
      <c r="G1574" s="7" t="s">
        <v>1537</v>
      </c>
      <c r="H1574" s="7" t="s">
        <v>1537</v>
      </c>
      <c r="I1574" s="7" t="s">
        <v>1537</v>
      </c>
      <c r="J1574" s="7">
        <f t="shared" si="24"/>
        <v>0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12">
        <v>0</v>
      </c>
      <c r="AA1574" s="20">
        <v>0</v>
      </c>
      <c r="AB1574" s="20">
        <v>0</v>
      </c>
      <c r="AC1574" s="48">
        <v>0</v>
      </c>
      <c r="AD1574" s="9">
        <v>0</v>
      </c>
      <c r="AE1574" s="7">
        <v>0</v>
      </c>
      <c r="AF1574" s="7">
        <v>0</v>
      </c>
      <c r="AG1574" s="7">
        <v>0</v>
      </c>
      <c r="AH1574" s="7">
        <v>0</v>
      </c>
      <c r="AI1574" s="7">
        <v>0</v>
      </c>
      <c r="AJ1574" s="7">
        <v>0</v>
      </c>
      <c r="AK1574" s="7">
        <v>0</v>
      </c>
      <c r="AL1574" s="7">
        <v>0</v>
      </c>
      <c r="AM1574" s="7">
        <v>0</v>
      </c>
      <c r="AN1574" s="7">
        <v>0</v>
      </c>
      <c r="AO1574" s="7">
        <v>0</v>
      </c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</row>
    <row r="1575" spans="1:67" s="21" customFormat="1">
      <c r="A1575" s="7" t="s">
        <v>5778</v>
      </c>
      <c r="B1575" s="7" t="s">
        <v>4830</v>
      </c>
      <c r="C1575" s="7" t="s">
        <v>1506</v>
      </c>
      <c r="D1575" s="7" t="s">
        <v>1537</v>
      </c>
      <c r="E1575" s="7" t="s">
        <v>1537</v>
      </c>
      <c r="F1575" s="7" t="s">
        <v>1537</v>
      </c>
      <c r="G1575" s="7" t="s">
        <v>1537</v>
      </c>
      <c r="H1575" s="7" t="s">
        <v>1537</v>
      </c>
      <c r="I1575" s="7" t="s">
        <v>1537</v>
      </c>
      <c r="J1575" s="7">
        <f t="shared" si="24"/>
        <v>0</v>
      </c>
      <c r="K1575" s="8">
        <v>0</v>
      </c>
      <c r="L1575" s="8">
        <v>0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12">
        <v>0</v>
      </c>
      <c r="AA1575" s="20">
        <v>0</v>
      </c>
      <c r="AB1575" s="20">
        <v>0</v>
      </c>
      <c r="AC1575" s="48">
        <v>0</v>
      </c>
      <c r="AD1575" s="9">
        <v>0</v>
      </c>
      <c r="AE1575" s="7">
        <v>0</v>
      </c>
      <c r="AF1575" s="7">
        <v>0</v>
      </c>
      <c r="AG1575" s="7">
        <v>0</v>
      </c>
      <c r="AH1575" s="7">
        <v>0</v>
      </c>
      <c r="AI1575" s="7">
        <v>0</v>
      </c>
      <c r="AJ1575" s="7">
        <v>0</v>
      </c>
      <c r="AK1575" s="7">
        <v>0</v>
      </c>
      <c r="AL1575" s="7">
        <v>0</v>
      </c>
      <c r="AM1575" s="7">
        <v>0</v>
      </c>
      <c r="AN1575" s="7">
        <v>0</v>
      </c>
      <c r="AO1575" s="7">
        <v>0</v>
      </c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</row>
    <row r="1576" spans="1:67" s="21" customFormat="1">
      <c r="A1576" s="7" t="s">
        <v>5779</v>
      </c>
      <c r="B1576" s="7" t="s">
        <v>4123</v>
      </c>
      <c r="C1576" s="7" t="s">
        <v>1537</v>
      </c>
      <c r="D1576" s="7" t="s">
        <v>1537</v>
      </c>
      <c r="E1576" s="7" t="s">
        <v>1537</v>
      </c>
      <c r="F1576" s="7" t="s">
        <v>1537</v>
      </c>
      <c r="G1576" s="7" t="s">
        <v>1537</v>
      </c>
      <c r="H1576" s="7" t="s">
        <v>1537</v>
      </c>
      <c r="I1576" s="7" t="s">
        <v>1537</v>
      </c>
      <c r="J1576" s="7">
        <f t="shared" si="24"/>
        <v>0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12">
        <v>0</v>
      </c>
      <c r="AA1576" s="20">
        <v>0</v>
      </c>
      <c r="AB1576" s="20">
        <v>0</v>
      </c>
      <c r="AC1576" s="48">
        <v>0</v>
      </c>
      <c r="AD1576" s="9">
        <v>0</v>
      </c>
      <c r="AE1576" s="7">
        <v>0</v>
      </c>
      <c r="AF1576" s="7">
        <v>0</v>
      </c>
      <c r="AG1576" s="7">
        <v>0</v>
      </c>
      <c r="AH1576" s="7">
        <v>0</v>
      </c>
      <c r="AI1576" s="7">
        <v>0</v>
      </c>
      <c r="AJ1576" s="7">
        <v>0</v>
      </c>
      <c r="AK1576" s="7">
        <v>0</v>
      </c>
      <c r="AL1576" s="7">
        <v>0</v>
      </c>
      <c r="AM1576" s="7">
        <v>0</v>
      </c>
      <c r="AN1576" s="7">
        <v>0</v>
      </c>
      <c r="AO1576" s="7">
        <v>0</v>
      </c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</row>
    <row r="1577" spans="1:67" s="21" customFormat="1">
      <c r="A1577" s="7" t="s">
        <v>5780</v>
      </c>
      <c r="B1577" s="7" t="s">
        <v>3803</v>
      </c>
      <c r="C1577" s="7" t="s">
        <v>1506</v>
      </c>
      <c r="D1577" s="7" t="s">
        <v>1507</v>
      </c>
      <c r="E1577" s="7" t="s">
        <v>1515</v>
      </c>
      <c r="F1577" s="7" t="s">
        <v>1581</v>
      </c>
      <c r="G1577" s="7" t="s">
        <v>1582</v>
      </c>
      <c r="H1577" s="7" t="s">
        <v>1537</v>
      </c>
      <c r="I1577" s="7" t="s">
        <v>1537</v>
      </c>
      <c r="J1577" s="7">
        <f t="shared" si="24"/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12">
        <v>0</v>
      </c>
      <c r="AA1577" s="20">
        <v>0</v>
      </c>
      <c r="AB1577" s="20">
        <v>0</v>
      </c>
      <c r="AC1577" s="48">
        <v>0</v>
      </c>
      <c r="AD1577" s="9">
        <v>0</v>
      </c>
      <c r="AE1577" s="7">
        <v>0</v>
      </c>
      <c r="AF1577" s="7">
        <v>0</v>
      </c>
      <c r="AG1577" s="7">
        <v>0</v>
      </c>
      <c r="AH1577" s="7">
        <v>0</v>
      </c>
      <c r="AI1577" s="7">
        <v>0</v>
      </c>
      <c r="AJ1577" s="7">
        <v>0</v>
      </c>
      <c r="AK1577" s="7">
        <v>0</v>
      </c>
      <c r="AL1577" s="7">
        <v>0</v>
      </c>
      <c r="AM1577" s="7">
        <v>0</v>
      </c>
      <c r="AN1577" s="7">
        <v>0</v>
      </c>
      <c r="AO1577" s="7">
        <v>0</v>
      </c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</row>
    <row r="1578" spans="1:67" s="21" customFormat="1">
      <c r="A1578" s="7" t="s">
        <v>5781</v>
      </c>
      <c r="B1578" s="7" t="s">
        <v>5384</v>
      </c>
      <c r="C1578" s="7" t="s">
        <v>1506</v>
      </c>
      <c r="D1578" s="7" t="s">
        <v>1558</v>
      </c>
      <c r="E1578" s="7" t="s">
        <v>1588</v>
      </c>
      <c r="F1578" s="7" t="s">
        <v>1589</v>
      </c>
      <c r="G1578" s="7" t="s">
        <v>1590</v>
      </c>
      <c r="H1578" s="7" t="s">
        <v>5385</v>
      </c>
      <c r="I1578" s="7" t="s">
        <v>1537</v>
      </c>
      <c r="J1578" s="7">
        <f t="shared" si="24"/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12">
        <v>0</v>
      </c>
      <c r="AA1578" s="20">
        <v>0</v>
      </c>
      <c r="AB1578" s="20">
        <v>0</v>
      </c>
      <c r="AC1578" s="48">
        <v>0</v>
      </c>
      <c r="AD1578" s="9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0</v>
      </c>
      <c r="AJ1578" s="7">
        <v>0</v>
      </c>
      <c r="AK1578" s="7">
        <v>0</v>
      </c>
      <c r="AL1578" s="7">
        <v>0</v>
      </c>
      <c r="AM1578" s="7">
        <v>0</v>
      </c>
      <c r="AN1578" s="7">
        <v>0</v>
      </c>
      <c r="AO1578" s="7">
        <v>0</v>
      </c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</row>
    <row r="1579" spans="1:67" s="21" customFormat="1">
      <c r="A1579" s="7" t="s">
        <v>5782</v>
      </c>
      <c r="B1579" s="7" t="s">
        <v>4123</v>
      </c>
      <c r="C1579" s="7" t="s">
        <v>1537</v>
      </c>
      <c r="D1579" s="7" t="s">
        <v>1537</v>
      </c>
      <c r="E1579" s="7" t="s">
        <v>1537</v>
      </c>
      <c r="F1579" s="7" t="s">
        <v>1537</v>
      </c>
      <c r="G1579" s="7" t="s">
        <v>1537</v>
      </c>
      <c r="H1579" s="7" t="s">
        <v>1537</v>
      </c>
      <c r="I1579" s="7" t="s">
        <v>1537</v>
      </c>
      <c r="J1579" s="7">
        <f t="shared" si="24"/>
        <v>0</v>
      </c>
      <c r="K1579" s="8">
        <v>0</v>
      </c>
      <c r="L1579" s="8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12">
        <v>0</v>
      </c>
      <c r="AA1579" s="20">
        <v>0</v>
      </c>
      <c r="AB1579" s="20">
        <v>0</v>
      </c>
      <c r="AC1579" s="48">
        <v>0</v>
      </c>
      <c r="AD1579" s="9">
        <v>0</v>
      </c>
      <c r="AE1579" s="7">
        <v>0</v>
      </c>
      <c r="AF1579" s="7">
        <v>0</v>
      </c>
      <c r="AG1579" s="7">
        <v>0</v>
      </c>
      <c r="AH1579" s="7">
        <v>0</v>
      </c>
      <c r="AI1579" s="7">
        <v>0</v>
      </c>
      <c r="AJ1579" s="7">
        <v>0</v>
      </c>
      <c r="AK1579" s="7">
        <v>0</v>
      </c>
      <c r="AL1579" s="7">
        <v>0</v>
      </c>
      <c r="AM1579" s="7">
        <v>0</v>
      </c>
      <c r="AN1579" s="7">
        <v>0</v>
      </c>
      <c r="AO1579" s="7">
        <v>0</v>
      </c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</row>
    <row r="1580" spans="1:67" s="21" customFormat="1">
      <c r="A1580" s="7" t="s">
        <v>5783</v>
      </c>
      <c r="B1580" s="7" t="s">
        <v>4567</v>
      </c>
      <c r="C1580" s="7" t="s">
        <v>1506</v>
      </c>
      <c r="D1580" s="7" t="s">
        <v>1558</v>
      </c>
      <c r="E1580" s="7" t="s">
        <v>1588</v>
      </c>
      <c r="F1580" s="7" t="s">
        <v>1589</v>
      </c>
      <c r="G1580" s="7" t="s">
        <v>1779</v>
      </c>
      <c r="H1580" s="7" t="s">
        <v>1780</v>
      </c>
      <c r="I1580" s="7" t="s">
        <v>1537</v>
      </c>
      <c r="J1580" s="7">
        <f t="shared" si="24"/>
        <v>0</v>
      </c>
      <c r="K1580" s="8">
        <v>0</v>
      </c>
      <c r="L1580" s="8">
        <v>0</v>
      </c>
      <c r="M1580" s="8">
        <v>0</v>
      </c>
      <c r="N1580" s="8">
        <v>0</v>
      </c>
      <c r="O1580" s="8">
        <v>0</v>
      </c>
      <c r="P1580" s="8">
        <v>0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Y1580" s="8">
        <v>0</v>
      </c>
      <c r="Z1580" s="12">
        <v>0</v>
      </c>
      <c r="AA1580" s="20">
        <v>0</v>
      </c>
      <c r="AB1580" s="20">
        <v>0</v>
      </c>
      <c r="AC1580" s="48">
        <v>0</v>
      </c>
      <c r="AD1580" s="9">
        <v>0</v>
      </c>
      <c r="AE1580" s="7">
        <v>0</v>
      </c>
      <c r="AF1580" s="7">
        <v>0</v>
      </c>
      <c r="AG1580" s="7">
        <v>0</v>
      </c>
      <c r="AH1580" s="7">
        <v>0</v>
      </c>
      <c r="AI1580" s="7">
        <v>0</v>
      </c>
      <c r="AJ1580" s="7">
        <v>0</v>
      </c>
      <c r="AK1580" s="7">
        <v>0</v>
      </c>
      <c r="AL1580" s="7">
        <v>0</v>
      </c>
      <c r="AM1580" s="7">
        <v>0</v>
      </c>
      <c r="AN1580" s="7">
        <v>0</v>
      </c>
      <c r="AO1580" s="7">
        <v>0</v>
      </c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</row>
    <row r="1581" spans="1:67" s="21" customFormat="1">
      <c r="A1581" s="7" t="s">
        <v>5784</v>
      </c>
      <c r="B1581" s="7" t="s">
        <v>4071</v>
      </c>
      <c r="C1581" s="7" t="s">
        <v>1506</v>
      </c>
      <c r="D1581" s="7" t="s">
        <v>1507</v>
      </c>
      <c r="E1581" s="7" t="s">
        <v>1515</v>
      </c>
      <c r="F1581" s="7" t="s">
        <v>1581</v>
      </c>
      <c r="G1581" s="7" t="s">
        <v>1582</v>
      </c>
      <c r="H1581" s="7" t="s">
        <v>4072</v>
      </c>
      <c r="I1581" s="7" t="s">
        <v>1537</v>
      </c>
      <c r="J1581" s="7">
        <f t="shared" si="24"/>
        <v>0</v>
      </c>
      <c r="K1581" s="8">
        <v>0</v>
      </c>
      <c r="L1581" s="8">
        <v>0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12">
        <v>0</v>
      </c>
      <c r="AA1581" s="20">
        <v>0</v>
      </c>
      <c r="AB1581" s="20">
        <v>0</v>
      </c>
      <c r="AC1581" s="48">
        <v>0</v>
      </c>
      <c r="AD1581" s="9">
        <v>0</v>
      </c>
      <c r="AE1581" s="7">
        <v>0</v>
      </c>
      <c r="AF1581" s="7">
        <v>0</v>
      </c>
      <c r="AG1581" s="7">
        <v>0</v>
      </c>
      <c r="AH1581" s="7">
        <v>0</v>
      </c>
      <c r="AI1581" s="7">
        <v>0</v>
      </c>
      <c r="AJ1581" s="7">
        <v>0</v>
      </c>
      <c r="AK1581" s="7">
        <v>0</v>
      </c>
      <c r="AL1581" s="7">
        <v>0</v>
      </c>
      <c r="AM1581" s="7">
        <v>0</v>
      </c>
      <c r="AN1581" s="7">
        <v>0</v>
      </c>
      <c r="AO1581" s="7">
        <v>0</v>
      </c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</row>
    <row r="1582" spans="1:67" s="21" customFormat="1">
      <c r="A1582" s="7" t="s">
        <v>5785</v>
      </c>
      <c r="B1582" s="7" t="s">
        <v>3695</v>
      </c>
      <c r="C1582" s="7" t="s">
        <v>1506</v>
      </c>
      <c r="D1582" s="7" t="s">
        <v>1507</v>
      </c>
      <c r="E1582" s="7" t="s">
        <v>1515</v>
      </c>
      <c r="F1582" s="7" t="s">
        <v>3672</v>
      </c>
      <c r="G1582" s="7" t="s">
        <v>1789</v>
      </c>
      <c r="H1582" s="7" t="s">
        <v>1537</v>
      </c>
      <c r="I1582" s="7" t="s">
        <v>1537</v>
      </c>
      <c r="J1582" s="7">
        <f t="shared" si="24"/>
        <v>0</v>
      </c>
      <c r="K1582" s="8">
        <v>0</v>
      </c>
      <c r="L1582" s="8">
        <v>0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12">
        <v>0</v>
      </c>
      <c r="AA1582" s="20">
        <v>0</v>
      </c>
      <c r="AB1582" s="20">
        <v>0</v>
      </c>
      <c r="AC1582" s="48">
        <v>0</v>
      </c>
      <c r="AD1582" s="9">
        <v>0</v>
      </c>
      <c r="AE1582" s="7">
        <v>0</v>
      </c>
      <c r="AF1582" s="7">
        <v>0</v>
      </c>
      <c r="AG1582" s="7">
        <v>0</v>
      </c>
      <c r="AH1582" s="7">
        <v>0</v>
      </c>
      <c r="AI1582" s="7">
        <v>0</v>
      </c>
      <c r="AJ1582" s="7">
        <v>0</v>
      </c>
      <c r="AK1582" s="7">
        <v>0</v>
      </c>
      <c r="AL1582" s="7">
        <v>0</v>
      </c>
      <c r="AM1582" s="7">
        <v>0</v>
      </c>
      <c r="AN1582" s="7">
        <v>0</v>
      </c>
      <c r="AO1582" s="7">
        <v>0</v>
      </c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</row>
    <row r="1583" spans="1:67" s="21" customFormat="1">
      <c r="A1583" s="7" t="s">
        <v>5786</v>
      </c>
      <c r="B1583" s="7" t="s">
        <v>3695</v>
      </c>
      <c r="C1583" s="7" t="s">
        <v>1506</v>
      </c>
      <c r="D1583" s="7" t="s">
        <v>1507</v>
      </c>
      <c r="E1583" s="7" t="s">
        <v>1515</v>
      </c>
      <c r="F1583" s="7" t="s">
        <v>3672</v>
      </c>
      <c r="G1583" s="7" t="s">
        <v>1789</v>
      </c>
      <c r="H1583" s="7" t="s">
        <v>1537</v>
      </c>
      <c r="I1583" s="7" t="s">
        <v>1537</v>
      </c>
      <c r="J1583" s="7">
        <f t="shared" si="24"/>
        <v>0</v>
      </c>
      <c r="K1583" s="8">
        <v>0</v>
      </c>
      <c r="L1583" s="8">
        <v>0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12">
        <v>0</v>
      </c>
      <c r="AA1583" s="20">
        <v>0</v>
      </c>
      <c r="AB1583" s="20">
        <v>0</v>
      </c>
      <c r="AC1583" s="48">
        <v>0</v>
      </c>
      <c r="AD1583" s="9">
        <v>0</v>
      </c>
      <c r="AE1583" s="7">
        <v>0</v>
      </c>
      <c r="AF1583" s="7">
        <v>0</v>
      </c>
      <c r="AG1583" s="7">
        <v>0</v>
      </c>
      <c r="AH1583" s="7">
        <v>0</v>
      </c>
      <c r="AI1583" s="7">
        <v>0</v>
      </c>
      <c r="AJ1583" s="7">
        <v>0</v>
      </c>
      <c r="AK1583" s="7">
        <v>0</v>
      </c>
      <c r="AL1583" s="7">
        <v>0</v>
      </c>
      <c r="AM1583" s="7">
        <v>0</v>
      </c>
      <c r="AN1583" s="7">
        <v>0</v>
      </c>
      <c r="AO1583" s="7">
        <v>0</v>
      </c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</row>
    <row r="1584" spans="1:67" s="21" customFormat="1">
      <c r="A1584" s="7" t="s">
        <v>5787</v>
      </c>
      <c r="B1584" s="7" t="s">
        <v>5788</v>
      </c>
      <c r="C1584" s="7" t="s">
        <v>1506</v>
      </c>
      <c r="D1584" s="7" t="s">
        <v>4763</v>
      </c>
      <c r="E1584" s="7" t="s">
        <v>4764</v>
      </c>
      <c r="F1584" s="7" t="s">
        <v>4765</v>
      </c>
      <c r="G1584" s="7" t="s">
        <v>4766</v>
      </c>
      <c r="H1584" s="7" t="s">
        <v>5789</v>
      </c>
      <c r="I1584" s="7" t="s">
        <v>1537</v>
      </c>
      <c r="J1584" s="7">
        <f t="shared" si="24"/>
        <v>0</v>
      </c>
      <c r="K1584" s="8">
        <v>0</v>
      </c>
      <c r="L1584" s="8">
        <v>0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Y1584" s="8">
        <v>0</v>
      </c>
      <c r="Z1584" s="12">
        <v>0</v>
      </c>
      <c r="AA1584" s="20">
        <v>0</v>
      </c>
      <c r="AB1584" s="20">
        <v>0</v>
      </c>
      <c r="AC1584" s="48">
        <v>0</v>
      </c>
      <c r="AD1584" s="9">
        <v>0</v>
      </c>
      <c r="AE1584" s="7">
        <v>0</v>
      </c>
      <c r="AF1584" s="7">
        <v>0</v>
      </c>
      <c r="AG1584" s="7">
        <v>0</v>
      </c>
      <c r="AH1584" s="7">
        <v>0</v>
      </c>
      <c r="AI1584" s="7">
        <v>0</v>
      </c>
      <c r="AJ1584" s="7">
        <v>0</v>
      </c>
      <c r="AK1584" s="7">
        <v>0</v>
      </c>
      <c r="AL1584" s="7">
        <v>0</v>
      </c>
      <c r="AM1584" s="7">
        <v>0</v>
      </c>
      <c r="AN1584" s="7">
        <v>0</v>
      </c>
      <c r="AO1584" s="7">
        <v>0</v>
      </c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</row>
    <row r="1585" spans="1:67" s="21" customFormat="1">
      <c r="A1585" s="7" t="s">
        <v>5790</v>
      </c>
      <c r="B1585" s="7" t="s">
        <v>5791</v>
      </c>
      <c r="C1585" s="7" t="s">
        <v>1506</v>
      </c>
      <c r="D1585" s="7" t="s">
        <v>1507</v>
      </c>
      <c r="E1585" s="7" t="s">
        <v>1508</v>
      </c>
      <c r="F1585" s="7" t="s">
        <v>1509</v>
      </c>
      <c r="G1585" s="7" t="s">
        <v>3684</v>
      </c>
      <c r="H1585" s="7" t="s">
        <v>3806</v>
      </c>
      <c r="I1585" s="7" t="s">
        <v>1537</v>
      </c>
      <c r="J1585" s="7">
        <f t="shared" si="24"/>
        <v>0</v>
      </c>
      <c r="K1585" s="8">
        <v>0</v>
      </c>
      <c r="L1585" s="8">
        <v>0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12">
        <v>0</v>
      </c>
      <c r="AA1585" s="20">
        <v>0</v>
      </c>
      <c r="AB1585" s="20">
        <v>0</v>
      </c>
      <c r="AC1585" s="48">
        <v>0</v>
      </c>
      <c r="AD1585" s="9">
        <v>0</v>
      </c>
      <c r="AE1585" s="7">
        <v>0</v>
      </c>
      <c r="AF1585" s="7">
        <v>0</v>
      </c>
      <c r="AG1585" s="7">
        <v>0</v>
      </c>
      <c r="AH1585" s="7">
        <v>0</v>
      </c>
      <c r="AI1585" s="7">
        <v>0</v>
      </c>
      <c r="AJ1585" s="7">
        <v>0</v>
      </c>
      <c r="AK1585" s="7">
        <v>0</v>
      </c>
      <c r="AL1585" s="7">
        <v>0</v>
      </c>
      <c r="AM1585" s="7">
        <v>0</v>
      </c>
      <c r="AN1585" s="7">
        <v>0</v>
      </c>
      <c r="AO1585" s="7">
        <v>0</v>
      </c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</row>
    <row r="1586" spans="1:67" s="21" customFormat="1">
      <c r="A1586" s="7" t="s">
        <v>5792</v>
      </c>
      <c r="B1586" s="7" t="s">
        <v>4099</v>
      </c>
      <c r="C1586" s="7" t="s">
        <v>4100</v>
      </c>
      <c r="D1586" s="7" t="s">
        <v>1537</v>
      </c>
      <c r="E1586" s="7" t="s">
        <v>1537</v>
      </c>
      <c r="F1586" s="7" t="s">
        <v>1537</v>
      </c>
      <c r="G1586" s="7" t="s">
        <v>1537</v>
      </c>
      <c r="H1586" s="7" t="s">
        <v>1537</v>
      </c>
      <c r="I1586" s="7" t="s">
        <v>1537</v>
      </c>
      <c r="J1586" s="7">
        <f t="shared" si="24"/>
        <v>0</v>
      </c>
      <c r="K1586" s="8">
        <v>0</v>
      </c>
      <c r="L1586" s="8">
        <v>0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12">
        <v>0</v>
      </c>
      <c r="AA1586" s="20">
        <v>0</v>
      </c>
      <c r="AB1586" s="20">
        <v>0</v>
      </c>
      <c r="AC1586" s="48">
        <v>0</v>
      </c>
      <c r="AD1586" s="9">
        <v>0</v>
      </c>
      <c r="AE1586" s="7">
        <v>0</v>
      </c>
      <c r="AF1586" s="7">
        <v>0</v>
      </c>
      <c r="AG1586" s="7">
        <v>0</v>
      </c>
      <c r="AH1586" s="7">
        <v>0</v>
      </c>
      <c r="AI1586" s="7">
        <v>0</v>
      </c>
      <c r="AJ1586" s="7">
        <v>0</v>
      </c>
      <c r="AK1586" s="7">
        <v>0</v>
      </c>
      <c r="AL1586" s="7">
        <v>0</v>
      </c>
      <c r="AM1586" s="7">
        <v>0</v>
      </c>
      <c r="AN1586" s="7">
        <v>0</v>
      </c>
      <c r="AO1586" s="7">
        <v>0</v>
      </c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</row>
    <row r="1587" spans="1:67" s="21" customFormat="1">
      <c r="A1587" s="7" t="s">
        <v>5793</v>
      </c>
      <c r="B1587" s="7" t="s">
        <v>4830</v>
      </c>
      <c r="C1587" s="7" t="s">
        <v>1506</v>
      </c>
      <c r="D1587" s="7" t="s">
        <v>1537</v>
      </c>
      <c r="E1587" s="7" t="s">
        <v>1537</v>
      </c>
      <c r="F1587" s="7" t="s">
        <v>1537</v>
      </c>
      <c r="G1587" s="7" t="s">
        <v>1537</v>
      </c>
      <c r="H1587" s="7" t="s">
        <v>1537</v>
      </c>
      <c r="I1587" s="7" t="s">
        <v>1537</v>
      </c>
      <c r="J1587" s="7">
        <f t="shared" si="24"/>
        <v>0</v>
      </c>
      <c r="K1587" s="8">
        <v>0</v>
      </c>
      <c r="L1587" s="8">
        <v>0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12">
        <v>0</v>
      </c>
      <c r="AA1587" s="20">
        <v>0</v>
      </c>
      <c r="AB1587" s="20">
        <v>0</v>
      </c>
      <c r="AC1587" s="48">
        <v>0</v>
      </c>
      <c r="AD1587" s="9">
        <v>0</v>
      </c>
      <c r="AE1587" s="7">
        <v>0</v>
      </c>
      <c r="AF1587" s="7">
        <v>0</v>
      </c>
      <c r="AG1587" s="7">
        <v>0</v>
      </c>
      <c r="AH1587" s="7">
        <v>0</v>
      </c>
      <c r="AI1587" s="7">
        <v>0</v>
      </c>
      <c r="AJ1587" s="7">
        <v>0</v>
      </c>
      <c r="AK1587" s="7">
        <v>0</v>
      </c>
      <c r="AL1587" s="7">
        <v>0</v>
      </c>
      <c r="AM1587" s="7">
        <v>0</v>
      </c>
      <c r="AN1587" s="7">
        <v>0</v>
      </c>
      <c r="AO1587" s="7">
        <v>0</v>
      </c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</row>
    <row r="1588" spans="1:67" s="21" customFormat="1">
      <c r="A1588" s="7" t="s">
        <v>5794</v>
      </c>
      <c r="B1588" s="7" t="s">
        <v>3695</v>
      </c>
      <c r="C1588" s="7" t="s">
        <v>1506</v>
      </c>
      <c r="D1588" s="7" t="s">
        <v>1507</v>
      </c>
      <c r="E1588" s="7" t="s">
        <v>1515</v>
      </c>
      <c r="F1588" s="7" t="s">
        <v>3672</v>
      </c>
      <c r="G1588" s="7" t="s">
        <v>1789</v>
      </c>
      <c r="H1588" s="7" t="s">
        <v>1537</v>
      </c>
      <c r="I1588" s="7" t="s">
        <v>1537</v>
      </c>
      <c r="J1588" s="7">
        <f t="shared" si="24"/>
        <v>0</v>
      </c>
      <c r="K1588" s="8">
        <v>0</v>
      </c>
      <c r="L1588" s="8">
        <v>0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12">
        <v>0</v>
      </c>
      <c r="AA1588" s="20">
        <v>0</v>
      </c>
      <c r="AB1588" s="20">
        <v>0</v>
      </c>
      <c r="AC1588" s="48">
        <v>0</v>
      </c>
      <c r="AD1588" s="9">
        <v>0</v>
      </c>
      <c r="AE1588" s="7">
        <v>0</v>
      </c>
      <c r="AF1588" s="7">
        <v>0</v>
      </c>
      <c r="AG1588" s="7">
        <v>0</v>
      </c>
      <c r="AH1588" s="7">
        <v>0</v>
      </c>
      <c r="AI1588" s="7">
        <v>0</v>
      </c>
      <c r="AJ1588" s="7">
        <v>0</v>
      </c>
      <c r="AK1588" s="7">
        <v>0</v>
      </c>
      <c r="AL1588" s="7">
        <v>0</v>
      </c>
      <c r="AM1588" s="7">
        <v>0</v>
      </c>
      <c r="AN1588" s="7">
        <v>0</v>
      </c>
      <c r="AO1588" s="7">
        <v>0</v>
      </c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</row>
    <row r="1589" spans="1:67" s="21" customFormat="1">
      <c r="A1589" s="7" t="s">
        <v>5795</v>
      </c>
      <c r="B1589" s="7" t="s">
        <v>5796</v>
      </c>
      <c r="C1589" s="7" t="s">
        <v>1506</v>
      </c>
      <c r="D1589" s="7" t="s">
        <v>1532</v>
      </c>
      <c r="E1589" s="7" t="s">
        <v>4756</v>
      </c>
      <c r="F1589" s="7" t="s">
        <v>4757</v>
      </c>
      <c r="G1589" s="7" t="s">
        <v>4758</v>
      </c>
      <c r="H1589" s="7" t="s">
        <v>5586</v>
      </c>
      <c r="I1589" s="7" t="s">
        <v>5797</v>
      </c>
      <c r="J1589" s="7">
        <f t="shared" si="24"/>
        <v>0</v>
      </c>
      <c r="K1589" s="8">
        <v>0</v>
      </c>
      <c r="L1589" s="8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12">
        <v>0</v>
      </c>
      <c r="AA1589" s="20">
        <v>0</v>
      </c>
      <c r="AB1589" s="20">
        <v>0</v>
      </c>
      <c r="AC1589" s="48">
        <v>0</v>
      </c>
      <c r="AD1589" s="9">
        <v>0</v>
      </c>
      <c r="AE1589" s="7">
        <v>0</v>
      </c>
      <c r="AF1589" s="7">
        <v>0</v>
      </c>
      <c r="AG1589" s="7">
        <v>0</v>
      </c>
      <c r="AH1589" s="7">
        <v>0</v>
      </c>
      <c r="AI1589" s="7">
        <v>0</v>
      </c>
      <c r="AJ1589" s="7">
        <v>0</v>
      </c>
      <c r="AK1589" s="7">
        <v>0</v>
      </c>
      <c r="AL1589" s="7">
        <v>0</v>
      </c>
      <c r="AM1589" s="7">
        <v>0</v>
      </c>
      <c r="AN1589" s="7">
        <v>0</v>
      </c>
      <c r="AO1589" s="7">
        <v>0</v>
      </c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</row>
    <row r="1590" spans="1:67" s="21" customFormat="1">
      <c r="A1590" s="7" t="s">
        <v>5798</v>
      </c>
      <c r="B1590" s="7" t="s">
        <v>4847</v>
      </c>
      <c r="C1590" s="7" t="s">
        <v>1506</v>
      </c>
      <c r="D1590" s="7" t="s">
        <v>1507</v>
      </c>
      <c r="E1590" s="7" t="s">
        <v>1515</v>
      </c>
      <c r="F1590" s="7" t="s">
        <v>4848</v>
      </c>
      <c r="G1590" s="7" t="s">
        <v>1537</v>
      </c>
      <c r="H1590" s="7" t="s">
        <v>1537</v>
      </c>
      <c r="I1590" s="7" t="s">
        <v>1537</v>
      </c>
      <c r="J1590" s="7">
        <f t="shared" si="24"/>
        <v>0</v>
      </c>
      <c r="K1590" s="8">
        <v>0</v>
      </c>
      <c r="L1590" s="8">
        <v>0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0</v>
      </c>
      <c r="Z1590" s="12">
        <v>0</v>
      </c>
      <c r="AA1590" s="20">
        <v>0</v>
      </c>
      <c r="AB1590" s="20">
        <v>0</v>
      </c>
      <c r="AC1590" s="48">
        <v>0</v>
      </c>
      <c r="AD1590" s="9">
        <v>0</v>
      </c>
      <c r="AE1590" s="7">
        <v>0</v>
      </c>
      <c r="AF1590" s="7">
        <v>0</v>
      </c>
      <c r="AG1590" s="7">
        <v>0</v>
      </c>
      <c r="AH1590" s="7">
        <v>0</v>
      </c>
      <c r="AI1590" s="7">
        <v>0</v>
      </c>
      <c r="AJ1590" s="7">
        <v>0</v>
      </c>
      <c r="AK1590" s="7">
        <v>0</v>
      </c>
      <c r="AL1590" s="7">
        <v>0</v>
      </c>
      <c r="AM1590" s="7">
        <v>0</v>
      </c>
      <c r="AN1590" s="7">
        <v>0</v>
      </c>
      <c r="AO1590" s="7">
        <v>0</v>
      </c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</row>
    <row r="1591" spans="1:67" s="21" customFormat="1">
      <c r="A1591" s="7" t="s">
        <v>5799</v>
      </c>
      <c r="B1591" s="7" t="s">
        <v>3670</v>
      </c>
      <c r="C1591" s="7" t="s">
        <v>1506</v>
      </c>
      <c r="D1591" s="7" t="s">
        <v>1507</v>
      </c>
      <c r="E1591" s="7" t="s">
        <v>1521</v>
      </c>
      <c r="F1591" s="7" t="s">
        <v>1522</v>
      </c>
      <c r="G1591" s="7" t="s">
        <v>1523</v>
      </c>
      <c r="H1591" s="7" t="s">
        <v>1537</v>
      </c>
      <c r="I1591" s="7" t="s">
        <v>1537</v>
      </c>
      <c r="J1591" s="7">
        <f t="shared" si="24"/>
        <v>0</v>
      </c>
      <c r="K1591" s="8">
        <v>0</v>
      </c>
      <c r="L1591" s="8">
        <v>0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12">
        <v>0</v>
      </c>
      <c r="AA1591" s="20">
        <v>0</v>
      </c>
      <c r="AB1591" s="20">
        <v>0</v>
      </c>
      <c r="AC1591" s="48">
        <v>0</v>
      </c>
      <c r="AD1591" s="9">
        <v>0</v>
      </c>
      <c r="AE1591" s="7">
        <v>0</v>
      </c>
      <c r="AF1591" s="7">
        <v>0</v>
      </c>
      <c r="AG1591" s="7">
        <v>0</v>
      </c>
      <c r="AH1591" s="7">
        <v>0</v>
      </c>
      <c r="AI1591" s="7">
        <v>0</v>
      </c>
      <c r="AJ1591" s="7">
        <v>0</v>
      </c>
      <c r="AK1591" s="7">
        <v>0</v>
      </c>
      <c r="AL1591" s="7">
        <v>0</v>
      </c>
      <c r="AM1591" s="7">
        <v>0</v>
      </c>
      <c r="AN1591" s="7">
        <v>0</v>
      </c>
      <c r="AO1591" s="7">
        <v>0</v>
      </c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</row>
    <row r="1592" spans="1:67" s="21" customFormat="1">
      <c r="A1592" s="7" t="s">
        <v>5800</v>
      </c>
      <c r="B1592" s="7" t="s">
        <v>3831</v>
      </c>
      <c r="C1592" s="7" t="s">
        <v>1506</v>
      </c>
      <c r="D1592" s="7" t="s">
        <v>1507</v>
      </c>
      <c r="E1592" s="7" t="s">
        <v>1508</v>
      </c>
      <c r="F1592" s="7" t="s">
        <v>1509</v>
      </c>
      <c r="G1592" s="7" t="s">
        <v>1510</v>
      </c>
      <c r="H1592" s="7" t="s">
        <v>1537</v>
      </c>
      <c r="I1592" s="7" t="s">
        <v>1537</v>
      </c>
      <c r="J1592" s="7">
        <f t="shared" si="24"/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Y1592" s="8">
        <v>0</v>
      </c>
      <c r="Z1592" s="12">
        <v>0</v>
      </c>
      <c r="AA1592" s="20">
        <v>0</v>
      </c>
      <c r="AB1592" s="20">
        <v>0</v>
      </c>
      <c r="AC1592" s="48">
        <v>0</v>
      </c>
      <c r="AD1592" s="9">
        <v>0</v>
      </c>
      <c r="AE1592" s="7">
        <v>0</v>
      </c>
      <c r="AF1592" s="7">
        <v>0</v>
      </c>
      <c r="AG1592" s="7">
        <v>0</v>
      </c>
      <c r="AH1592" s="7">
        <v>0</v>
      </c>
      <c r="AI1592" s="7">
        <v>0</v>
      </c>
      <c r="AJ1592" s="7">
        <v>0</v>
      </c>
      <c r="AK1592" s="7">
        <v>0</v>
      </c>
      <c r="AL1592" s="7">
        <v>0</v>
      </c>
      <c r="AM1592" s="7">
        <v>0</v>
      </c>
      <c r="AN1592" s="7">
        <v>0</v>
      </c>
      <c r="AO1592" s="7">
        <v>0</v>
      </c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</row>
    <row r="1593" spans="1:67" s="21" customFormat="1">
      <c r="A1593" s="7" t="s">
        <v>5801</v>
      </c>
      <c r="B1593" s="7" t="s">
        <v>3773</v>
      </c>
      <c r="C1593" s="7" t="s">
        <v>1506</v>
      </c>
      <c r="D1593" s="7" t="s">
        <v>1558</v>
      </c>
      <c r="E1593" s="7" t="s">
        <v>1559</v>
      </c>
      <c r="F1593" s="7" t="s">
        <v>1560</v>
      </c>
      <c r="G1593" s="7" t="s">
        <v>1561</v>
      </c>
      <c r="H1593" s="7" t="s">
        <v>1537</v>
      </c>
      <c r="I1593" s="7" t="s">
        <v>1537</v>
      </c>
      <c r="J1593" s="7">
        <f t="shared" si="24"/>
        <v>0</v>
      </c>
      <c r="K1593" s="8">
        <v>0</v>
      </c>
      <c r="L1593" s="8">
        <v>0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12">
        <v>0</v>
      </c>
      <c r="AA1593" s="20">
        <v>0</v>
      </c>
      <c r="AB1593" s="20">
        <v>0</v>
      </c>
      <c r="AC1593" s="48">
        <v>0</v>
      </c>
      <c r="AD1593" s="9">
        <v>0</v>
      </c>
      <c r="AE1593" s="7">
        <v>0</v>
      </c>
      <c r="AF1593" s="7">
        <v>0</v>
      </c>
      <c r="AG1593" s="7">
        <v>0</v>
      </c>
      <c r="AH1593" s="7">
        <v>0</v>
      </c>
      <c r="AI1593" s="7">
        <v>0</v>
      </c>
      <c r="AJ1593" s="7">
        <v>0</v>
      </c>
      <c r="AK1593" s="7">
        <v>0</v>
      </c>
      <c r="AL1593" s="7">
        <v>0</v>
      </c>
      <c r="AM1593" s="7">
        <v>0</v>
      </c>
      <c r="AN1593" s="7">
        <v>0</v>
      </c>
      <c r="AO1593" s="7">
        <v>0</v>
      </c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</row>
    <row r="1594" spans="1:67" s="21" customFormat="1">
      <c r="A1594" s="7" t="s">
        <v>5802</v>
      </c>
      <c r="B1594" s="7" t="s">
        <v>4587</v>
      </c>
      <c r="C1594" s="7" t="s">
        <v>1506</v>
      </c>
      <c r="D1594" s="7" t="s">
        <v>1507</v>
      </c>
      <c r="E1594" s="7" t="s">
        <v>1521</v>
      </c>
      <c r="F1594" s="7" t="s">
        <v>1537</v>
      </c>
      <c r="G1594" s="7" t="s">
        <v>1537</v>
      </c>
      <c r="H1594" s="7" t="s">
        <v>1537</v>
      </c>
      <c r="I1594" s="7" t="s">
        <v>1537</v>
      </c>
      <c r="J1594" s="7">
        <f t="shared" si="24"/>
        <v>0</v>
      </c>
      <c r="K1594" s="8">
        <v>0</v>
      </c>
      <c r="L1594" s="8">
        <v>0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Y1594" s="8">
        <v>0</v>
      </c>
      <c r="Z1594" s="12">
        <v>0</v>
      </c>
      <c r="AA1594" s="20">
        <v>0</v>
      </c>
      <c r="AB1594" s="20">
        <v>0</v>
      </c>
      <c r="AC1594" s="48">
        <v>0</v>
      </c>
      <c r="AD1594" s="9">
        <v>0</v>
      </c>
      <c r="AE1594" s="7">
        <v>0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7">
        <v>0</v>
      </c>
      <c r="AN1594" s="7">
        <v>0</v>
      </c>
      <c r="AO1594" s="7">
        <v>0</v>
      </c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</row>
    <row r="1595" spans="1:67" s="21" customFormat="1">
      <c r="A1595" s="7" t="s">
        <v>5803</v>
      </c>
      <c r="B1595" s="7" t="s">
        <v>4142</v>
      </c>
      <c r="C1595" s="7" t="s">
        <v>1506</v>
      </c>
      <c r="D1595" s="7" t="s">
        <v>1507</v>
      </c>
      <c r="E1595" s="7" t="s">
        <v>1515</v>
      </c>
      <c r="F1595" s="7" t="s">
        <v>1539</v>
      </c>
      <c r="G1595" s="7" t="s">
        <v>1540</v>
      </c>
      <c r="H1595" s="7" t="s">
        <v>1537</v>
      </c>
      <c r="I1595" s="7" t="s">
        <v>1537</v>
      </c>
      <c r="J1595" s="7">
        <f t="shared" si="24"/>
        <v>0</v>
      </c>
      <c r="K1595" s="8">
        <v>0</v>
      </c>
      <c r="L1595" s="8">
        <v>0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12">
        <v>0</v>
      </c>
      <c r="AA1595" s="20">
        <v>0</v>
      </c>
      <c r="AB1595" s="20">
        <v>0</v>
      </c>
      <c r="AC1595" s="48">
        <v>0</v>
      </c>
      <c r="AD1595" s="9">
        <v>0</v>
      </c>
      <c r="AE1595" s="7">
        <v>0</v>
      </c>
      <c r="AF1595" s="7">
        <v>0</v>
      </c>
      <c r="AG1595" s="7">
        <v>0</v>
      </c>
      <c r="AH1595" s="7">
        <v>0</v>
      </c>
      <c r="AI1595" s="7">
        <v>0</v>
      </c>
      <c r="AJ1595" s="7">
        <v>0</v>
      </c>
      <c r="AK1595" s="7">
        <v>0</v>
      </c>
      <c r="AL1595" s="7">
        <v>0</v>
      </c>
      <c r="AM1595" s="7">
        <v>0</v>
      </c>
      <c r="AN1595" s="7">
        <v>0</v>
      </c>
      <c r="AO1595" s="7">
        <v>0</v>
      </c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</row>
    <row r="1596" spans="1:67" s="21" customFormat="1">
      <c r="A1596" s="7" t="s">
        <v>5804</v>
      </c>
      <c r="B1596" s="7" t="s">
        <v>4099</v>
      </c>
      <c r="C1596" s="7" t="s">
        <v>4100</v>
      </c>
      <c r="D1596" s="7" t="s">
        <v>1537</v>
      </c>
      <c r="E1596" s="7" t="s">
        <v>1537</v>
      </c>
      <c r="F1596" s="7" t="s">
        <v>1537</v>
      </c>
      <c r="G1596" s="7" t="s">
        <v>1537</v>
      </c>
      <c r="H1596" s="7" t="s">
        <v>1537</v>
      </c>
      <c r="I1596" s="7" t="s">
        <v>1537</v>
      </c>
      <c r="J1596" s="7">
        <f t="shared" si="24"/>
        <v>0</v>
      </c>
      <c r="K1596" s="8">
        <v>0</v>
      </c>
      <c r="L1596" s="8">
        <v>0</v>
      </c>
      <c r="M1596" s="8">
        <v>0</v>
      </c>
      <c r="N1596" s="8">
        <v>0</v>
      </c>
      <c r="O1596" s="8">
        <v>0</v>
      </c>
      <c r="P1596" s="8">
        <v>0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12">
        <v>0</v>
      </c>
      <c r="AA1596" s="20">
        <v>0</v>
      </c>
      <c r="AB1596" s="20">
        <v>0</v>
      </c>
      <c r="AC1596" s="48">
        <v>0</v>
      </c>
      <c r="AD1596" s="9">
        <v>0</v>
      </c>
      <c r="AE1596" s="7">
        <v>0</v>
      </c>
      <c r="AF1596" s="7">
        <v>0</v>
      </c>
      <c r="AG1596" s="7">
        <v>0</v>
      </c>
      <c r="AH1596" s="7">
        <v>0</v>
      </c>
      <c r="AI1596" s="7">
        <v>0</v>
      </c>
      <c r="AJ1596" s="7">
        <v>0</v>
      </c>
      <c r="AK1596" s="7">
        <v>0</v>
      </c>
      <c r="AL1596" s="7">
        <v>0</v>
      </c>
      <c r="AM1596" s="7">
        <v>0</v>
      </c>
      <c r="AN1596" s="7">
        <v>0</v>
      </c>
      <c r="AO1596" s="7">
        <v>0</v>
      </c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</row>
    <row r="1597" spans="1:67" s="21" customFormat="1">
      <c r="A1597" s="7" t="s">
        <v>5805</v>
      </c>
      <c r="B1597" s="7" t="s">
        <v>4587</v>
      </c>
      <c r="C1597" s="7" t="s">
        <v>1506</v>
      </c>
      <c r="D1597" s="7" t="s">
        <v>1507</v>
      </c>
      <c r="E1597" s="7" t="s">
        <v>1521</v>
      </c>
      <c r="F1597" s="7" t="s">
        <v>1537</v>
      </c>
      <c r="G1597" s="7" t="s">
        <v>1537</v>
      </c>
      <c r="H1597" s="7" t="s">
        <v>1537</v>
      </c>
      <c r="I1597" s="7" t="s">
        <v>1537</v>
      </c>
      <c r="J1597" s="7">
        <f t="shared" si="24"/>
        <v>0</v>
      </c>
      <c r="K1597" s="8">
        <v>0</v>
      </c>
      <c r="L1597" s="8">
        <v>0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12">
        <v>0</v>
      </c>
      <c r="AA1597" s="20">
        <v>0</v>
      </c>
      <c r="AB1597" s="20">
        <v>0</v>
      </c>
      <c r="AC1597" s="48">
        <v>0</v>
      </c>
      <c r="AD1597" s="9">
        <v>0</v>
      </c>
      <c r="AE1597" s="7">
        <v>0</v>
      </c>
      <c r="AF1597" s="7">
        <v>0</v>
      </c>
      <c r="AG1597" s="7">
        <v>0</v>
      </c>
      <c r="AH1597" s="7">
        <v>0</v>
      </c>
      <c r="AI1597" s="7">
        <v>0</v>
      </c>
      <c r="AJ1597" s="7">
        <v>0</v>
      </c>
      <c r="AK1597" s="7">
        <v>0</v>
      </c>
      <c r="AL1597" s="7">
        <v>0</v>
      </c>
      <c r="AM1597" s="7">
        <v>0</v>
      </c>
      <c r="AN1597" s="7">
        <v>0</v>
      </c>
      <c r="AO1597" s="7">
        <v>0</v>
      </c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</row>
    <row r="1598" spans="1:67" s="21" customFormat="1">
      <c r="A1598" s="7" t="s">
        <v>5806</v>
      </c>
      <c r="B1598" s="7" t="s">
        <v>3773</v>
      </c>
      <c r="C1598" s="7" t="s">
        <v>1506</v>
      </c>
      <c r="D1598" s="7" t="s">
        <v>1558</v>
      </c>
      <c r="E1598" s="7" t="s">
        <v>1559</v>
      </c>
      <c r="F1598" s="7" t="s">
        <v>1560</v>
      </c>
      <c r="G1598" s="7" t="s">
        <v>1561</v>
      </c>
      <c r="H1598" s="7" t="s">
        <v>1537</v>
      </c>
      <c r="I1598" s="7" t="s">
        <v>1537</v>
      </c>
      <c r="J1598" s="7">
        <f t="shared" si="24"/>
        <v>0</v>
      </c>
      <c r="K1598" s="8">
        <v>0</v>
      </c>
      <c r="L1598" s="8">
        <v>0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Y1598" s="8">
        <v>0</v>
      </c>
      <c r="Z1598" s="12">
        <v>0</v>
      </c>
      <c r="AA1598" s="20">
        <v>0</v>
      </c>
      <c r="AB1598" s="20">
        <v>0</v>
      </c>
      <c r="AC1598" s="48">
        <v>0</v>
      </c>
      <c r="AD1598" s="9">
        <v>0</v>
      </c>
      <c r="AE1598" s="7">
        <v>0</v>
      </c>
      <c r="AF1598" s="7">
        <v>0</v>
      </c>
      <c r="AG1598" s="7">
        <v>0</v>
      </c>
      <c r="AH1598" s="7">
        <v>0</v>
      </c>
      <c r="AI1598" s="7">
        <v>0</v>
      </c>
      <c r="AJ1598" s="7">
        <v>0</v>
      </c>
      <c r="AK1598" s="7">
        <v>0</v>
      </c>
      <c r="AL1598" s="7">
        <v>0</v>
      </c>
      <c r="AM1598" s="7">
        <v>0</v>
      </c>
      <c r="AN1598" s="7">
        <v>0</v>
      </c>
      <c r="AO1598" s="7">
        <v>0</v>
      </c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</row>
    <row r="1599" spans="1:67" s="21" customFormat="1">
      <c r="A1599" s="7" t="s">
        <v>5807</v>
      </c>
      <c r="B1599" s="7" t="s">
        <v>3695</v>
      </c>
      <c r="C1599" s="7" t="s">
        <v>1506</v>
      </c>
      <c r="D1599" s="7" t="s">
        <v>1507</v>
      </c>
      <c r="E1599" s="7" t="s">
        <v>1515</v>
      </c>
      <c r="F1599" s="7" t="s">
        <v>3672</v>
      </c>
      <c r="G1599" s="7" t="s">
        <v>1789</v>
      </c>
      <c r="H1599" s="7" t="s">
        <v>1537</v>
      </c>
      <c r="I1599" s="7" t="s">
        <v>1537</v>
      </c>
      <c r="J1599" s="7">
        <f t="shared" si="24"/>
        <v>0</v>
      </c>
      <c r="K1599" s="8">
        <v>0</v>
      </c>
      <c r="L1599" s="8">
        <v>0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12">
        <v>0</v>
      </c>
      <c r="AA1599" s="20">
        <v>0</v>
      </c>
      <c r="AB1599" s="20">
        <v>0</v>
      </c>
      <c r="AC1599" s="48">
        <v>0</v>
      </c>
      <c r="AD1599" s="9">
        <v>0</v>
      </c>
      <c r="AE1599" s="7">
        <v>0</v>
      </c>
      <c r="AF1599" s="7">
        <v>0</v>
      </c>
      <c r="AG1599" s="7">
        <v>0</v>
      </c>
      <c r="AH1599" s="7">
        <v>0</v>
      </c>
      <c r="AI1599" s="7">
        <v>0</v>
      </c>
      <c r="AJ1599" s="7">
        <v>0</v>
      </c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</row>
    <row r="1600" spans="1:67" s="21" customFormat="1">
      <c r="A1600" s="7" t="s">
        <v>5808</v>
      </c>
      <c r="B1600" s="7" t="s">
        <v>3926</v>
      </c>
      <c r="C1600" s="7" t="s">
        <v>1506</v>
      </c>
      <c r="D1600" s="7" t="s">
        <v>1507</v>
      </c>
      <c r="E1600" s="7" t="s">
        <v>1515</v>
      </c>
      <c r="F1600" s="7" t="s">
        <v>1537</v>
      </c>
      <c r="G1600" s="7" t="s">
        <v>1537</v>
      </c>
      <c r="H1600" s="7" t="s">
        <v>1537</v>
      </c>
      <c r="I1600" s="7" t="s">
        <v>1537</v>
      </c>
      <c r="J1600" s="7">
        <f t="shared" si="24"/>
        <v>0</v>
      </c>
      <c r="K1600" s="8">
        <v>0</v>
      </c>
      <c r="L1600" s="8">
        <v>0</v>
      </c>
      <c r="M1600" s="8">
        <v>0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Y1600" s="8">
        <v>0</v>
      </c>
      <c r="Z1600" s="12">
        <v>0</v>
      </c>
      <c r="AA1600" s="20">
        <v>0</v>
      </c>
      <c r="AB1600" s="20">
        <v>0</v>
      </c>
      <c r="AC1600" s="48">
        <v>0</v>
      </c>
      <c r="AD1600" s="9">
        <v>0</v>
      </c>
      <c r="AE1600" s="7">
        <v>0</v>
      </c>
      <c r="AF1600" s="7">
        <v>0</v>
      </c>
      <c r="AG1600" s="7">
        <v>0</v>
      </c>
      <c r="AH1600" s="7">
        <v>0</v>
      </c>
      <c r="AI1600" s="7">
        <v>0</v>
      </c>
      <c r="AJ1600" s="7">
        <v>0</v>
      </c>
      <c r="AK1600" s="7">
        <v>0</v>
      </c>
      <c r="AL1600" s="7">
        <v>0</v>
      </c>
      <c r="AM1600" s="7">
        <v>0</v>
      </c>
      <c r="AN1600" s="7">
        <v>0</v>
      </c>
      <c r="AO1600" s="7">
        <v>0</v>
      </c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</row>
    <row r="1601" spans="1:67" s="21" customFormat="1">
      <c r="A1601" s="7" t="s">
        <v>5809</v>
      </c>
      <c r="B1601" s="7" t="s">
        <v>5810</v>
      </c>
      <c r="C1601" s="7" t="s">
        <v>1506</v>
      </c>
      <c r="D1601" s="7" t="s">
        <v>1558</v>
      </c>
      <c r="E1601" s="7" t="s">
        <v>1559</v>
      </c>
      <c r="F1601" s="7" t="s">
        <v>1560</v>
      </c>
      <c r="G1601" s="7" t="s">
        <v>1561</v>
      </c>
      <c r="H1601" s="7" t="s">
        <v>5811</v>
      </c>
      <c r="I1601" s="7" t="s">
        <v>1537</v>
      </c>
      <c r="J1601" s="7">
        <f t="shared" si="24"/>
        <v>0</v>
      </c>
      <c r="K1601" s="8">
        <v>0</v>
      </c>
      <c r="L1601" s="8">
        <v>0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12">
        <v>0</v>
      </c>
      <c r="AA1601" s="20">
        <v>0</v>
      </c>
      <c r="AB1601" s="20">
        <v>0</v>
      </c>
      <c r="AC1601" s="48">
        <v>0</v>
      </c>
      <c r="AD1601" s="9">
        <v>0</v>
      </c>
      <c r="AE1601" s="7">
        <v>0</v>
      </c>
      <c r="AF1601" s="7">
        <v>0</v>
      </c>
      <c r="AG1601" s="7">
        <v>0</v>
      </c>
      <c r="AH1601" s="7">
        <v>0</v>
      </c>
      <c r="AI1601" s="7">
        <v>0</v>
      </c>
      <c r="AJ1601" s="7">
        <v>0</v>
      </c>
      <c r="AK1601" s="7">
        <v>0</v>
      </c>
      <c r="AL1601" s="7">
        <v>0</v>
      </c>
      <c r="AM1601" s="7">
        <v>0</v>
      </c>
      <c r="AN1601" s="7">
        <v>0</v>
      </c>
      <c r="AO1601" s="7">
        <v>0</v>
      </c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</row>
    <row r="1602" spans="1:67" s="21" customFormat="1">
      <c r="A1602" s="7" t="s">
        <v>5812</v>
      </c>
      <c r="B1602" s="7" t="s">
        <v>3702</v>
      </c>
      <c r="C1602" s="7" t="s">
        <v>1506</v>
      </c>
      <c r="D1602" s="7" t="s">
        <v>1558</v>
      </c>
      <c r="E1602" s="7" t="s">
        <v>1588</v>
      </c>
      <c r="F1602" s="7" t="s">
        <v>1589</v>
      </c>
      <c r="G1602" s="7" t="s">
        <v>1590</v>
      </c>
      <c r="H1602" s="7" t="s">
        <v>1591</v>
      </c>
      <c r="I1602" s="7" t="s">
        <v>1537</v>
      </c>
      <c r="J1602" s="7">
        <f t="shared" si="24"/>
        <v>0</v>
      </c>
      <c r="K1602" s="8">
        <v>0</v>
      </c>
      <c r="L1602" s="8">
        <v>0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Y1602" s="8">
        <v>0</v>
      </c>
      <c r="Z1602" s="12">
        <v>0</v>
      </c>
      <c r="AA1602" s="20">
        <v>0</v>
      </c>
      <c r="AB1602" s="20">
        <v>0</v>
      </c>
      <c r="AC1602" s="48">
        <v>0</v>
      </c>
      <c r="AD1602" s="9">
        <v>0</v>
      </c>
      <c r="AE1602" s="7">
        <v>0</v>
      </c>
      <c r="AF1602" s="7">
        <v>0</v>
      </c>
      <c r="AG1602" s="7">
        <v>0</v>
      </c>
      <c r="AH1602" s="7">
        <v>0</v>
      </c>
      <c r="AI1602" s="7">
        <v>0</v>
      </c>
      <c r="AJ1602" s="7">
        <v>0</v>
      </c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</row>
    <row r="1603" spans="1:67" s="21" customFormat="1">
      <c r="A1603" s="7" t="s">
        <v>5813</v>
      </c>
      <c r="B1603" s="7" t="s">
        <v>3751</v>
      </c>
      <c r="C1603" s="7" t="s">
        <v>1506</v>
      </c>
      <c r="D1603" s="7" t="s">
        <v>1507</v>
      </c>
      <c r="E1603" s="7" t="s">
        <v>1508</v>
      </c>
      <c r="F1603" s="7" t="s">
        <v>1509</v>
      </c>
      <c r="G1603" s="7" t="s">
        <v>1594</v>
      </c>
      <c r="H1603" s="7" t="s">
        <v>1537</v>
      </c>
      <c r="I1603" s="7" t="s">
        <v>1537</v>
      </c>
      <c r="J1603" s="7">
        <f t="shared" si="24"/>
        <v>0</v>
      </c>
      <c r="K1603" s="8">
        <v>0</v>
      </c>
      <c r="L1603" s="8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12">
        <v>0</v>
      </c>
      <c r="AA1603" s="20">
        <v>0</v>
      </c>
      <c r="AB1603" s="20">
        <v>0</v>
      </c>
      <c r="AC1603" s="48">
        <v>0</v>
      </c>
      <c r="AD1603" s="9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0</v>
      </c>
      <c r="AJ1603" s="7">
        <v>0</v>
      </c>
      <c r="AK1603" s="7">
        <v>0</v>
      </c>
      <c r="AL1603" s="7">
        <v>0</v>
      </c>
      <c r="AM1603" s="7">
        <v>0</v>
      </c>
      <c r="AN1603" s="7">
        <v>0</v>
      </c>
      <c r="AO1603" s="7">
        <v>0</v>
      </c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</row>
    <row r="1604" spans="1:67" s="21" customFormat="1">
      <c r="A1604" s="7" t="s">
        <v>5814</v>
      </c>
      <c r="B1604" s="7" t="s">
        <v>4016</v>
      </c>
      <c r="C1604" s="7" t="s">
        <v>1506</v>
      </c>
      <c r="D1604" s="7" t="s">
        <v>1507</v>
      </c>
      <c r="E1604" s="7" t="s">
        <v>1508</v>
      </c>
      <c r="F1604" s="7" t="s">
        <v>1537</v>
      </c>
      <c r="G1604" s="7" t="s">
        <v>1537</v>
      </c>
      <c r="H1604" s="7" t="s">
        <v>1537</v>
      </c>
      <c r="I1604" s="7" t="s">
        <v>1537</v>
      </c>
      <c r="J1604" s="7">
        <f t="shared" ref="J1604:J1667" si="25">SUM(K1604:AO1604)</f>
        <v>0</v>
      </c>
      <c r="K1604" s="8">
        <v>0</v>
      </c>
      <c r="L1604" s="8">
        <v>0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Y1604" s="8">
        <v>0</v>
      </c>
      <c r="Z1604" s="12">
        <v>0</v>
      </c>
      <c r="AA1604" s="20">
        <v>0</v>
      </c>
      <c r="AB1604" s="20">
        <v>0</v>
      </c>
      <c r="AC1604" s="48">
        <v>0</v>
      </c>
      <c r="AD1604" s="9">
        <v>0</v>
      </c>
      <c r="AE1604" s="7">
        <v>0</v>
      </c>
      <c r="AF1604" s="7">
        <v>0</v>
      </c>
      <c r="AG1604" s="7">
        <v>0</v>
      </c>
      <c r="AH1604" s="7">
        <v>0</v>
      </c>
      <c r="AI1604" s="7">
        <v>0</v>
      </c>
      <c r="AJ1604" s="7">
        <v>0</v>
      </c>
      <c r="AK1604" s="7">
        <v>0</v>
      </c>
      <c r="AL1604" s="7">
        <v>0</v>
      </c>
      <c r="AM1604" s="7">
        <v>0</v>
      </c>
      <c r="AN1604" s="7">
        <v>0</v>
      </c>
      <c r="AO1604" s="7">
        <v>0</v>
      </c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</row>
    <row r="1605" spans="1:67" s="21" customFormat="1">
      <c r="A1605" s="7" t="s">
        <v>5815</v>
      </c>
      <c r="B1605" s="7" t="s">
        <v>4477</v>
      </c>
      <c r="C1605" s="7" t="s">
        <v>1506</v>
      </c>
      <c r="D1605" s="7" t="s">
        <v>1507</v>
      </c>
      <c r="E1605" s="7" t="s">
        <v>1508</v>
      </c>
      <c r="F1605" s="7" t="s">
        <v>1509</v>
      </c>
      <c r="G1605" s="7" t="s">
        <v>1645</v>
      </c>
      <c r="H1605" s="7" t="s">
        <v>1537</v>
      </c>
      <c r="I1605" s="7" t="s">
        <v>1537</v>
      </c>
      <c r="J1605" s="7">
        <f t="shared" si="25"/>
        <v>0</v>
      </c>
      <c r="K1605" s="8">
        <v>0</v>
      </c>
      <c r="L1605" s="8">
        <v>0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12">
        <v>0</v>
      </c>
      <c r="AA1605" s="20">
        <v>0</v>
      </c>
      <c r="AB1605" s="20">
        <v>0</v>
      </c>
      <c r="AC1605" s="48">
        <v>0</v>
      </c>
      <c r="AD1605" s="9">
        <v>0</v>
      </c>
      <c r="AE1605" s="7">
        <v>0</v>
      </c>
      <c r="AF1605" s="7">
        <v>0</v>
      </c>
      <c r="AG1605" s="7">
        <v>0</v>
      </c>
      <c r="AH1605" s="7">
        <v>0</v>
      </c>
      <c r="AI1605" s="7">
        <v>0</v>
      </c>
      <c r="AJ1605" s="7">
        <v>0</v>
      </c>
      <c r="AK1605" s="7">
        <v>0</v>
      </c>
      <c r="AL1605" s="7">
        <v>0</v>
      </c>
      <c r="AM1605" s="7">
        <v>0</v>
      </c>
      <c r="AN1605" s="7">
        <v>0</v>
      </c>
      <c r="AO1605" s="7">
        <v>0</v>
      </c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</row>
    <row r="1606" spans="1:67" s="21" customFormat="1">
      <c r="A1606" s="7" t="s">
        <v>5816</v>
      </c>
      <c r="B1606" s="7" t="s">
        <v>4016</v>
      </c>
      <c r="C1606" s="7" t="s">
        <v>1506</v>
      </c>
      <c r="D1606" s="7" t="s">
        <v>1507</v>
      </c>
      <c r="E1606" s="7" t="s">
        <v>1508</v>
      </c>
      <c r="F1606" s="7" t="s">
        <v>1537</v>
      </c>
      <c r="G1606" s="7" t="s">
        <v>1537</v>
      </c>
      <c r="H1606" s="7" t="s">
        <v>1537</v>
      </c>
      <c r="I1606" s="7" t="s">
        <v>1537</v>
      </c>
      <c r="J1606" s="7">
        <f t="shared" si="25"/>
        <v>0</v>
      </c>
      <c r="K1606" s="8">
        <v>0</v>
      </c>
      <c r="L1606" s="8">
        <v>0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Y1606" s="8">
        <v>0</v>
      </c>
      <c r="Z1606" s="12">
        <v>0</v>
      </c>
      <c r="AA1606" s="20">
        <v>0</v>
      </c>
      <c r="AB1606" s="20">
        <v>0</v>
      </c>
      <c r="AC1606" s="48">
        <v>0</v>
      </c>
      <c r="AD1606" s="9">
        <v>0</v>
      </c>
      <c r="AE1606" s="7">
        <v>0</v>
      </c>
      <c r="AF1606" s="7">
        <v>0</v>
      </c>
      <c r="AG1606" s="7">
        <v>0</v>
      </c>
      <c r="AH1606" s="7">
        <v>0</v>
      </c>
      <c r="AI1606" s="7">
        <v>0</v>
      </c>
      <c r="AJ1606" s="7">
        <v>0</v>
      </c>
      <c r="AK1606" s="7">
        <v>0</v>
      </c>
      <c r="AL1606" s="7">
        <v>0</v>
      </c>
      <c r="AM1606" s="7">
        <v>0</v>
      </c>
      <c r="AN1606" s="7">
        <v>0</v>
      </c>
      <c r="AO1606" s="7">
        <v>0</v>
      </c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</row>
    <row r="1607" spans="1:67" s="21" customFormat="1">
      <c r="A1607" s="7" t="s">
        <v>5817</v>
      </c>
      <c r="B1607" s="7" t="s">
        <v>5818</v>
      </c>
      <c r="C1607" s="7" t="s">
        <v>1506</v>
      </c>
      <c r="D1607" s="7" t="s">
        <v>1532</v>
      </c>
      <c r="E1607" s="7" t="s">
        <v>4756</v>
      </c>
      <c r="F1607" s="7" t="s">
        <v>4757</v>
      </c>
      <c r="G1607" s="7" t="s">
        <v>5227</v>
      </c>
      <c r="H1607" s="7" t="s">
        <v>1537</v>
      </c>
      <c r="I1607" s="7" t="s">
        <v>1537</v>
      </c>
      <c r="J1607" s="7">
        <f t="shared" si="25"/>
        <v>0</v>
      </c>
      <c r="K1607" s="8">
        <v>0</v>
      </c>
      <c r="L1607" s="8">
        <v>0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12">
        <v>0</v>
      </c>
      <c r="AA1607" s="20">
        <v>0</v>
      </c>
      <c r="AB1607" s="20">
        <v>0</v>
      </c>
      <c r="AC1607" s="48">
        <v>0</v>
      </c>
      <c r="AD1607" s="9">
        <v>0</v>
      </c>
      <c r="AE1607" s="7">
        <v>0</v>
      </c>
      <c r="AF1607" s="7">
        <v>0</v>
      </c>
      <c r="AG1607" s="7">
        <v>0</v>
      </c>
      <c r="AH1607" s="7">
        <v>0</v>
      </c>
      <c r="AI1607" s="7">
        <v>0</v>
      </c>
      <c r="AJ1607" s="7">
        <v>0</v>
      </c>
      <c r="AK1607" s="7">
        <v>0</v>
      </c>
      <c r="AL1607" s="7">
        <v>0</v>
      </c>
      <c r="AM1607" s="7">
        <v>0</v>
      </c>
      <c r="AN1607" s="7">
        <v>0</v>
      </c>
      <c r="AO1607" s="7">
        <v>0</v>
      </c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</row>
    <row r="1608" spans="1:67" s="21" customFormat="1">
      <c r="A1608" s="7" t="s">
        <v>5819</v>
      </c>
      <c r="B1608" s="7" t="s">
        <v>4016</v>
      </c>
      <c r="C1608" s="7" t="s">
        <v>1506</v>
      </c>
      <c r="D1608" s="7" t="s">
        <v>1507</v>
      </c>
      <c r="E1608" s="7" t="s">
        <v>1508</v>
      </c>
      <c r="F1608" s="7" t="s">
        <v>1537</v>
      </c>
      <c r="G1608" s="7" t="s">
        <v>1537</v>
      </c>
      <c r="H1608" s="7" t="s">
        <v>1537</v>
      </c>
      <c r="I1608" s="7" t="s">
        <v>1537</v>
      </c>
      <c r="J1608" s="7">
        <f t="shared" si="25"/>
        <v>0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 s="12">
        <v>0</v>
      </c>
      <c r="AA1608" s="20">
        <v>0</v>
      </c>
      <c r="AB1608" s="20">
        <v>0</v>
      </c>
      <c r="AC1608" s="48">
        <v>0</v>
      </c>
      <c r="AD1608" s="9">
        <v>0</v>
      </c>
      <c r="AE1608" s="7">
        <v>0</v>
      </c>
      <c r="AF1608" s="7">
        <v>0</v>
      </c>
      <c r="AG1608" s="7">
        <v>0</v>
      </c>
      <c r="AH1608" s="7">
        <v>0</v>
      </c>
      <c r="AI1608" s="7">
        <v>0</v>
      </c>
      <c r="AJ1608" s="7">
        <v>0</v>
      </c>
      <c r="AK1608" s="7">
        <v>0</v>
      </c>
      <c r="AL1608" s="7">
        <v>0</v>
      </c>
      <c r="AM1608" s="7">
        <v>0</v>
      </c>
      <c r="AN1608" s="7">
        <v>0</v>
      </c>
      <c r="AO1608" s="7">
        <v>0</v>
      </c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</row>
    <row r="1609" spans="1:67" s="21" customFormat="1">
      <c r="A1609" s="7" t="s">
        <v>5820</v>
      </c>
      <c r="B1609" s="7" t="s">
        <v>4099</v>
      </c>
      <c r="C1609" s="7" t="s">
        <v>4100</v>
      </c>
      <c r="D1609" s="7" t="s">
        <v>1537</v>
      </c>
      <c r="E1609" s="7" t="s">
        <v>1537</v>
      </c>
      <c r="F1609" s="7" t="s">
        <v>1537</v>
      </c>
      <c r="G1609" s="7" t="s">
        <v>1537</v>
      </c>
      <c r="H1609" s="7" t="s">
        <v>1537</v>
      </c>
      <c r="I1609" s="7" t="s">
        <v>1537</v>
      </c>
      <c r="J1609" s="7">
        <f t="shared" si="25"/>
        <v>0</v>
      </c>
      <c r="K1609" s="8">
        <v>0</v>
      </c>
      <c r="L1609" s="8">
        <v>0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12">
        <v>0</v>
      </c>
      <c r="AA1609" s="20">
        <v>0</v>
      </c>
      <c r="AB1609" s="20">
        <v>0</v>
      </c>
      <c r="AC1609" s="48">
        <v>0</v>
      </c>
      <c r="AD1609" s="9">
        <v>0</v>
      </c>
      <c r="AE1609" s="7">
        <v>0</v>
      </c>
      <c r="AF1609" s="7">
        <v>0</v>
      </c>
      <c r="AG1609" s="7">
        <v>0</v>
      </c>
      <c r="AH1609" s="7">
        <v>0</v>
      </c>
      <c r="AI1609" s="7">
        <v>0</v>
      </c>
      <c r="AJ1609" s="7">
        <v>0</v>
      </c>
      <c r="AK1609" s="7">
        <v>0</v>
      </c>
      <c r="AL1609" s="7">
        <v>0</v>
      </c>
      <c r="AM1609" s="7">
        <v>0</v>
      </c>
      <c r="AN1609" s="7">
        <v>0</v>
      </c>
      <c r="AO1609" s="7">
        <v>0</v>
      </c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</row>
    <row r="1610" spans="1:67" s="21" customFormat="1">
      <c r="A1610" s="7" t="s">
        <v>5821</v>
      </c>
      <c r="B1610" s="7" t="s">
        <v>4102</v>
      </c>
      <c r="C1610" s="7" t="s">
        <v>1506</v>
      </c>
      <c r="D1610" s="7" t="s">
        <v>1507</v>
      </c>
      <c r="E1610" s="7" t="s">
        <v>1537</v>
      </c>
      <c r="F1610" s="7" t="s">
        <v>1537</v>
      </c>
      <c r="G1610" s="7" t="s">
        <v>1537</v>
      </c>
      <c r="H1610" s="7" t="s">
        <v>1537</v>
      </c>
      <c r="I1610" s="7" t="s">
        <v>1537</v>
      </c>
      <c r="J1610" s="7">
        <f t="shared" si="25"/>
        <v>0</v>
      </c>
      <c r="K1610" s="8">
        <v>0</v>
      </c>
      <c r="L1610" s="8">
        <v>0</v>
      </c>
      <c r="M1610" s="8">
        <v>0</v>
      </c>
      <c r="N1610" s="8">
        <v>0</v>
      </c>
      <c r="O1610" s="8">
        <v>0</v>
      </c>
      <c r="P1610" s="8">
        <v>0</v>
      </c>
      <c r="Q1610" s="8">
        <v>0</v>
      </c>
      <c r="R1610" s="8">
        <v>0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0</v>
      </c>
      <c r="Z1610" s="12">
        <v>0</v>
      </c>
      <c r="AA1610" s="20">
        <v>0</v>
      </c>
      <c r="AB1610" s="20">
        <v>0</v>
      </c>
      <c r="AC1610" s="48">
        <v>0</v>
      </c>
      <c r="AD1610" s="9">
        <v>0</v>
      </c>
      <c r="AE1610" s="7">
        <v>0</v>
      </c>
      <c r="AF1610" s="7">
        <v>0</v>
      </c>
      <c r="AG1610" s="7">
        <v>0</v>
      </c>
      <c r="AH1610" s="7">
        <v>0</v>
      </c>
      <c r="AI1610" s="7">
        <v>0</v>
      </c>
      <c r="AJ1610" s="7">
        <v>0</v>
      </c>
      <c r="AK1610" s="7">
        <v>0</v>
      </c>
      <c r="AL1610" s="7">
        <v>0</v>
      </c>
      <c r="AM1610" s="7">
        <v>0</v>
      </c>
      <c r="AN1610" s="7">
        <v>0</v>
      </c>
      <c r="AO1610" s="7">
        <v>0</v>
      </c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</row>
    <row r="1611" spans="1:67" s="21" customFormat="1">
      <c r="A1611" s="7" t="s">
        <v>5822</v>
      </c>
      <c r="B1611" s="7" t="s">
        <v>3799</v>
      </c>
      <c r="C1611" s="7" t="s">
        <v>1506</v>
      </c>
      <c r="D1611" s="7" t="s">
        <v>1558</v>
      </c>
      <c r="E1611" s="7" t="s">
        <v>1588</v>
      </c>
      <c r="F1611" s="7" t="s">
        <v>1589</v>
      </c>
      <c r="G1611" s="7" t="s">
        <v>1590</v>
      </c>
      <c r="H1611" s="7" t="s">
        <v>3800</v>
      </c>
      <c r="I1611" s="7" t="s">
        <v>1537</v>
      </c>
      <c r="J1611" s="7">
        <f t="shared" si="25"/>
        <v>0</v>
      </c>
      <c r="K1611" s="8">
        <v>0</v>
      </c>
      <c r="L1611" s="8">
        <v>0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12">
        <v>0</v>
      </c>
      <c r="AA1611" s="20">
        <v>0</v>
      </c>
      <c r="AB1611" s="20">
        <v>0</v>
      </c>
      <c r="AC1611" s="48">
        <v>0</v>
      </c>
      <c r="AD1611" s="9">
        <v>0</v>
      </c>
      <c r="AE1611" s="7">
        <v>0</v>
      </c>
      <c r="AF1611" s="7">
        <v>0</v>
      </c>
      <c r="AG1611" s="7">
        <v>0</v>
      </c>
      <c r="AH1611" s="7">
        <v>0</v>
      </c>
      <c r="AI1611" s="7">
        <v>0</v>
      </c>
      <c r="AJ1611" s="7">
        <v>0</v>
      </c>
      <c r="AK1611" s="7">
        <v>0</v>
      </c>
      <c r="AL1611" s="7">
        <v>0</v>
      </c>
      <c r="AM1611" s="7">
        <v>0</v>
      </c>
      <c r="AN1611" s="7">
        <v>0</v>
      </c>
      <c r="AO1611" s="7">
        <v>0</v>
      </c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</row>
    <row r="1612" spans="1:67" s="21" customFormat="1">
      <c r="A1612" s="7" t="s">
        <v>5823</v>
      </c>
      <c r="B1612" s="7" t="s">
        <v>3694</v>
      </c>
      <c r="C1612" s="7" t="s">
        <v>1506</v>
      </c>
      <c r="D1612" s="7" t="s">
        <v>1507</v>
      </c>
      <c r="E1612" s="7" t="s">
        <v>1515</v>
      </c>
      <c r="F1612" s="7" t="s">
        <v>1581</v>
      </c>
      <c r="G1612" s="7" t="s">
        <v>1582</v>
      </c>
      <c r="H1612" s="7" t="s">
        <v>1583</v>
      </c>
      <c r="I1612" s="7" t="s">
        <v>1537</v>
      </c>
      <c r="J1612" s="7">
        <f t="shared" si="25"/>
        <v>0</v>
      </c>
      <c r="K1612" s="8">
        <v>0</v>
      </c>
      <c r="L1612" s="8">
        <v>0</v>
      </c>
      <c r="M1612" s="8">
        <v>0</v>
      </c>
      <c r="N1612" s="8">
        <v>0</v>
      </c>
      <c r="O1612" s="8">
        <v>0</v>
      </c>
      <c r="P1612" s="8">
        <v>0</v>
      </c>
      <c r="Q1612" s="8">
        <v>0</v>
      </c>
      <c r="R1612" s="8">
        <v>0</v>
      </c>
      <c r="S1612" s="8">
        <v>0</v>
      </c>
      <c r="T1612" s="8">
        <v>0</v>
      </c>
      <c r="U1612" s="8">
        <v>0</v>
      </c>
      <c r="V1612" s="8">
        <v>0</v>
      </c>
      <c r="W1612" s="8">
        <v>0</v>
      </c>
      <c r="X1612" s="8">
        <v>0</v>
      </c>
      <c r="Y1612" s="8">
        <v>0</v>
      </c>
      <c r="Z1612" s="12">
        <v>0</v>
      </c>
      <c r="AA1612" s="20">
        <v>0</v>
      </c>
      <c r="AB1612" s="20">
        <v>0</v>
      </c>
      <c r="AC1612" s="48">
        <v>0</v>
      </c>
      <c r="AD1612" s="9">
        <v>0</v>
      </c>
      <c r="AE1612" s="7">
        <v>0</v>
      </c>
      <c r="AF1612" s="7">
        <v>0</v>
      </c>
      <c r="AG1612" s="7">
        <v>0</v>
      </c>
      <c r="AH1612" s="7">
        <v>0</v>
      </c>
      <c r="AI1612" s="7">
        <v>0</v>
      </c>
      <c r="AJ1612" s="7">
        <v>0</v>
      </c>
      <c r="AK1612" s="7">
        <v>0</v>
      </c>
      <c r="AL1612" s="7">
        <v>0</v>
      </c>
      <c r="AM1612" s="7">
        <v>0</v>
      </c>
      <c r="AN1612" s="7">
        <v>0</v>
      </c>
      <c r="AO1612" s="7">
        <v>0</v>
      </c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</row>
    <row r="1613" spans="1:67" s="21" customFormat="1">
      <c r="A1613" s="7" t="s">
        <v>5824</v>
      </c>
      <c r="B1613" s="7" t="s">
        <v>3803</v>
      </c>
      <c r="C1613" s="7" t="s">
        <v>1506</v>
      </c>
      <c r="D1613" s="7" t="s">
        <v>1507</v>
      </c>
      <c r="E1613" s="7" t="s">
        <v>1515</v>
      </c>
      <c r="F1613" s="7" t="s">
        <v>1581</v>
      </c>
      <c r="G1613" s="7" t="s">
        <v>1582</v>
      </c>
      <c r="H1613" s="7" t="s">
        <v>1537</v>
      </c>
      <c r="I1613" s="7" t="s">
        <v>1537</v>
      </c>
      <c r="J1613" s="7">
        <f t="shared" si="25"/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12">
        <v>0</v>
      </c>
      <c r="AA1613" s="20">
        <v>0</v>
      </c>
      <c r="AB1613" s="20">
        <v>0</v>
      </c>
      <c r="AC1613" s="48">
        <v>0</v>
      </c>
      <c r="AD1613" s="9">
        <v>0</v>
      </c>
      <c r="AE1613" s="7">
        <v>0</v>
      </c>
      <c r="AF1613" s="7">
        <v>0</v>
      </c>
      <c r="AG1613" s="7">
        <v>0</v>
      </c>
      <c r="AH1613" s="7">
        <v>0</v>
      </c>
      <c r="AI1613" s="7">
        <v>0</v>
      </c>
      <c r="AJ1613" s="7">
        <v>0</v>
      </c>
      <c r="AK1613" s="7">
        <v>0</v>
      </c>
      <c r="AL1613" s="7">
        <v>0</v>
      </c>
      <c r="AM1613" s="7">
        <v>0</v>
      </c>
      <c r="AN1613" s="7">
        <v>0</v>
      </c>
      <c r="AO1613" s="7">
        <v>0</v>
      </c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</row>
    <row r="1614" spans="1:67" s="21" customFormat="1">
      <c r="A1614" s="7" t="s">
        <v>5825</v>
      </c>
      <c r="B1614" s="7" t="s">
        <v>3926</v>
      </c>
      <c r="C1614" s="7" t="s">
        <v>1506</v>
      </c>
      <c r="D1614" s="7" t="s">
        <v>1507</v>
      </c>
      <c r="E1614" s="7" t="s">
        <v>1515</v>
      </c>
      <c r="F1614" s="7" t="s">
        <v>1537</v>
      </c>
      <c r="G1614" s="7" t="s">
        <v>1537</v>
      </c>
      <c r="H1614" s="7" t="s">
        <v>1537</v>
      </c>
      <c r="I1614" s="7" t="s">
        <v>1537</v>
      </c>
      <c r="J1614" s="7">
        <f t="shared" si="25"/>
        <v>0</v>
      </c>
      <c r="K1614" s="8">
        <v>0</v>
      </c>
      <c r="L1614" s="8">
        <v>0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0</v>
      </c>
      <c r="Z1614" s="12">
        <v>0</v>
      </c>
      <c r="AA1614" s="20">
        <v>0</v>
      </c>
      <c r="AB1614" s="20">
        <v>0</v>
      </c>
      <c r="AC1614" s="48">
        <v>0</v>
      </c>
      <c r="AD1614" s="9">
        <v>0</v>
      </c>
      <c r="AE1614" s="7">
        <v>0</v>
      </c>
      <c r="AF1614" s="7">
        <v>0</v>
      </c>
      <c r="AG1614" s="7">
        <v>0</v>
      </c>
      <c r="AH1614" s="7">
        <v>0</v>
      </c>
      <c r="AI1614" s="7">
        <v>0</v>
      </c>
      <c r="AJ1614" s="7">
        <v>0</v>
      </c>
      <c r="AK1614" s="7">
        <v>0</v>
      </c>
      <c r="AL1614" s="7">
        <v>0</v>
      </c>
      <c r="AM1614" s="7">
        <v>0</v>
      </c>
      <c r="AN1614" s="7">
        <v>0</v>
      </c>
      <c r="AO1614" s="7">
        <v>0</v>
      </c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</row>
    <row r="1615" spans="1:67" s="21" customFormat="1">
      <c r="A1615" s="7" t="s">
        <v>5826</v>
      </c>
      <c r="B1615" s="7" t="s">
        <v>4397</v>
      </c>
      <c r="C1615" s="7" t="s">
        <v>1506</v>
      </c>
      <c r="D1615" s="7" t="s">
        <v>1558</v>
      </c>
      <c r="E1615" s="7" t="s">
        <v>1588</v>
      </c>
      <c r="F1615" s="7" t="s">
        <v>1589</v>
      </c>
      <c r="G1615" s="7" t="s">
        <v>1779</v>
      </c>
      <c r="H1615" s="7" t="s">
        <v>1537</v>
      </c>
      <c r="I1615" s="7" t="s">
        <v>1537</v>
      </c>
      <c r="J1615" s="7">
        <f t="shared" si="25"/>
        <v>0</v>
      </c>
      <c r="K1615" s="8">
        <v>0</v>
      </c>
      <c r="L1615" s="8">
        <v>0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12">
        <v>0</v>
      </c>
      <c r="AA1615" s="20">
        <v>0</v>
      </c>
      <c r="AB1615" s="20">
        <v>0</v>
      </c>
      <c r="AC1615" s="48">
        <v>0</v>
      </c>
      <c r="AD1615" s="9">
        <v>0</v>
      </c>
      <c r="AE1615" s="7">
        <v>0</v>
      </c>
      <c r="AF1615" s="7">
        <v>0</v>
      </c>
      <c r="AG1615" s="7">
        <v>0</v>
      </c>
      <c r="AH1615" s="7">
        <v>0</v>
      </c>
      <c r="AI1615" s="7">
        <v>0</v>
      </c>
      <c r="AJ1615" s="7">
        <v>0</v>
      </c>
      <c r="AK1615" s="7">
        <v>0</v>
      </c>
      <c r="AL1615" s="7">
        <v>0</v>
      </c>
      <c r="AM1615" s="7">
        <v>0</v>
      </c>
      <c r="AN1615" s="7">
        <v>0</v>
      </c>
      <c r="AO1615" s="7">
        <v>0</v>
      </c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</row>
    <row r="1616" spans="1:67" s="21" customFormat="1">
      <c r="A1616" s="7" t="s">
        <v>5827</v>
      </c>
      <c r="B1616" s="7" t="s">
        <v>5126</v>
      </c>
      <c r="C1616" s="7" t="s">
        <v>1506</v>
      </c>
      <c r="D1616" s="7" t="s">
        <v>1507</v>
      </c>
      <c r="E1616" s="7" t="s">
        <v>1508</v>
      </c>
      <c r="F1616" s="7" t="s">
        <v>4920</v>
      </c>
      <c r="G1616" s="7" t="s">
        <v>5127</v>
      </c>
      <c r="H1616" s="7" t="s">
        <v>1537</v>
      </c>
      <c r="I1616" s="7" t="s">
        <v>1537</v>
      </c>
      <c r="J1616" s="7">
        <f t="shared" si="25"/>
        <v>0</v>
      </c>
      <c r="K1616" s="8">
        <v>0</v>
      </c>
      <c r="L1616" s="8">
        <v>0</v>
      </c>
      <c r="M1616" s="8">
        <v>0</v>
      </c>
      <c r="N1616" s="8">
        <v>0</v>
      </c>
      <c r="O1616" s="8">
        <v>0</v>
      </c>
      <c r="P1616" s="8">
        <v>0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Y1616" s="8">
        <v>0</v>
      </c>
      <c r="Z1616" s="12">
        <v>0</v>
      </c>
      <c r="AA1616" s="20">
        <v>0</v>
      </c>
      <c r="AB1616" s="20">
        <v>0</v>
      </c>
      <c r="AC1616" s="48">
        <v>0</v>
      </c>
      <c r="AD1616" s="9">
        <v>0</v>
      </c>
      <c r="AE1616" s="7">
        <v>0</v>
      </c>
      <c r="AF1616" s="7">
        <v>0</v>
      </c>
      <c r="AG1616" s="7">
        <v>0</v>
      </c>
      <c r="AH1616" s="7">
        <v>0</v>
      </c>
      <c r="AI1616" s="7">
        <v>0</v>
      </c>
      <c r="AJ1616" s="7">
        <v>0</v>
      </c>
      <c r="AK1616" s="7">
        <v>0</v>
      </c>
      <c r="AL1616" s="7">
        <v>0</v>
      </c>
      <c r="AM1616" s="7">
        <v>0</v>
      </c>
      <c r="AN1616" s="7">
        <v>0</v>
      </c>
      <c r="AO1616" s="7">
        <v>0</v>
      </c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</row>
    <row r="1617" spans="1:67" s="21" customFormat="1">
      <c r="A1617" s="7" t="s">
        <v>5828</v>
      </c>
      <c r="B1617" s="7" t="s">
        <v>4477</v>
      </c>
      <c r="C1617" s="7" t="s">
        <v>1506</v>
      </c>
      <c r="D1617" s="7" t="s">
        <v>1507</v>
      </c>
      <c r="E1617" s="7" t="s">
        <v>1508</v>
      </c>
      <c r="F1617" s="7" t="s">
        <v>1509</v>
      </c>
      <c r="G1617" s="7" t="s">
        <v>1645</v>
      </c>
      <c r="H1617" s="7" t="s">
        <v>1537</v>
      </c>
      <c r="I1617" s="7" t="s">
        <v>1537</v>
      </c>
      <c r="J1617" s="7">
        <f t="shared" si="25"/>
        <v>0</v>
      </c>
      <c r="K1617" s="8">
        <v>0</v>
      </c>
      <c r="L1617" s="8">
        <v>0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12">
        <v>0</v>
      </c>
      <c r="AA1617" s="20">
        <v>0</v>
      </c>
      <c r="AB1617" s="20">
        <v>0</v>
      </c>
      <c r="AC1617" s="48">
        <v>0</v>
      </c>
      <c r="AD1617" s="9">
        <v>0</v>
      </c>
      <c r="AE1617" s="7">
        <v>0</v>
      </c>
      <c r="AF1617" s="7">
        <v>0</v>
      </c>
      <c r="AG1617" s="7">
        <v>0</v>
      </c>
      <c r="AH1617" s="7">
        <v>0</v>
      </c>
      <c r="AI1617" s="7">
        <v>0</v>
      </c>
      <c r="AJ1617" s="7">
        <v>0</v>
      </c>
      <c r="AK1617" s="7">
        <v>0</v>
      </c>
      <c r="AL1617" s="7">
        <v>0</v>
      </c>
      <c r="AM1617" s="7">
        <v>0</v>
      </c>
      <c r="AN1617" s="7">
        <v>0</v>
      </c>
      <c r="AO1617" s="7">
        <v>0</v>
      </c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</row>
    <row r="1618" spans="1:67" s="21" customFormat="1">
      <c r="A1618" s="7" t="s">
        <v>5829</v>
      </c>
      <c r="B1618" s="7" t="s">
        <v>5724</v>
      </c>
      <c r="C1618" s="7" t="s">
        <v>1506</v>
      </c>
      <c r="D1618" s="7" t="s">
        <v>1507</v>
      </c>
      <c r="E1618" s="7" t="s">
        <v>1515</v>
      </c>
      <c r="F1618" s="7" t="s">
        <v>5725</v>
      </c>
      <c r="G1618" s="7" t="s">
        <v>5726</v>
      </c>
      <c r="H1618" s="7" t="s">
        <v>1537</v>
      </c>
      <c r="I1618" s="7" t="s">
        <v>1537</v>
      </c>
      <c r="J1618" s="7">
        <f t="shared" si="25"/>
        <v>0</v>
      </c>
      <c r="K1618" s="8">
        <v>0</v>
      </c>
      <c r="L1618" s="8">
        <v>0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Y1618" s="8">
        <v>0</v>
      </c>
      <c r="Z1618" s="12">
        <v>0</v>
      </c>
      <c r="AA1618" s="20">
        <v>0</v>
      </c>
      <c r="AB1618" s="20">
        <v>0</v>
      </c>
      <c r="AC1618" s="48">
        <v>0</v>
      </c>
      <c r="AD1618" s="9">
        <v>0</v>
      </c>
      <c r="AE1618" s="7">
        <v>0</v>
      </c>
      <c r="AF1618" s="7">
        <v>0</v>
      </c>
      <c r="AG1618" s="7">
        <v>0</v>
      </c>
      <c r="AH1618" s="7">
        <v>0</v>
      </c>
      <c r="AI1618" s="7">
        <v>0</v>
      </c>
      <c r="AJ1618" s="7">
        <v>0</v>
      </c>
      <c r="AK1618" s="7">
        <v>0</v>
      </c>
      <c r="AL1618" s="7">
        <v>0</v>
      </c>
      <c r="AM1618" s="7">
        <v>0</v>
      </c>
      <c r="AN1618" s="7">
        <v>0</v>
      </c>
      <c r="AO1618" s="7">
        <v>0</v>
      </c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</row>
    <row r="1619" spans="1:67" s="21" customFormat="1">
      <c r="A1619" s="7" t="s">
        <v>5830</v>
      </c>
      <c r="B1619" s="7" t="s">
        <v>3926</v>
      </c>
      <c r="C1619" s="7" t="s">
        <v>1506</v>
      </c>
      <c r="D1619" s="7" t="s">
        <v>1507</v>
      </c>
      <c r="E1619" s="7" t="s">
        <v>1515</v>
      </c>
      <c r="F1619" s="7" t="s">
        <v>1537</v>
      </c>
      <c r="G1619" s="7" t="s">
        <v>1537</v>
      </c>
      <c r="H1619" s="7" t="s">
        <v>1537</v>
      </c>
      <c r="I1619" s="7" t="s">
        <v>1537</v>
      </c>
      <c r="J1619" s="7">
        <f t="shared" si="25"/>
        <v>0</v>
      </c>
      <c r="K1619" s="8">
        <v>0</v>
      </c>
      <c r="L1619" s="8">
        <v>0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12">
        <v>0</v>
      </c>
      <c r="AA1619" s="20">
        <v>0</v>
      </c>
      <c r="AB1619" s="20">
        <v>0</v>
      </c>
      <c r="AC1619" s="48">
        <v>0</v>
      </c>
      <c r="AD1619" s="9">
        <v>0</v>
      </c>
      <c r="AE1619" s="7">
        <v>0</v>
      </c>
      <c r="AF1619" s="7">
        <v>0</v>
      </c>
      <c r="AG1619" s="7">
        <v>0</v>
      </c>
      <c r="AH1619" s="7">
        <v>0</v>
      </c>
      <c r="AI1619" s="7">
        <v>0</v>
      </c>
      <c r="AJ1619" s="7">
        <v>0</v>
      </c>
      <c r="AK1619" s="7">
        <v>0</v>
      </c>
      <c r="AL1619" s="7">
        <v>0</v>
      </c>
      <c r="AM1619" s="7">
        <v>0</v>
      </c>
      <c r="AN1619" s="7">
        <v>0</v>
      </c>
      <c r="AO1619" s="7">
        <v>0</v>
      </c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</row>
    <row r="1620" spans="1:67" s="21" customFormat="1">
      <c r="A1620" s="7" t="s">
        <v>5831</v>
      </c>
      <c r="B1620" s="7" t="s">
        <v>3669</v>
      </c>
      <c r="C1620" s="7" t="s">
        <v>1506</v>
      </c>
      <c r="D1620" s="7" t="s">
        <v>1507</v>
      </c>
      <c r="E1620" s="7" t="s">
        <v>1521</v>
      </c>
      <c r="F1620" s="7" t="s">
        <v>1546</v>
      </c>
      <c r="G1620" s="7" t="s">
        <v>1537</v>
      </c>
      <c r="H1620" s="7" t="s">
        <v>1537</v>
      </c>
      <c r="I1620" s="7" t="s">
        <v>1537</v>
      </c>
      <c r="J1620" s="7">
        <f t="shared" si="25"/>
        <v>0</v>
      </c>
      <c r="K1620" s="8">
        <v>0</v>
      </c>
      <c r="L1620" s="8">
        <v>0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Y1620" s="8">
        <v>0</v>
      </c>
      <c r="Z1620" s="12">
        <v>0</v>
      </c>
      <c r="AA1620" s="20">
        <v>0</v>
      </c>
      <c r="AB1620" s="20">
        <v>0</v>
      </c>
      <c r="AC1620" s="48">
        <v>0</v>
      </c>
      <c r="AD1620" s="9">
        <v>0</v>
      </c>
      <c r="AE1620" s="7">
        <v>0</v>
      </c>
      <c r="AF1620" s="7">
        <v>0</v>
      </c>
      <c r="AG1620" s="7">
        <v>0</v>
      </c>
      <c r="AH1620" s="7">
        <v>0</v>
      </c>
      <c r="AI1620" s="7">
        <v>0</v>
      </c>
      <c r="AJ1620" s="7">
        <v>0</v>
      </c>
      <c r="AK1620" s="7">
        <v>0</v>
      </c>
      <c r="AL1620" s="7">
        <v>0</v>
      </c>
      <c r="AM1620" s="7">
        <v>0</v>
      </c>
      <c r="AN1620" s="7">
        <v>0</v>
      </c>
      <c r="AO1620" s="7">
        <v>0</v>
      </c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</row>
    <row r="1621" spans="1:67" s="21" customFormat="1">
      <c r="A1621" s="7" t="s">
        <v>5832</v>
      </c>
      <c r="B1621" s="7" t="s">
        <v>3829</v>
      </c>
      <c r="C1621" s="7" t="s">
        <v>1506</v>
      </c>
      <c r="D1621" s="7" t="s">
        <v>1507</v>
      </c>
      <c r="E1621" s="7" t="s">
        <v>1515</v>
      </c>
      <c r="F1621" s="7" t="s">
        <v>1581</v>
      </c>
      <c r="G1621" s="7" t="s">
        <v>1582</v>
      </c>
      <c r="H1621" s="7" t="s">
        <v>3830</v>
      </c>
      <c r="I1621" s="7" t="s">
        <v>1537</v>
      </c>
      <c r="J1621" s="7">
        <f t="shared" si="25"/>
        <v>0</v>
      </c>
      <c r="K1621" s="8">
        <v>0</v>
      </c>
      <c r="L1621" s="8">
        <v>0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12">
        <v>0</v>
      </c>
      <c r="AA1621" s="20">
        <v>0</v>
      </c>
      <c r="AB1621" s="20">
        <v>0</v>
      </c>
      <c r="AC1621" s="48">
        <v>0</v>
      </c>
      <c r="AD1621" s="9">
        <v>0</v>
      </c>
      <c r="AE1621" s="7">
        <v>0</v>
      </c>
      <c r="AF1621" s="7">
        <v>0</v>
      </c>
      <c r="AG1621" s="7">
        <v>0</v>
      </c>
      <c r="AH1621" s="7">
        <v>0</v>
      </c>
      <c r="AI1621" s="7">
        <v>0</v>
      </c>
      <c r="AJ1621" s="7">
        <v>0</v>
      </c>
      <c r="AK1621" s="7">
        <v>0</v>
      </c>
      <c r="AL1621" s="7">
        <v>0</v>
      </c>
      <c r="AM1621" s="7">
        <v>0</v>
      </c>
      <c r="AN1621" s="7">
        <v>0</v>
      </c>
      <c r="AO1621" s="7">
        <v>0</v>
      </c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</row>
    <row r="1622" spans="1:67" s="21" customFormat="1">
      <c r="A1622" s="7" t="s">
        <v>5833</v>
      </c>
      <c r="B1622" s="7" t="s">
        <v>5713</v>
      </c>
      <c r="C1622" s="7" t="s">
        <v>1506</v>
      </c>
      <c r="D1622" s="7" t="s">
        <v>1558</v>
      </c>
      <c r="E1622" s="7" t="s">
        <v>1537</v>
      </c>
      <c r="F1622" s="7" t="s">
        <v>1537</v>
      </c>
      <c r="G1622" s="7" t="s">
        <v>1537</v>
      </c>
      <c r="H1622" s="7" t="s">
        <v>1537</v>
      </c>
      <c r="I1622" s="7" t="s">
        <v>1537</v>
      </c>
      <c r="J1622" s="7">
        <f t="shared" si="25"/>
        <v>3</v>
      </c>
      <c r="K1622" s="8">
        <v>0</v>
      </c>
      <c r="L1622" s="8">
        <v>0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12">
        <v>0</v>
      </c>
      <c r="AA1622" s="20">
        <v>3</v>
      </c>
      <c r="AB1622" s="20">
        <v>0</v>
      </c>
      <c r="AC1622" s="48">
        <v>0</v>
      </c>
      <c r="AD1622" s="9">
        <v>0</v>
      </c>
      <c r="AE1622" s="7">
        <v>0</v>
      </c>
      <c r="AF1622" s="7">
        <v>0</v>
      </c>
      <c r="AG1622" s="7">
        <v>0</v>
      </c>
      <c r="AH1622" s="7">
        <v>0</v>
      </c>
      <c r="AI1622" s="7">
        <v>0</v>
      </c>
      <c r="AJ1622" s="7">
        <v>0</v>
      </c>
      <c r="AK1622" s="7">
        <v>0</v>
      </c>
      <c r="AL1622" s="7">
        <v>0</v>
      </c>
      <c r="AM1622" s="7">
        <v>0</v>
      </c>
      <c r="AN1622" s="7">
        <v>0</v>
      </c>
      <c r="AO1622" s="7">
        <v>0</v>
      </c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</row>
    <row r="1623" spans="1:67" s="21" customFormat="1">
      <c r="A1623" s="7" t="s">
        <v>5834</v>
      </c>
      <c r="B1623" s="7" t="s">
        <v>3773</v>
      </c>
      <c r="C1623" s="7" t="s">
        <v>1506</v>
      </c>
      <c r="D1623" s="7" t="s">
        <v>1558</v>
      </c>
      <c r="E1623" s="7" t="s">
        <v>1559</v>
      </c>
      <c r="F1623" s="7" t="s">
        <v>1560</v>
      </c>
      <c r="G1623" s="7" t="s">
        <v>1561</v>
      </c>
      <c r="H1623" s="7" t="s">
        <v>1537</v>
      </c>
      <c r="I1623" s="7" t="s">
        <v>1537</v>
      </c>
      <c r="J1623" s="7">
        <f t="shared" si="25"/>
        <v>3</v>
      </c>
      <c r="K1623" s="8">
        <v>0</v>
      </c>
      <c r="L1623" s="8">
        <v>0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0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12">
        <v>0</v>
      </c>
      <c r="AA1623" s="20">
        <v>3</v>
      </c>
      <c r="AB1623" s="20">
        <v>0</v>
      </c>
      <c r="AC1623" s="48">
        <v>0</v>
      </c>
      <c r="AD1623" s="9">
        <v>0</v>
      </c>
      <c r="AE1623" s="7">
        <v>0</v>
      </c>
      <c r="AF1623" s="7">
        <v>0</v>
      </c>
      <c r="AG1623" s="7">
        <v>0</v>
      </c>
      <c r="AH1623" s="7">
        <v>0</v>
      </c>
      <c r="AI1623" s="7">
        <v>0</v>
      </c>
      <c r="AJ1623" s="7">
        <v>0</v>
      </c>
      <c r="AK1623" s="7">
        <v>0</v>
      </c>
      <c r="AL1623" s="7">
        <v>0</v>
      </c>
      <c r="AM1623" s="7">
        <v>0</v>
      </c>
      <c r="AN1623" s="7">
        <v>0</v>
      </c>
      <c r="AO1623" s="7">
        <v>0</v>
      </c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</row>
    <row r="1624" spans="1:67" s="21" customFormat="1">
      <c r="A1624" s="7" t="s">
        <v>5835</v>
      </c>
      <c r="B1624" s="7" t="s">
        <v>3751</v>
      </c>
      <c r="C1624" s="7" t="s">
        <v>1506</v>
      </c>
      <c r="D1624" s="7" t="s">
        <v>1507</v>
      </c>
      <c r="E1624" s="7" t="s">
        <v>1508</v>
      </c>
      <c r="F1624" s="7" t="s">
        <v>1509</v>
      </c>
      <c r="G1624" s="7" t="s">
        <v>1594</v>
      </c>
      <c r="H1624" s="7" t="s">
        <v>1537</v>
      </c>
      <c r="I1624" s="7" t="s">
        <v>1537</v>
      </c>
      <c r="J1624" s="7">
        <f t="shared" si="25"/>
        <v>3</v>
      </c>
      <c r="K1624" s="8">
        <v>0</v>
      </c>
      <c r="L1624" s="8">
        <v>0</v>
      </c>
      <c r="M1624" s="8">
        <v>0</v>
      </c>
      <c r="N1624" s="8">
        <v>0</v>
      </c>
      <c r="O1624" s="8">
        <v>0</v>
      </c>
      <c r="P1624" s="8">
        <v>0</v>
      </c>
      <c r="Q1624" s="8">
        <v>0</v>
      </c>
      <c r="R1624" s="8">
        <v>0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Y1624" s="8">
        <v>0</v>
      </c>
      <c r="Z1624" s="12">
        <v>0</v>
      </c>
      <c r="AA1624" s="20">
        <v>0</v>
      </c>
      <c r="AB1624" s="20">
        <v>3</v>
      </c>
      <c r="AC1624" s="48">
        <v>0</v>
      </c>
      <c r="AD1624" s="9">
        <v>0</v>
      </c>
      <c r="AE1624" s="7">
        <v>0</v>
      </c>
      <c r="AF1624" s="7">
        <v>0</v>
      </c>
      <c r="AG1624" s="7">
        <v>0</v>
      </c>
      <c r="AH1624" s="7">
        <v>0</v>
      </c>
      <c r="AI1624" s="7">
        <v>0</v>
      </c>
      <c r="AJ1624" s="7">
        <v>0</v>
      </c>
      <c r="AK1624" s="7">
        <v>0</v>
      </c>
      <c r="AL1624" s="7">
        <v>0</v>
      </c>
      <c r="AM1624" s="7">
        <v>0</v>
      </c>
      <c r="AN1624" s="7">
        <v>0</v>
      </c>
      <c r="AO1624" s="7">
        <v>0</v>
      </c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</row>
    <row r="1625" spans="1:67" s="21" customFormat="1">
      <c r="A1625" s="7" t="s">
        <v>5836</v>
      </c>
      <c r="B1625" s="7" t="s">
        <v>4099</v>
      </c>
      <c r="C1625" s="7" t="s">
        <v>4100</v>
      </c>
      <c r="D1625" s="7" t="s">
        <v>1537</v>
      </c>
      <c r="E1625" s="7" t="s">
        <v>1537</v>
      </c>
      <c r="F1625" s="7" t="s">
        <v>1537</v>
      </c>
      <c r="G1625" s="7" t="s">
        <v>1537</v>
      </c>
      <c r="H1625" s="7" t="s">
        <v>1537</v>
      </c>
      <c r="I1625" s="7" t="s">
        <v>1537</v>
      </c>
      <c r="J1625" s="7">
        <f t="shared" si="25"/>
        <v>3</v>
      </c>
      <c r="K1625" s="8">
        <v>0</v>
      </c>
      <c r="L1625" s="8">
        <v>0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0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12">
        <v>0</v>
      </c>
      <c r="AA1625" s="20">
        <v>0</v>
      </c>
      <c r="AB1625" s="20">
        <v>3</v>
      </c>
      <c r="AC1625" s="48">
        <v>0</v>
      </c>
      <c r="AD1625" s="9">
        <v>0</v>
      </c>
      <c r="AE1625" s="7">
        <v>0</v>
      </c>
      <c r="AF1625" s="7">
        <v>0</v>
      </c>
      <c r="AG1625" s="7">
        <v>0</v>
      </c>
      <c r="AH1625" s="7">
        <v>0</v>
      </c>
      <c r="AI1625" s="7">
        <v>0</v>
      </c>
      <c r="AJ1625" s="7">
        <v>0</v>
      </c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</row>
    <row r="1626" spans="1:67" s="21" customFormat="1">
      <c r="A1626" s="7" t="s">
        <v>5837</v>
      </c>
      <c r="B1626" s="7" t="s">
        <v>3926</v>
      </c>
      <c r="C1626" s="7" t="s">
        <v>1506</v>
      </c>
      <c r="D1626" s="7" t="s">
        <v>1507</v>
      </c>
      <c r="E1626" s="7" t="s">
        <v>1515</v>
      </c>
      <c r="F1626" s="7" t="s">
        <v>1537</v>
      </c>
      <c r="G1626" s="7" t="s">
        <v>1537</v>
      </c>
      <c r="H1626" s="7" t="s">
        <v>1537</v>
      </c>
      <c r="I1626" s="7" t="s">
        <v>1537</v>
      </c>
      <c r="J1626" s="7">
        <f t="shared" si="25"/>
        <v>3</v>
      </c>
      <c r="K1626" s="8">
        <v>0</v>
      </c>
      <c r="L1626" s="8">
        <v>0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Y1626" s="8">
        <v>0</v>
      </c>
      <c r="Z1626" s="12">
        <v>0</v>
      </c>
      <c r="AA1626" s="20">
        <v>0</v>
      </c>
      <c r="AB1626" s="20">
        <v>3</v>
      </c>
      <c r="AC1626" s="48">
        <v>0</v>
      </c>
      <c r="AD1626" s="9">
        <v>0</v>
      </c>
      <c r="AE1626" s="7">
        <v>0</v>
      </c>
      <c r="AF1626" s="7">
        <v>0</v>
      </c>
      <c r="AG1626" s="7">
        <v>0</v>
      </c>
      <c r="AH1626" s="7">
        <v>0</v>
      </c>
      <c r="AI1626" s="7">
        <v>0</v>
      </c>
      <c r="AJ1626" s="7">
        <v>0</v>
      </c>
      <c r="AK1626" s="7">
        <v>0</v>
      </c>
      <c r="AL1626" s="7">
        <v>0</v>
      </c>
      <c r="AM1626" s="7">
        <v>0</v>
      </c>
      <c r="AN1626" s="7">
        <v>0</v>
      </c>
      <c r="AO1626" s="7">
        <v>0</v>
      </c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</row>
    <row r="1627" spans="1:67" s="21" customFormat="1">
      <c r="A1627" s="7" t="s">
        <v>5838</v>
      </c>
      <c r="B1627" s="7" t="s">
        <v>3926</v>
      </c>
      <c r="C1627" s="7" t="s">
        <v>1506</v>
      </c>
      <c r="D1627" s="7" t="s">
        <v>1507</v>
      </c>
      <c r="E1627" s="7" t="s">
        <v>1515</v>
      </c>
      <c r="F1627" s="7" t="s">
        <v>1537</v>
      </c>
      <c r="G1627" s="7" t="s">
        <v>1537</v>
      </c>
      <c r="H1627" s="7" t="s">
        <v>1537</v>
      </c>
      <c r="I1627" s="7" t="s">
        <v>1537</v>
      </c>
      <c r="J1627" s="7">
        <f t="shared" si="25"/>
        <v>3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0</v>
      </c>
      <c r="S1627" s="8">
        <v>0</v>
      </c>
      <c r="T1627" s="8">
        <v>0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12">
        <v>0</v>
      </c>
      <c r="AA1627" s="20">
        <v>0</v>
      </c>
      <c r="AB1627" s="20">
        <v>3</v>
      </c>
      <c r="AC1627" s="48">
        <v>0</v>
      </c>
      <c r="AD1627" s="9">
        <v>0</v>
      </c>
      <c r="AE1627" s="7">
        <v>0</v>
      </c>
      <c r="AF1627" s="7">
        <v>0</v>
      </c>
      <c r="AG1627" s="7">
        <v>0</v>
      </c>
      <c r="AH1627" s="7">
        <v>0</v>
      </c>
      <c r="AI1627" s="7">
        <v>0</v>
      </c>
      <c r="AJ1627" s="7">
        <v>0</v>
      </c>
      <c r="AK1627" s="7">
        <v>0</v>
      </c>
      <c r="AL1627" s="7">
        <v>0</v>
      </c>
      <c r="AM1627" s="7">
        <v>0</v>
      </c>
      <c r="AN1627" s="7">
        <v>0</v>
      </c>
      <c r="AO1627" s="7">
        <v>0</v>
      </c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</row>
    <row r="1628" spans="1:67" s="21" customFormat="1">
      <c r="A1628" s="7" t="s">
        <v>5839</v>
      </c>
      <c r="B1628" s="7" t="s">
        <v>3782</v>
      </c>
      <c r="C1628" s="7" t="s">
        <v>1506</v>
      </c>
      <c r="D1628" s="7" t="s">
        <v>1507</v>
      </c>
      <c r="E1628" s="7" t="s">
        <v>1521</v>
      </c>
      <c r="F1628" s="7" t="s">
        <v>1522</v>
      </c>
      <c r="G1628" s="7" t="s">
        <v>1537</v>
      </c>
      <c r="H1628" s="7" t="s">
        <v>1537</v>
      </c>
      <c r="I1628" s="7" t="s">
        <v>1537</v>
      </c>
      <c r="J1628" s="7">
        <f t="shared" si="25"/>
        <v>3</v>
      </c>
      <c r="K1628" s="8">
        <v>0</v>
      </c>
      <c r="L1628" s="8">
        <v>0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Y1628" s="8">
        <v>0</v>
      </c>
      <c r="Z1628" s="12">
        <v>0</v>
      </c>
      <c r="AA1628" s="20">
        <v>0</v>
      </c>
      <c r="AB1628" s="20">
        <v>0</v>
      </c>
      <c r="AC1628" s="48">
        <v>3</v>
      </c>
      <c r="AD1628" s="9">
        <v>0</v>
      </c>
      <c r="AE1628" s="7">
        <v>0</v>
      </c>
      <c r="AF1628" s="7">
        <v>0</v>
      </c>
      <c r="AG1628" s="7">
        <v>0</v>
      </c>
      <c r="AH1628" s="7">
        <v>0</v>
      </c>
      <c r="AI1628" s="7">
        <v>0</v>
      </c>
      <c r="AJ1628" s="7">
        <v>0</v>
      </c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</row>
    <row r="1629" spans="1:67" s="21" customFormat="1">
      <c r="A1629" s="7" t="s">
        <v>5840</v>
      </c>
      <c r="B1629" s="7" t="s">
        <v>3901</v>
      </c>
      <c r="C1629" s="7" t="s">
        <v>1506</v>
      </c>
      <c r="D1629" s="7" t="s">
        <v>1749</v>
      </c>
      <c r="E1629" s="7" t="s">
        <v>1749</v>
      </c>
      <c r="F1629" s="7" t="s">
        <v>1750</v>
      </c>
      <c r="G1629" s="7" t="s">
        <v>1751</v>
      </c>
      <c r="H1629" s="7" t="s">
        <v>1537</v>
      </c>
      <c r="I1629" s="7" t="s">
        <v>1537</v>
      </c>
      <c r="J1629" s="7">
        <f t="shared" si="25"/>
        <v>3</v>
      </c>
      <c r="K1629" s="8">
        <v>0</v>
      </c>
      <c r="L1629" s="8">
        <v>0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12">
        <v>0</v>
      </c>
      <c r="AA1629" s="20">
        <v>0</v>
      </c>
      <c r="AB1629" s="20">
        <v>0</v>
      </c>
      <c r="AC1629" s="48">
        <v>3</v>
      </c>
      <c r="AD1629" s="9">
        <v>0</v>
      </c>
      <c r="AE1629" s="7">
        <v>0</v>
      </c>
      <c r="AF1629" s="7">
        <v>0</v>
      </c>
      <c r="AG1629" s="7">
        <v>0</v>
      </c>
      <c r="AH1629" s="7">
        <v>0</v>
      </c>
      <c r="AI1629" s="7">
        <v>0</v>
      </c>
      <c r="AJ1629" s="7">
        <v>0</v>
      </c>
      <c r="AK1629" s="7">
        <v>0</v>
      </c>
      <c r="AL1629" s="7">
        <v>0</v>
      </c>
      <c r="AM1629" s="7">
        <v>0</v>
      </c>
      <c r="AN1629" s="7">
        <v>0</v>
      </c>
      <c r="AO1629" s="7">
        <v>0</v>
      </c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</row>
    <row r="1630" spans="1:67" s="21" customFormat="1">
      <c r="A1630" s="7" t="s">
        <v>5841</v>
      </c>
      <c r="B1630" s="7" t="s">
        <v>4102</v>
      </c>
      <c r="C1630" s="7" t="s">
        <v>1506</v>
      </c>
      <c r="D1630" s="7" t="s">
        <v>1507</v>
      </c>
      <c r="E1630" s="7" t="s">
        <v>1537</v>
      </c>
      <c r="F1630" s="7" t="s">
        <v>1537</v>
      </c>
      <c r="G1630" s="7" t="s">
        <v>1537</v>
      </c>
      <c r="H1630" s="7" t="s">
        <v>1537</v>
      </c>
      <c r="I1630" s="7" t="s">
        <v>1537</v>
      </c>
      <c r="J1630" s="7">
        <f t="shared" si="25"/>
        <v>3</v>
      </c>
      <c r="K1630" s="8">
        <v>0</v>
      </c>
      <c r="L1630" s="8">
        <v>0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12">
        <v>0</v>
      </c>
      <c r="AA1630" s="20">
        <v>0</v>
      </c>
      <c r="AB1630" s="20">
        <v>0</v>
      </c>
      <c r="AC1630" s="48">
        <v>3</v>
      </c>
      <c r="AD1630" s="9">
        <v>0</v>
      </c>
      <c r="AE1630" s="7">
        <v>0</v>
      </c>
      <c r="AF1630" s="7">
        <v>0</v>
      </c>
      <c r="AG1630" s="7">
        <v>0</v>
      </c>
      <c r="AH1630" s="7">
        <v>0</v>
      </c>
      <c r="AI1630" s="7">
        <v>0</v>
      </c>
      <c r="AJ1630" s="7">
        <v>0</v>
      </c>
      <c r="AK1630" s="7">
        <v>0</v>
      </c>
      <c r="AL1630" s="7">
        <v>0</v>
      </c>
      <c r="AM1630" s="7">
        <v>0</v>
      </c>
      <c r="AN1630" s="7">
        <v>0</v>
      </c>
      <c r="AO1630" s="7">
        <v>0</v>
      </c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</row>
    <row r="1631" spans="1:67" s="21" customFormat="1">
      <c r="A1631" s="7" t="s">
        <v>5842</v>
      </c>
      <c r="B1631" s="7" t="s">
        <v>4099</v>
      </c>
      <c r="C1631" s="7" t="s">
        <v>4100</v>
      </c>
      <c r="D1631" s="7" t="s">
        <v>1537</v>
      </c>
      <c r="E1631" s="7" t="s">
        <v>1537</v>
      </c>
      <c r="F1631" s="7" t="s">
        <v>1537</v>
      </c>
      <c r="G1631" s="7" t="s">
        <v>1537</v>
      </c>
      <c r="H1631" s="7" t="s">
        <v>1537</v>
      </c>
      <c r="I1631" s="7" t="s">
        <v>1537</v>
      </c>
      <c r="J1631" s="7">
        <f t="shared" si="25"/>
        <v>0</v>
      </c>
      <c r="K1631" s="8">
        <v>0</v>
      </c>
      <c r="L1631" s="8">
        <v>0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12">
        <v>0</v>
      </c>
      <c r="AA1631" s="20">
        <v>0</v>
      </c>
      <c r="AB1631" s="20">
        <v>0</v>
      </c>
      <c r="AC1631" s="48">
        <v>0</v>
      </c>
      <c r="AD1631" s="9">
        <v>0</v>
      </c>
      <c r="AE1631" s="7">
        <v>0</v>
      </c>
      <c r="AF1631" s="7">
        <v>0</v>
      </c>
      <c r="AG1631" s="7">
        <v>0</v>
      </c>
      <c r="AH1631" s="7">
        <v>0</v>
      </c>
      <c r="AI1631" s="7">
        <v>0</v>
      </c>
      <c r="AJ1631" s="7">
        <v>0</v>
      </c>
      <c r="AK1631" s="7">
        <v>0</v>
      </c>
      <c r="AL1631" s="7">
        <v>0</v>
      </c>
      <c r="AM1631" s="7">
        <v>0</v>
      </c>
      <c r="AN1631" s="7">
        <v>0</v>
      </c>
      <c r="AO1631" s="7">
        <v>0</v>
      </c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</row>
    <row r="1632" spans="1:67" s="21" customFormat="1">
      <c r="A1632" s="7" t="s">
        <v>5843</v>
      </c>
      <c r="B1632" s="7" t="s">
        <v>5116</v>
      </c>
      <c r="C1632" s="7" t="s">
        <v>1506</v>
      </c>
      <c r="D1632" s="7" t="s">
        <v>1507</v>
      </c>
      <c r="E1632" s="7" t="s">
        <v>1521</v>
      </c>
      <c r="F1632" s="7" t="s">
        <v>1546</v>
      </c>
      <c r="G1632" s="7" t="s">
        <v>1547</v>
      </c>
      <c r="H1632" s="7" t="s">
        <v>1716</v>
      </c>
      <c r="I1632" s="7" t="s">
        <v>1537</v>
      </c>
      <c r="J1632" s="7">
        <f t="shared" si="25"/>
        <v>0</v>
      </c>
      <c r="K1632" s="8">
        <v>0</v>
      </c>
      <c r="L1632" s="8">
        <v>0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Y1632" s="8">
        <v>0</v>
      </c>
      <c r="Z1632" s="12">
        <v>0</v>
      </c>
      <c r="AA1632" s="20">
        <v>0</v>
      </c>
      <c r="AB1632" s="20">
        <v>0</v>
      </c>
      <c r="AC1632" s="48">
        <v>0</v>
      </c>
      <c r="AD1632" s="9">
        <v>0</v>
      </c>
      <c r="AE1632" s="7">
        <v>0</v>
      </c>
      <c r="AF1632" s="7">
        <v>0</v>
      </c>
      <c r="AG1632" s="7">
        <v>0</v>
      </c>
      <c r="AH1632" s="7">
        <v>0</v>
      </c>
      <c r="AI1632" s="7">
        <v>0</v>
      </c>
      <c r="AJ1632" s="7">
        <v>0</v>
      </c>
      <c r="AK1632" s="7">
        <v>0</v>
      </c>
      <c r="AL1632" s="7">
        <v>0</v>
      </c>
      <c r="AM1632" s="7">
        <v>0</v>
      </c>
      <c r="AN1632" s="7">
        <v>0</v>
      </c>
      <c r="AO1632" s="7">
        <v>0</v>
      </c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</row>
    <row r="1633" spans="1:67" s="21" customFormat="1">
      <c r="A1633" s="7" t="s">
        <v>5844</v>
      </c>
      <c r="B1633" s="7" t="s">
        <v>3926</v>
      </c>
      <c r="C1633" s="7" t="s">
        <v>1506</v>
      </c>
      <c r="D1633" s="7" t="s">
        <v>1507</v>
      </c>
      <c r="E1633" s="7" t="s">
        <v>1515</v>
      </c>
      <c r="F1633" s="7" t="s">
        <v>1537</v>
      </c>
      <c r="G1633" s="7" t="s">
        <v>1537</v>
      </c>
      <c r="H1633" s="7" t="s">
        <v>1537</v>
      </c>
      <c r="I1633" s="7" t="s">
        <v>1537</v>
      </c>
      <c r="J1633" s="7">
        <f t="shared" si="25"/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0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12">
        <v>0</v>
      </c>
      <c r="AA1633" s="20">
        <v>0</v>
      </c>
      <c r="AB1633" s="20">
        <v>0</v>
      </c>
      <c r="AC1633" s="48">
        <v>0</v>
      </c>
      <c r="AD1633" s="9">
        <v>0</v>
      </c>
      <c r="AE1633" s="7">
        <v>0</v>
      </c>
      <c r="AF1633" s="7">
        <v>0</v>
      </c>
      <c r="AG1633" s="7">
        <v>0</v>
      </c>
      <c r="AH1633" s="7">
        <v>0</v>
      </c>
      <c r="AI1633" s="7">
        <v>0</v>
      </c>
      <c r="AJ1633" s="7">
        <v>0</v>
      </c>
      <c r="AK1633" s="7">
        <v>0</v>
      </c>
      <c r="AL1633" s="7">
        <v>0</v>
      </c>
      <c r="AM1633" s="7">
        <v>0</v>
      </c>
      <c r="AN1633" s="7">
        <v>0</v>
      </c>
      <c r="AO1633" s="7">
        <v>0</v>
      </c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</row>
    <row r="1634" spans="1:67" s="21" customFormat="1">
      <c r="A1634" s="7" t="s">
        <v>5845</v>
      </c>
      <c r="B1634" s="7" t="s">
        <v>3877</v>
      </c>
      <c r="C1634" s="7" t="s">
        <v>1506</v>
      </c>
      <c r="D1634" s="7" t="s">
        <v>1507</v>
      </c>
      <c r="E1634" s="7" t="s">
        <v>1515</v>
      </c>
      <c r="F1634" s="7" t="s">
        <v>1539</v>
      </c>
      <c r="G1634" s="7" t="s">
        <v>1554</v>
      </c>
      <c r="H1634" s="7" t="s">
        <v>1537</v>
      </c>
      <c r="I1634" s="7" t="s">
        <v>1537</v>
      </c>
      <c r="J1634" s="7">
        <f t="shared" si="25"/>
        <v>0</v>
      </c>
      <c r="K1634" s="8">
        <v>0</v>
      </c>
      <c r="L1634" s="8">
        <v>0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Y1634" s="8">
        <v>0</v>
      </c>
      <c r="Z1634" s="12">
        <v>0</v>
      </c>
      <c r="AA1634" s="20">
        <v>0</v>
      </c>
      <c r="AB1634" s="20">
        <v>0</v>
      </c>
      <c r="AC1634" s="48">
        <v>0</v>
      </c>
      <c r="AD1634" s="9">
        <v>0</v>
      </c>
      <c r="AE1634" s="7">
        <v>0</v>
      </c>
      <c r="AF1634" s="7">
        <v>0</v>
      </c>
      <c r="AG1634" s="7">
        <v>0</v>
      </c>
      <c r="AH1634" s="7">
        <v>0</v>
      </c>
      <c r="AI1634" s="7">
        <v>0</v>
      </c>
      <c r="AJ1634" s="7">
        <v>0</v>
      </c>
      <c r="AK1634" s="7">
        <v>0</v>
      </c>
      <c r="AL1634" s="7">
        <v>0</v>
      </c>
      <c r="AM1634" s="7">
        <v>0</v>
      </c>
      <c r="AN1634" s="7">
        <v>0</v>
      </c>
      <c r="AO1634" s="7">
        <v>0</v>
      </c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</row>
    <row r="1635" spans="1:67" s="21" customFormat="1">
      <c r="A1635" s="7" t="s">
        <v>5846</v>
      </c>
      <c r="B1635" s="7" t="s">
        <v>3695</v>
      </c>
      <c r="C1635" s="7" t="s">
        <v>1506</v>
      </c>
      <c r="D1635" s="7" t="s">
        <v>1507</v>
      </c>
      <c r="E1635" s="7" t="s">
        <v>1515</v>
      </c>
      <c r="F1635" s="7" t="s">
        <v>3672</v>
      </c>
      <c r="G1635" s="7" t="s">
        <v>1789</v>
      </c>
      <c r="H1635" s="7" t="s">
        <v>1537</v>
      </c>
      <c r="I1635" s="7" t="s">
        <v>1537</v>
      </c>
      <c r="J1635" s="7">
        <f t="shared" si="25"/>
        <v>0</v>
      </c>
      <c r="K1635" s="8">
        <v>0</v>
      </c>
      <c r="L1635" s="8">
        <v>0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0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12">
        <v>0</v>
      </c>
      <c r="AA1635" s="20">
        <v>0</v>
      </c>
      <c r="AB1635" s="20">
        <v>0</v>
      </c>
      <c r="AC1635" s="48">
        <v>0</v>
      </c>
      <c r="AD1635" s="9">
        <v>0</v>
      </c>
      <c r="AE1635" s="7">
        <v>0</v>
      </c>
      <c r="AF1635" s="7">
        <v>0</v>
      </c>
      <c r="AG1635" s="7">
        <v>0</v>
      </c>
      <c r="AH1635" s="7">
        <v>0</v>
      </c>
      <c r="AI1635" s="7">
        <v>0</v>
      </c>
      <c r="AJ1635" s="7">
        <v>0</v>
      </c>
      <c r="AK1635" s="7">
        <v>0</v>
      </c>
      <c r="AL1635" s="7">
        <v>0</v>
      </c>
      <c r="AM1635" s="7">
        <v>0</v>
      </c>
      <c r="AN1635" s="7">
        <v>0</v>
      </c>
      <c r="AO1635" s="7">
        <v>0</v>
      </c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</row>
    <row r="1636" spans="1:67" s="21" customFormat="1">
      <c r="A1636" s="7" t="s">
        <v>5847</v>
      </c>
      <c r="B1636" s="7" t="s">
        <v>3926</v>
      </c>
      <c r="C1636" s="7" t="s">
        <v>1506</v>
      </c>
      <c r="D1636" s="7" t="s">
        <v>1507</v>
      </c>
      <c r="E1636" s="7" t="s">
        <v>1515</v>
      </c>
      <c r="F1636" s="7" t="s">
        <v>1537</v>
      </c>
      <c r="G1636" s="7" t="s">
        <v>1537</v>
      </c>
      <c r="H1636" s="7" t="s">
        <v>1537</v>
      </c>
      <c r="I1636" s="7" t="s">
        <v>1537</v>
      </c>
      <c r="J1636" s="7">
        <f t="shared" si="25"/>
        <v>0</v>
      </c>
      <c r="K1636" s="8">
        <v>0</v>
      </c>
      <c r="L1636" s="8">
        <v>0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Y1636" s="8">
        <v>0</v>
      </c>
      <c r="Z1636" s="12">
        <v>0</v>
      </c>
      <c r="AA1636" s="20">
        <v>0</v>
      </c>
      <c r="AB1636" s="20">
        <v>0</v>
      </c>
      <c r="AC1636" s="48">
        <v>0</v>
      </c>
      <c r="AD1636" s="9">
        <v>0</v>
      </c>
      <c r="AE1636" s="7">
        <v>0</v>
      </c>
      <c r="AF1636" s="7">
        <v>0</v>
      </c>
      <c r="AG1636" s="7">
        <v>0</v>
      </c>
      <c r="AH1636" s="7">
        <v>0</v>
      </c>
      <c r="AI1636" s="7">
        <v>0</v>
      </c>
      <c r="AJ1636" s="7">
        <v>0</v>
      </c>
      <c r="AK1636" s="7">
        <v>0</v>
      </c>
      <c r="AL1636" s="7">
        <v>0</v>
      </c>
      <c r="AM1636" s="7">
        <v>0</v>
      </c>
      <c r="AN1636" s="7">
        <v>0</v>
      </c>
      <c r="AO1636" s="7">
        <v>0</v>
      </c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</row>
    <row r="1637" spans="1:67" s="21" customFormat="1">
      <c r="A1637" s="7" t="s">
        <v>5848</v>
      </c>
      <c r="B1637" s="7" t="s">
        <v>5141</v>
      </c>
      <c r="C1637" s="7" t="s">
        <v>1506</v>
      </c>
      <c r="D1637" s="7" t="s">
        <v>1749</v>
      </c>
      <c r="E1637" s="7" t="s">
        <v>1749</v>
      </c>
      <c r="F1637" s="7" t="s">
        <v>1537</v>
      </c>
      <c r="G1637" s="7" t="s">
        <v>1537</v>
      </c>
      <c r="H1637" s="7" t="s">
        <v>1537</v>
      </c>
      <c r="I1637" s="7" t="s">
        <v>1537</v>
      </c>
      <c r="J1637" s="7">
        <f t="shared" si="25"/>
        <v>0</v>
      </c>
      <c r="K1637" s="8">
        <v>0</v>
      </c>
      <c r="L1637" s="8">
        <v>0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12">
        <v>0</v>
      </c>
      <c r="AA1637" s="20">
        <v>0</v>
      </c>
      <c r="AB1637" s="20">
        <v>0</v>
      </c>
      <c r="AC1637" s="48">
        <v>0</v>
      </c>
      <c r="AD1637" s="9">
        <v>0</v>
      </c>
      <c r="AE1637" s="7">
        <v>0</v>
      </c>
      <c r="AF1637" s="7">
        <v>0</v>
      </c>
      <c r="AG1637" s="7">
        <v>0</v>
      </c>
      <c r="AH1637" s="7">
        <v>0</v>
      </c>
      <c r="AI1637" s="7">
        <v>0</v>
      </c>
      <c r="AJ1637" s="7">
        <v>0</v>
      </c>
      <c r="AK1637" s="7">
        <v>0</v>
      </c>
      <c r="AL1637" s="7">
        <v>0</v>
      </c>
      <c r="AM1637" s="7">
        <v>0</v>
      </c>
      <c r="AN1637" s="7">
        <v>0</v>
      </c>
      <c r="AO1637" s="7">
        <v>0</v>
      </c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</row>
    <row r="1638" spans="1:67" s="21" customFormat="1">
      <c r="A1638" s="7" t="s">
        <v>5849</v>
      </c>
      <c r="B1638" s="7" t="s">
        <v>4830</v>
      </c>
      <c r="C1638" s="7" t="s">
        <v>1506</v>
      </c>
      <c r="D1638" s="7" t="s">
        <v>1537</v>
      </c>
      <c r="E1638" s="7" t="s">
        <v>1537</v>
      </c>
      <c r="F1638" s="7" t="s">
        <v>1537</v>
      </c>
      <c r="G1638" s="7" t="s">
        <v>1537</v>
      </c>
      <c r="H1638" s="7" t="s">
        <v>1537</v>
      </c>
      <c r="I1638" s="7" t="s">
        <v>1537</v>
      </c>
      <c r="J1638" s="7">
        <f t="shared" si="25"/>
        <v>0</v>
      </c>
      <c r="K1638" s="8">
        <v>0</v>
      </c>
      <c r="L1638" s="8">
        <v>0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  <c r="R1638" s="8">
        <v>0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Y1638" s="8">
        <v>0</v>
      </c>
      <c r="Z1638" s="12">
        <v>0</v>
      </c>
      <c r="AA1638" s="20">
        <v>0</v>
      </c>
      <c r="AB1638" s="20">
        <v>0</v>
      </c>
      <c r="AC1638" s="48">
        <v>0</v>
      </c>
      <c r="AD1638" s="9">
        <v>0</v>
      </c>
      <c r="AE1638" s="7">
        <v>0</v>
      </c>
      <c r="AF1638" s="7">
        <v>0</v>
      </c>
      <c r="AG1638" s="7">
        <v>0</v>
      </c>
      <c r="AH1638" s="7">
        <v>0</v>
      </c>
      <c r="AI1638" s="7">
        <v>0</v>
      </c>
      <c r="AJ1638" s="7">
        <v>0</v>
      </c>
      <c r="AK1638" s="7">
        <v>0</v>
      </c>
      <c r="AL1638" s="7">
        <v>0</v>
      </c>
      <c r="AM1638" s="7">
        <v>0</v>
      </c>
      <c r="AN1638" s="7">
        <v>0</v>
      </c>
      <c r="AO1638" s="7">
        <v>0</v>
      </c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</row>
    <row r="1639" spans="1:67" s="21" customFormat="1">
      <c r="A1639" s="7" t="s">
        <v>5850</v>
      </c>
      <c r="B1639" s="7" t="s">
        <v>4142</v>
      </c>
      <c r="C1639" s="7" t="s">
        <v>1506</v>
      </c>
      <c r="D1639" s="7" t="s">
        <v>1507</v>
      </c>
      <c r="E1639" s="7" t="s">
        <v>1515</v>
      </c>
      <c r="F1639" s="7" t="s">
        <v>1539</v>
      </c>
      <c r="G1639" s="7" t="s">
        <v>1540</v>
      </c>
      <c r="H1639" s="7" t="s">
        <v>1537</v>
      </c>
      <c r="I1639" s="7" t="s">
        <v>1537</v>
      </c>
      <c r="J1639" s="7">
        <f t="shared" si="25"/>
        <v>0</v>
      </c>
      <c r="K1639" s="8">
        <v>0</v>
      </c>
      <c r="L1639" s="8">
        <v>0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12">
        <v>0</v>
      </c>
      <c r="AA1639" s="20">
        <v>0</v>
      </c>
      <c r="AB1639" s="20">
        <v>0</v>
      </c>
      <c r="AC1639" s="48">
        <v>0</v>
      </c>
      <c r="AD1639" s="9">
        <v>0</v>
      </c>
      <c r="AE1639" s="7">
        <v>0</v>
      </c>
      <c r="AF1639" s="7">
        <v>0</v>
      </c>
      <c r="AG1639" s="7">
        <v>0</v>
      </c>
      <c r="AH1639" s="7">
        <v>0</v>
      </c>
      <c r="AI1639" s="7">
        <v>0</v>
      </c>
      <c r="AJ1639" s="7">
        <v>0</v>
      </c>
      <c r="AK1639" s="7">
        <v>0</v>
      </c>
      <c r="AL1639" s="7">
        <v>0</v>
      </c>
      <c r="AM1639" s="7">
        <v>0</v>
      </c>
      <c r="AN1639" s="7">
        <v>0</v>
      </c>
      <c r="AO1639" s="7">
        <v>0</v>
      </c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</row>
    <row r="1640" spans="1:67" s="21" customFormat="1">
      <c r="A1640" s="7" t="s">
        <v>5851</v>
      </c>
      <c r="B1640" s="7" t="s">
        <v>4044</v>
      </c>
      <c r="C1640" s="7" t="s">
        <v>1506</v>
      </c>
      <c r="D1640" s="7" t="s">
        <v>1507</v>
      </c>
      <c r="E1640" s="7" t="s">
        <v>1508</v>
      </c>
      <c r="F1640" s="7" t="s">
        <v>1509</v>
      </c>
      <c r="G1640" s="7" t="s">
        <v>1537</v>
      </c>
      <c r="H1640" s="7" t="s">
        <v>1537</v>
      </c>
      <c r="I1640" s="7" t="s">
        <v>1537</v>
      </c>
      <c r="J1640" s="7">
        <f t="shared" si="25"/>
        <v>0</v>
      </c>
      <c r="K1640" s="8">
        <v>0</v>
      </c>
      <c r="L1640" s="8">
        <v>0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Y1640" s="8">
        <v>0</v>
      </c>
      <c r="Z1640" s="12">
        <v>0</v>
      </c>
      <c r="AA1640" s="20">
        <v>0</v>
      </c>
      <c r="AB1640" s="20">
        <v>0</v>
      </c>
      <c r="AC1640" s="48">
        <v>0</v>
      </c>
      <c r="AD1640" s="9">
        <v>0</v>
      </c>
      <c r="AE1640" s="7">
        <v>0</v>
      </c>
      <c r="AF1640" s="7">
        <v>0</v>
      </c>
      <c r="AG1640" s="7">
        <v>0</v>
      </c>
      <c r="AH1640" s="7">
        <v>0</v>
      </c>
      <c r="AI1640" s="7">
        <v>0</v>
      </c>
      <c r="AJ1640" s="7">
        <v>0</v>
      </c>
      <c r="AK1640" s="7">
        <v>0</v>
      </c>
      <c r="AL1640" s="7">
        <v>0</v>
      </c>
      <c r="AM1640" s="7">
        <v>0</v>
      </c>
      <c r="AN1640" s="7">
        <v>0</v>
      </c>
      <c r="AO1640" s="7">
        <v>0</v>
      </c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</row>
    <row r="1641" spans="1:67" s="21" customFormat="1">
      <c r="A1641" s="7" t="s">
        <v>5852</v>
      </c>
      <c r="B1641" s="7" t="s">
        <v>3674</v>
      </c>
      <c r="C1641" s="7" t="s">
        <v>1506</v>
      </c>
      <c r="D1641" s="7" t="s">
        <v>1507</v>
      </c>
      <c r="E1641" s="7" t="s">
        <v>1515</v>
      </c>
      <c r="F1641" s="7" t="s">
        <v>1539</v>
      </c>
      <c r="G1641" s="7" t="s">
        <v>1540</v>
      </c>
      <c r="H1641" s="7" t="s">
        <v>1541</v>
      </c>
      <c r="I1641" s="7" t="s">
        <v>1537</v>
      </c>
      <c r="J1641" s="7">
        <f t="shared" si="25"/>
        <v>0</v>
      </c>
      <c r="K1641" s="8">
        <v>0</v>
      </c>
      <c r="L1641" s="8">
        <v>0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12">
        <v>0</v>
      </c>
      <c r="AA1641" s="20">
        <v>0</v>
      </c>
      <c r="AB1641" s="20">
        <v>0</v>
      </c>
      <c r="AC1641" s="48">
        <v>0</v>
      </c>
      <c r="AD1641" s="9">
        <v>0</v>
      </c>
      <c r="AE1641" s="7">
        <v>0</v>
      </c>
      <c r="AF1641" s="7">
        <v>0</v>
      </c>
      <c r="AG1641" s="7">
        <v>0</v>
      </c>
      <c r="AH1641" s="7">
        <v>0</v>
      </c>
      <c r="AI1641" s="7">
        <v>0</v>
      </c>
      <c r="AJ1641" s="7">
        <v>0</v>
      </c>
      <c r="AK1641" s="7">
        <v>0</v>
      </c>
      <c r="AL1641" s="7">
        <v>0</v>
      </c>
      <c r="AM1641" s="7">
        <v>0</v>
      </c>
      <c r="AN1641" s="7">
        <v>0</v>
      </c>
      <c r="AO1641" s="7">
        <v>0</v>
      </c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</row>
    <row r="1642" spans="1:67" s="21" customFormat="1">
      <c r="A1642" s="7" t="s">
        <v>5853</v>
      </c>
      <c r="B1642" s="7" t="s">
        <v>4099</v>
      </c>
      <c r="C1642" s="7" t="s">
        <v>4100</v>
      </c>
      <c r="D1642" s="7" t="s">
        <v>1537</v>
      </c>
      <c r="E1642" s="7" t="s">
        <v>1537</v>
      </c>
      <c r="F1642" s="7" t="s">
        <v>1537</v>
      </c>
      <c r="G1642" s="7" t="s">
        <v>1537</v>
      </c>
      <c r="H1642" s="7" t="s">
        <v>1537</v>
      </c>
      <c r="I1642" s="7" t="s">
        <v>1537</v>
      </c>
      <c r="J1642" s="7">
        <f t="shared" si="25"/>
        <v>0</v>
      </c>
      <c r="K1642" s="8">
        <v>0</v>
      </c>
      <c r="L1642" s="8">
        <v>0</v>
      </c>
      <c r="M1642" s="8">
        <v>0</v>
      </c>
      <c r="N1642" s="8">
        <v>0</v>
      </c>
      <c r="O1642" s="8">
        <v>0</v>
      </c>
      <c r="P1642" s="8">
        <v>0</v>
      </c>
      <c r="Q1642" s="8">
        <v>0</v>
      </c>
      <c r="R1642" s="8">
        <v>0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Y1642" s="8">
        <v>0</v>
      </c>
      <c r="Z1642" s="12">
        <v>0</v>
      </c>
      <c r="AA1642" s="20">
        <v>0</v>
      </c>
      <c r="AB1642" s="20">
        <v>0</v>
      </c>
      <c r="AC1642" s="48">
        <v>0</v>
      </c>
      <c r="AD1642" s="9">
        <v>0</v>
      </c>
      <c r="AE1642" s="7">
        <v>0</v>
      </c>
      <c r="AF1642" s="7">
        <v>0</v>
      </c>
      <c r="AG1642" s="7">
        <v>0</v>
      </c>
      <c r="AH1642" s="7">
        <v>0</v>
      </c>
      <c r="AI1642" s="7">
        <v>0</v>
      </c>
      <c r="AJ1642" s="7">
        <v>0</v>
      </c>
      <c r="AK1642" s="7">
        <v>0</v>
      </c>
      <c r="AL1642" s="7">
        <v>0</v>
      </c>
      <c r="AM1642" s="7">
        <v>0</v>
      </c>
      <c r="AN1642" s="7">
        <v>0</v>
      </c>
      <c r="AO1642" s="7">
        <v>0</v>
      </c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</row>
    <row r="1643" spans="1:67" s="21" customFormat="1">
      <c r="A1643" s="7" t="s">
        <v>5854</v>
      </c>
      <c r="B1643" s="7" t="s">
        <v>3831</v>
      </c>
      <c r="C1643" s="7" t="s">
        <v>1506</v>
      </c>
      <c r="D1643" s="7" t="s">
        <v>1507</v>
      </c>
      <c r="E1643" s="7" t="s">
        <v>1508</v>
      </c>
      <c r="F1643" s="7" t="s">
        <v>1509</v>
      </c>
      <c r="G1643" s="7" t="s">
        <v>1510</v>
      </c>
      <c r="H1643" s="7" t="s">
        <v>1537</v>
      </c>
      <c r="I1643" s="7" t="s">
        <v>1537</v>
      </c>
      <c r="J1643" s="7">
        <f t="shared" si="25"/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12">
        <v>0</v>
      </c>
      <c r="AA1643" s="20">
        <v>0</v>
      </c>
      <c r="AB1643" s="20">
        <v>0</v>
      </c>
      <c r="AC1643" s="48">
        <v>0</v>
      </c>
      <c r="AD1643" s="9">
        <v>0</v>
      </c>
      <c r="AE1643" s="7">
        <v>0</v>
      </c>
      <c r="AF1643" s="7">
        <v>0</v>
      </c>
      <c r="AG1643" s="7">
        <v>0</v>
      </c>
      <c r="AH1643" s="7">
        <v>0</v>
      </c>
      <c r="AI1643" s="7">
        <v>0</v>
      </c>
      <c r="AJ1643" s="7">
        <v>0</v>
      </c>
      <c r="AK1643" s="7">
        <v>0</v>
      </c>
      <c r="AL1643" s="7">
        <v>0</v>
      </c>
      <c r="AM1643" s="7">
        <v>0</v>
      </c>
      <c r="AN1643" s="7">
        <v>0</v>
      </c>
      <c r="AO1643" s="7">
        <v>0</v>
      </c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</row>
    <row r="1644" spans="1:67" s="21" customFormat="1">
      <c r="A1644" s="7" t="s">
        <v>5855</v>
      </c>
      <c r="B1644" s="7" t="s">
        <v>3782</v>
      </c>
      <c r="C1644" s="7" t="s">
        <v>1506</v>
      </c>
      <c r="D1644" s="7" t="s">
        <v>1507</v>
      </c>
      <c r="E1644" s="7" t="s">
        <v>1521</v>
      </c>
      <c r="F1644" s="7" t="s">
        <v>1522</v>
      </c>
      <c r="G1644" s="7" t="s">
        <v>1537</v>
      </c>
      <c r="H1644" s="7" t="s">
        <v>1537</v>
      </c>
      <c r="I1644" s="7" t="s">
        <v>1537</v>
      </c>
      <c r="J1644" s="7">
        <f t="shared" si="25"/>
        <v>0</v>
      </c>
      <c r="K1644" s="8">
        <v>0</v>
      </c>
      <c r="L1644" s="8">
        <v>0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12">
        <v>0</v>
      </c>
      <c r="AA1644" s="20">
        <v>0</v>
      </c>
      <c r="AB1644" s="20">
        <v>0</v>
      </c>
      <c r="AC1644" s="48">
        <v>0</v>
      </c>
      <c r="AD1644" s="9">
        <v>0</v>
      </c>
      <c r="AE1644" s="7">
        <v>0</v>
      </c>
      <c r="AF1644" s="7">
        <v>0</v>
      </c>
      <c r="AG1644" s="7">
        <v>0</v>
      </c>
      <c r="AH1644" s="7">
        <v>0</v>
      </c>
      <c r="AI1644" s="7">
        <v>0</v>
      </c>
      <c r="AJ1644" s="7">
        <v>0</v>
      </c>
      <c r="AK1644" s="7">
        <v>0</v>
      </c>
      <c r="AL1644" s="7">
        <v>0</v>
      </c>
      <c r="AM1644" s="7">
        <v>0</v>
      </c>
      <c r="AN1644" s="7">
        <v>0</v>
      </c>
      <c r="AO1644" s="7">
        <v>0</v>
      </c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</row>
    <row r="1645" spans="1:67" s="21" customFormat="1">
      <c r="A1645" s="7" t="s">
        <v>5856</v>
      </c>
      <c r="B1645" s="7" t="s">
        <v>4113</v>
      </c>
      <c r="C1645" s="7" t="s">
        <v>1506</v>
      </c>
      <c r="D1645" s="7" t="s">
        <v>1507</v>
      </c>
      <c r="E1645" s="7" t="s">
        <v>1515</v>
      </c>
      <c r="F1645" s="7" t="s">
        <v>1581</v>
      </c>
      <c r="G1645" s="7" t="s">
        <v>4114</v>
      </c>
      <c r="H1645" s="7" t="s">
        <v>4115</v>
      </c>
      <c r="I1645" s="7" t="s">
        <v>1537</v>
      </c>
      <c r="J1645" s="7">
        <f t="shared" si="25"/>
        <v>0</v>
      </c>
      <c r="K1645" s="8">
        <v>0</v>
      </c>
      <c r="L1645" s="8">
        <v>0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12">
        <v>0</v>
      </c>
      <c r="AA1645" s="20">
        <v>0</v>
      </c>
      <c r="AB1645" s="20">
        <v>0</v>
      </c>
      <c r="AC1645" s="48">
        <v>0</v>
      </c>
      <c r="AD1645" s="9">
        <v>0</v>
      </c>
      <c r="AE1645" s="7">
        <v>0</v>
      </c>
      <c r="AF1645" s="7">
        <v>0</v>
      </c>
      <c r="AG1645" s="7">
        <v>0</v>
      </c>
      <c r="AH1645" s="7">
        <v>0</v>
      </c>
      <c r="AI1645" s="7">
        <v>0</v>
      </c>
      <c r="AJ1645" s="7">
        <v>0</v>
      </c>
      <c r="AK1645" s="7">
        <v>0</v>
      </c>
      <c r="AL1645" s="7">
        <v>0</v>
      </c>
      <c r="AM1645" s="7">
        <v>0</v>
      </c>
      <c r="AN1645" s="7">
        <v>0</v>
      </c>
      <c r="AO1645" s="7">
        <v>0</v>
      </c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</row>
    <row r="1646" spans="1:67" s="21" customFormat="1">
      <c r="A1646" s="7" t="s">
        <v>5857</v>
      </c>
      <c r="B1646" s="7" t="s">
        <v>4397</v>
      </c>
      <c r="C1646" s="7" t="s">
        <v>1506</v>
      </c>
      <c r="D1646" s="7" t="s">
        <v>1558</v>
      </c>
      <c r="E1646" s="7" t="s">
        <v>1588</v>
      </c>
      <c r="F1646" s="7" t="s">
        <v>1589</v>
      </c>
      <c r="G1646" s="7" t="s">
        <v>1779</v>
      </c>
      <c r="H1646" s="7" t="s">
        <v>1537</v>
      </c>
      <c r="I1646" s="7" t="s">
        <v>1537</v>
      </c>
      <c r="J1646" s="7">
        <f t="shared" si="25"/>
        <v>0</v>
      </c>
      <c r="K1646" s="8">
        <v>0</v>
      </c>
      <c r="L1646" s="8">
        <v>0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Y1646" s="8">
        <v>0</v>
      </c>
      <c r="Z1646" s="12">
        <v>0</v>
      </c>
      <c r="AA1646" s="20">
        <v>0</v>
      </c>
      <c r="AB1646" s="20">
        <v>0</v>
      </c>
      <c r="AC1646" s="48">
        <v>0</v>
      </c>
      <c r="AD1646" s="9">
        <v>0</v>
      </c>
      <c r="AE1646" s="7">
        <v>0</v>
      </c>
      <c r="AF1646" s="7">
        <v>0</v>
      </c>
      <c r="AG1646" s="7">
        <v>0</v>
      </c>
      <c r="AH1646" s="7">
        <v>0</v>
      </c>
      <c r="AI1646" s="7">
        <v>0</v>
      </c>
      <c r="AJ1646" s="7">
        <v>0</v>
      </c>
      <c r="AK1646" s="7">
        <v>0</v>
      </c>
      <c r="AL1646" s="7">
        <v>0</v>
      </c>
      <c r="AM1646" s="7">
        <v>0</v>
      </c>
      <c r="AN1646" s="7">
        <v>0</v>
      </c>
      <c r="AO1646" s="7">
        <v>0</v>
      </c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</row>
    <row r="1647" spans="1:67" s="21" customFormat="1">
      <c r="A1647" s="7" t="s">
        <v>5858</v>
      </c>
      <c r="B1647" s="7" t="s">
        <v>4102</v>
      </c>
      <c r="C1647" s="7" t="s">
        <v>1506</v>
      </c>
      <c r="D1647" s="7" t="s">
        <v>1507</v>
      </c>
      <c r="E1647" s="7" t="s">
        <v>1537</v>
      </c>
      <c r="F1647" s="7" t="s">
        <v>1537</v>
      </c>
      <c r="G1647" s="7" t="s">
        <v>1537</v>
      </c>
      <c r="H1647" s="7" t="s">
        <v>1537</v>
      </c>
      <c r="I1647" s="7" t="s">
        <v>1537</v>
      </c>
      <c r="J1647" s="7">
        <f t="shared" si="25"/>
        <v>0</v>
      </c>
      <c r="K1647" s="8">
        <v>0</v>
      </c>
      <c r="L1647" s="8">
        <v>0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12">
        <v>0</v>
      </c>
      <c r="AA1647" s="20">
        <v>0</v>
      </c>
      <c r="AB1647" s="20">
        <v>0</v>
      </c>
      <c r="AC1647" s="48">
        <v>0</v>
      </c>
      <c r="AD1647" s="9">
        <v>0</v>
      </c>
      <c r="AE1647" s="7">
        <v>0</v>
      </c>
      <c r="AF1647" s="7">
        <v>0</v>
      </c>
      <c r="AG1647" s="7">
        <v>0</v>
      </c>
      <c r="AH1647" s="7">
        <v>0</v>
      </c>
      <c r="AI1647" s="7">
        <v>0</v>
      </c>
      <c r="AJ1647" s="7">
        <v>0</v>
      </c>
      <c r="AK1647" s="7">
        <v>0</v>
      </c>
      <c r="AL1647" s="7">
        <v>0</v>
      </c>
      <c r="AM1647" s="7">
        <v>0</v>
      </c>
      <c r="AN1647" s="7">
        <v>0</v>
      </c>
      <c r="AO1647" s="7">
        <v>0</v>
      </c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</row>
    <row r="1648" spans="1:67" s="21" customFormat="1">
      <c r="A1648" s="7" t="s">
        <v>5859</v>
      </c>
      <c r="B1648" s="7" t="s">
        <v>4102</v>
      </c>
      <c r="C1648" s="7" t="s">
        <v>1506</v>
      </c>
      <c r="D1648" s="7" t="s">
        <v>1507</v>
      </c>
      <c r="E1648" s="7" t="s">
        <v>1537</v>
      </c>
      <c r="F1648" s="7" t="s">
        <v>1537</v>
      </c>
      <c r="G1648" s="7" t="s">
        <v>1537</v>
      </c>
      <c r="H1648" s="7" t="s">
        <v>1537</v>
      </c>
      <c r="I1648" s="7" t="s">
        <v>1537</v>
      </c>
      <c r="J1648" s="7">
        <f t="shared" si="25"/>
        <v>0</v>
      </c>
      <c r="K1648" s="8">
        <v>0</v>
      </c>
      <c r="L1648" s="8">
        <v>0</v>
      </c>
      <c r="M1648" s="8">
        <v>0</v>
      </c>
      <c r="N1648" s="8">
        <v>0</v>
      </c>
      <c r="O1648" s="8">
        <v>0</v>
      </c>
      <c r="P1648" s="8">
        <v>0</v>
      </c>
      <c r="Q1648" s="8">
        <v>0</v>
      </c>
      <c r="R1648" s="8">
        <v>0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Y1648" s="8">
        <v>0</v>
      </c>
      <c r="Z1648" s="12">
        <v>0</v>
      </c>
      <c r="AA1648" s="20">
        <v>0</v>
      </c>
      <c r="AB1648" s="20">
        <v>0</v>
      </c>
      <c r="AC1648" s="48">
        <v>0</v>
      </c>
      <c r="AD1648" s="9">
        <v>0</v>
      </c>
      <c r="AE1648" s="7">
        <v>0</v>
      </c>
      <c r="AF1648" s="7">
        <v>0</v>
      </c>
      <c r="AG1648" s="7">
        <v>0</v>
      </c>
      <c r="AH1648" s="7">
        <v>0</v>
      </c>
      <c r="AI1648" s="7">
        <v>0</v>
      </c>
      <c r="AJ1648" s="7">
        <v>0</v>
      </c>
      <c r="AK1648" s="7">
        <v>0</v>
      </c>
      <c r="AL1648" s="7">
        <v>0</v>
      </c>
      <c r="AM1648" s="7">
        <v>0</v>
      </c>
      <c r="AN1648" s="7">
        <v>0</v>
      </c>
      <c r="AO1648" s="7">
        <v>0</v>
      </c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</row>
    <row r="1649" spans="1:67" s="21" customFormat="1">
      <c r="A1649" s="7" t="s">
        <v>5860</v>
      </c>
      <c r="B1649" s="7" t="s">
        <v>4099</v>
      </c>
      <c r="C1649" s="7" t="s">
        <v>4100</v>
      </c>
      <c r="D1649" s="7" t="s">
        <v>1537</v>
      </c>
      <c r="E1649" s="7" t="s">
        <v>1537</v>
      </c>
      <c r="F1649" s="7" t="s">
        <v>1537</v>
      </c>
      <c r="G1649" s="7" t="s">
        <v>1537</v>
      </c>
      <c r="H1649" s="7" t="s">
        <v>1537</v>
      </c>
      <c r="I1649" s="7" t="s">
        <v>1537</v>
      </c>
      <c r="J1649" s="7">
        <f t="shared" si="25"/>
        <v>0</v>
      </c>
      <c r="K1649" s="8">
        <v>0</v>
      </c>
      <c r="L1649" s="8">
        <v>0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12">
        <v>0</v>
      </c>
      <c r="AA1649" s="20">
        <v>0</v>
      </c>
      <c r="AB1649" s="20">
        <v>0</v>
      </c>
      <c r="AC1649" s="48">
        <v>0</v>
      </c>
      <c r="AD1649" s="9">
        <v>0</v>
      </c>
      <c r="AE1649" s="7">
        <v>0</v>
      </c>
      <c r="AF1649" s="7">
        <v>0</v>
      </c>
      <c r="AG1649" s="7">
        <v>0</v>
      </c>
      <c r="AH1649" s="7">
        <v>0</v>
      </c>
      <c r="AI1649" s="7">
        <v>0</v>
      </c>
      <c r="AJ1649" s="7">
        <v>0</v>
      </c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</row>
    <row r="1650" spans="1:67" s="21" customFormat="1">
      <c r="A1650" s="7" t="s">
        <v>5861</v>
      </c>
      <c r="B1650" s="7" t="s">
        <v>4099</v>
      </c>
      <c r="C1650" s="7" t="s">
        <v>4100</v>
      </c>
      <c r="D1650" s="7" t="s">
        <v>1537</v>
      </c>
      <c r="E1650" s="7" t="s">
        <v>1537</v>
      </c>
      <c r="F1650" s="7" t="s">
        <v>1537</v>
      </c>
      <c r="G1650" s="7" t="s">
        <v>1537</v>
      </c>
      <c r="H1650" s="7" t="s">
        <v>1537</v>
      </c>
      <c r="I1650" s="7" t="s">
        <v>1537</v>
      </c>
      <c r="J1650" s="7">
        <f t="shared" si="25"/>
        <v>0</v>
      </c>
      <c r="K1650" s="8">
        <v>0</v>
      </c>
      <c r="L1650" s="8">
        <v>0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Y1650" s="8">
        <v>0</v>
      </c>
      <c r="Z1650" s="12">
        <v>0</v>
      </c>
      <c r="AA1650" s="20">
        <v>0</v>
      </c>
      <c r="AB1650" s="20">
        <v>0</v>
      </c>
      <c r="AC1650" s="48">
        <v>0</v>
      </c>
      <c r="AD1650" s="9">
        <v>0</v>
      </c>
      <c r="AE1650" s="7">
        <v>0</v>
      </c>
      <c r="AF1650" s="7">
        <v>0</v>
      </c>
      <c r="AG1650" s="7">
        <v>0</v>
      </c>
      <c r="AH1650" s="7">
        <v>0</v>
      </c>
      <c r="AI1650" s="7">
        <v>0</v>
      </c>
      <c r="AJ1650" s="7">
        <v>0</v>
      </c>
      <c r="AK1650" s="7">
        <v>0</v>
      </c>
      <c r="AL1650" s="7">
        <v>0</v>
      </c>
      <c r="AM1650" s="7">
        <v>0</v>
      </c>
      <c r="AN1650" s="7">
        <v>0</v>
      </c>
      <c r="AO1650" s="7">
        <v>0</v>
      </c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</row>
    <row r="1651" spans="1:67" s="21" customFormat="1">
      <c r="A1651" s="7" t="s">
        <v>5862</v>
      </c>
      <c r="B1651" s="7" t="s">
        <v>3751</v>
      </c>
      <c r="C1651" s="7" t="s">
        <v>1506</v>
      </c>
      <c r="D1651" s="7" t="s">
        <v>1507</v>
      </c>
      <c r="E1651" s="7" t="s">
        <v>1508</v>
      </c>
      <c r="F1651" s="7" t="s">
        <v>1509</v>
      </c>
      <c r="G1651" s="7" t="s">
        <v>1594</v>
      </c>
      <c r="H1651" s="7" t="s">
        <v>1537</v>
      </c>
      <c r="I1651" s="7" t="s">
        <v>1537</v>
      </c>
      <c r="J1651" s="7">
        <f t="shared" si="25"/>
        <v>3</v>
      </c>
      <c r="K1651" s="8">
        <v>0</v>
      </c>
      <c r="L1651" s="8">
        <v>0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12">
        <v>3</v>
      </c>
      <c r="AA1651" s="20">
        <v>0</v>
      </c>
      <c r="AB1651" s="20">
        <v>0</v>
      </c>
      <c r="AC1651" s="48">
        <v>0</v>
      </c>
      <c r="AD1651" s="9">
        <v>0</v>
      </c>
      <c r="AE1651" s="7">
        <v>0</v>
      </c>
      <c r="AF1651" s="7">
        <v>0</v>
      </c>
      <c r="AG1651" s="7">
        <v>0</v>
      </c>
      <c r="AH1651" s="7">
        <v>0</v>
      </c>
      <c r="AI1651" s="7">
        <v>0</v>
      </c>
      <c r="AJ1651" s="7">
        <v>0</v>
      </c>
      <c r="AK1651" s="7">
        <v>0</v>
      </c>
      <c r="AL1651" s="7">
        <v>0</v>
      </c>
      <c r="AM1651" s="7">
        <v>0</v>
      </c>
      <c r="AN1651" s="7">
        <v>0</v>
      </c>
      <c r="AO1651" s="7">
        <v>0</v>
      </c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</row>
    <row r="1652" spans="1:67" s="21" customFormat="1">
      <c r="A1652" s="7" t="s">
        <v>5863</v>
      </c>
      <c r="B1652" s="7" t="s">
        <v>3717</v>
      </c>
      <c r="C1652" s="7" t="s">
        <v>1506</v>
      </c>
      <c r="D1652" s="7" t="s">
        <v>1507</v>
      </c>
      <c r="E1652" s="7" t="s">
        <v>1508</v>
      </c>
      <c r="F1652" s="7" t="s">
        <v>1509</v>
      </c>
      <c r="G1652" s="7" t="s">
        <v>1510</v>
      </c>
      <c r="H1652" s="7" t="s">
        <v>1511</v>
      </c>
      <c r="I1652" s="7" t="s">
        <v>1537</v>
      </c>
      <c r="J1652" s="7">
        <f t="shared" si="25"/>
        <v>3</v>
      </c>
      <c r="K1652" s="8">
        <v>0</v>
      </c>
      <c r="L1652" s="8">
        <v>0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>
        <v>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Y1652" s="8">
        <v>0</v>
      </c>
      <c r="Z1652" s="12">
        <v>3</v>
      </c>
      <c r="AA1652" s="20">
        <v>0</v>
      </c>
      <c r="AB1652" s="20">
        <v>0</v>
      </c>
      <c r="AC1652" s="48">
        <v>0</v>
      </c>
      <c r="AD1652" s="9">
        <v>0</v>
      </c>
      <c r="AE1652" s="7">
        <v>0</v>
      </c>
      <c r="AF1652" s="7">
        <v>0</v>
      </c>
      <c r="AG1652" s="7">
        <v>0</v>
      </c>
      <c r="AH1652" s="7">
        <v>0</v>
      </c>
      <c r="AI1652" s="7">
        <v>0</v>
      </c>
      <c r="AJ1652" s="7">
        <v>0</v>
      </c>
      <c r="AK1652" s="7">
        <v>0</v>
      </c>
      <c r="AL1652" s="7">
        <v>0</v>
      </c>
      <c r="AM1652" s="7">
        <v>0</v>
      </c>
      <c r="AN1652" s="7">
        <v>0</v>
      </c>
      <c r="AO1652" s="7">
        <v>0</v>
      </c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</row>
    <row r="1653" spans="1:67" s="21" customFormat="1">
      <c r="A1653" s="7" t="s">
        <v>5864</v>
      </c>
      <c r="B1653" s="7" t="s">
        <v>4099</v>
      </c>
      <c r="C1653" s="7" t="s">
        <v>4100</v>
      </c>
      <c r="D1653" s="7" t="s">
        <v>1537</v>
      </c>
      <c r="E1653" s="7" t="s">
        <v>1537</v>
      </c>
      <c r="F1653" s="7" t="s">
        <v>1537</v>
      </c>
      <c r="G1653" s="7" t="s">
        <v>1537</v>
      </c>
      <c r="H1653" s="7" t="s">
        <v>1537</v>
      </c>
      <c r="I1653" s="7" t="s">
        <v>1537</v>
      </c>
      <c r="J1653" s="7">
        <f t="shared" si="25"/>
        <v>3</v>
      </c>
      <c r="K1653" s="8">
        <v>0</v>
      </c>
      <c r="L1653" s="8">
        <v>3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12">
        <v>0</v>
      </c>
      <c r="AA1653" s="20">
        <v>0</v>
      </c>
      <c r="AB1653" s="20">
        <v>0</v>
      </c>
      <c r="AC1653" s="48">
        <v>0</v>
      </c>
      <c r="AD1653" s="9">
        <v>0</v>
      </c>
      <c r="AE1653" s="7">
        <v>0</v>
      </c>
      <c r="AF1653" s="7">
        <v>0</v>
      </c>
      <c r="AG1653" s="7">
        <v>0</v>
      </c>
      <c r="AH1653" s="7">
        <v>0</v>
      </c>
      <c r="AI1653" s="7">
        <v>0</v>
      </c>
      <c r="AJ1653" s="7">
        <v>0</v>
      </c>
      <c r="AK1653" s="7">
        <v>0</v>
      </c>
      <c r="AL1653" s="7">
        <v>0</v>
      </c>
      <c r="AM1653" s="7">
        <v>0</v>
      </c>
      <c r="AN1653" s="7">
        <v>0</v>
      </c>
      <c r="AO1653" s="7">
        <v>0</v>
      </c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</row>
    <row r="1654" spans="1:67" s="21" customFormat="1">
      <c r="A1654" s="7" t="s">
        <v>5865</v>
      </c>
      <c r="B1654" s="7" t="s">
        <v>3669</v>
      </c>
      <c r="C1654" s="7" t="s">
        <v>1506</v>
      </c>
      <c r="D1654" s="7" t="s">
        <v>1507</v>
      </c>
      <c r="E1654" s="7" t="s">
        <v>1521</v>
      </c>
      <c r="F1654" s="7" t="s">
        <v>1546</v>
      </c>
      <c r="G1654" s="7" t="s">
        <v>1537</v>
      </c>
      <c r="H1654" s="7" t="s">
        <v>1537</v>
      </c>
      <c r="I1654" s="7" t="s">
        <v>1537</v>
      </c>
      <c r="J1654" s="7">
        <f t="shared" si="25"/>
        <v>3</v>
      </c>
      <c r="K1654" s="8">
        <v>0</v>
      </c>
      <c r="L1654" s="8">
        <v>0</v>
      </c>
      <c r="M1654" s="8">
        <v>0</v>
      </c>
      <c r="N1654" s="8">
        <v>3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12">
        <v>0</v>
      </c>
      <c r="AA1654" s="20">
        <v>0</v>
      </c>
      <c r="AB1654" s="20">
        <v>0</v>
      </c>
      <c r="AC1654" s="48">
        <v>0</v>
      </c>
      <c r="AD1654" s="9">
        <v>0</v>
      </c>
      <c r="AE1654" s="7">
        <v>0</v>
      </c>
      <c r="AF1654" s="7">
        <v>0</v>
      </c>
      <c r="AG1654" s="7">
        <v>0</v>
      </c>
      <c r="AH1654" s="7">
        <v>0</v>
      </c>
      <c r="AI1654" s="7">
        <v>0</v>
      </c>
      <c r="AJ1654" s="7">
        <v>0</v>
      </c>
      <c r="AK1654" s="7">
        <v>0</v>
      </c>
      <c r="AL1654" s="7">
        <v>0</v>
      </c>
      <c r="AM1654" s="7">
        <v>0</v>
      </c>
      <c r="AN1654" s="7">
        <v>0</v>
      </c>
      <c r="AO1654" s="7">
        <v>0</v>
      </c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</row>
    <row r="1655" spans="1:67" s="21" customFormat="1">
      <c r="A1655" s="7" t="s">
        <v>5866</v>
      </c>
      <c r="B1655" s="7" t="s">
        <v>3926</v>
      </c>
      <c r="C1655" s="7" t="s">
        <v>1506</v>
      </c>
      <c r="D1655" s="7" t="s">
        <v>1507</v>
      </c>
      <c r="E1655" s="7" t="s">
        <v>1515</v>
      </c>
      <c r="F1655" s="7" t="s">
        <v>1537</v>
      </c>
      <c r="G1655" s="7" t="s">
        <v>1537</v>
      </c>
      <c r="H1655" s="7" t="s">
        <v>1537</v>
      </c>
      <c r="I1655" s="7" t="s">
        <v>1537</v>
      </c>
      <c r="J1655" s="7">
        <f t="shared" si="25"/>
        <v>3</v>
      </c>
      <c r="K1655" s="8">
        <v>0</v>
      </c>
      <c r="L1655" s="8">
        <v>0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3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12">
        <v>0</v>
      </c>
      <c r="AA1655" s="20">
        <v>0</v>
      </c>
      <c r="AB1655" s="20">
        <v>0</v>
      </c>
      <c r="AC1655" s="48">
        <v>0</v>
      </c>
      <c r="AD1655" s="9">
        <v>0</v>
      </c>
      <c r="AE1655" s="7">
        <v>0</v>
      </c>
      <c r="AF1655" s="7">
        <v>0</v>
      </c>
      <c r="AG1655" s="7">
        <v>0</v>
      </c>
      <c r="AH1655" s="7">
        <v>0</v>
      </c>
      <c r="AI1655" s="7">
        <v>0</v>
      </c>
      <c r="AJ1655" s="7">
        <v>0</v>
      </c>
      <c r="AK1655" s="7">
        <v>0</v>
      </c>
      <c r="AL1655" s="7">
        <v>0</v>
      </c>
      <c r="AM1655" s="7">
        <v>0</v>
      </c>
      <c r="AN1655" s="7">
        <v>0</v>
      </c>
      <c r="AO1655" s="7">
        <v>0</v>
      </c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</row>
    <row r="1656" spans="1:67" s="21" customFormat="1">
      <c r="A1656" s="7" t="s">
        <v>5867</v>
      </c>
      <c r="B1656" s="7" t="s">
        <v>3831</v>
      </c>
      <c r="C1656" s="7" t="s">
        <v>1506</v>
      </c>
      <c r="D1656" s="7" t="s">
        <v>1507</v>
      </c>
      <c r="E1656" s="7" t="s">
        <v>1508</v>
      </c>
      <c r="F1656" s="7" t="s">
        <v>1509</v>
      </c>
      <c r="G1656" s="7" t="s">
        <v>1510</v>
      </c>
      <c r="H1656" s="7" t="s">
        <v>1537</v>
      </c>
      <c r="I1656" s="7" t="s">
        <v>1537</v>
      </c>
      <c r="J1656" s="7">
        <f t="shared" si="25"/>
        <v>3</v>
      </c>
      <c r="K1656" s="8">
        <v>0</v>
      </c>
      <c r="L1656" s="8">
        <v>0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3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Y1656" s="8">
        <v>0</v>
      </c>
      <c r="Z1656" s="12">
        <v>0</v>
      </c>
      <c r="AA1656" s="20">
        <v>0</v>
      </c>
      <c r="AB1656" s="20">
        <v>0</v>
      </c>
      <c r="AC1656" s="48">
        <v>0</v>
      </c>
      <c r="AD1656" s="9">
        <v>0</v>
      </c>
      <c r="AE1656" s="7">
        <v>0</v>
      </c>
      <c r="AF1656" s="7">
        <v>0</v>
      </c>
      <c r="AG1656" s="7">
        <v>0</v>
      </c>
      <c r="AH1656" s="7">
        <v>0</v>
      </c>
      <c r="AI1656" s="7">
        <v>0</v>
      </c>
      <c r="AJ1656" s="7">
        <v>0</v>
      </c>
      <c r="AK1656" s="7">
        <v>0</v>
      </c>
      <c r="AL1656" s="7">
        <v>0</v>
      </c>
      <c r="AM1656" s="7">
        <v>0</v>
      </c>
      <c r="AN1656" s="7">
        <v>0</v>
      </c>
      <c r="AO1656" s="7">
        <v>0</v>
      </c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</row>
    <row r="1657" spans="1:67" s="21" customFormat="1">
      <c r="A1657" s="7" t="s">
        <v>5868</v>
      </c>
      <c r="B1657" s="7" t="s">
        <v>3717</v>
      </c>
      <c r="C1657" s="7" t="s">
        <v>1506</v>
      </c>
      <c r="D1657" s="7" t="s">
        <v>1507</v>
      </c>
      <c r="E1657" s="7" t="s">
        <v>1508</v>
      </c>
      <c r="F1657" s="7" t="s">
        <v>1509</v>
      </c>
      <c r="G1657" s="7" t="s">
        <v>1510</v>
      </c>
      <c r="H1657" s="7" t="s">
        <v>1511</v>
      </c>
      <c r="I1657" s="7" t="s">
        <v>1537</v>
      </c>
      <c r="J1657" s="7">
        <f t="shared" si="25"/>
        <v>3</v>
      </c>
      <c r="K1657" s="8">
        <v>0</v>
      </c>
      <c r="L1657" s="8">
        <v>0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3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12">
        <v>0</v>
      </c>
      <c r="AA1657" s="20">
        <v>0</v>
      </c>
      <c r="AB1657" s="20">
        <v>0</v>
      </c>
      <c r="AC1657" s="48">
        <v>0</v>
      </c>
      <c r="AD1657" s="9">
        <v>0</v>
      </c>
      <c r="AE1657" s="7">
        <v>0</v>
      </c>
      <c r="AF1657" s="7">
        <v>0</v>
      </c>
      <c r="AG1657" s="7">
        <v>0</v>
      </c>
      <c r="AH1657" s="7">
        <v>0</v>
      </c>
      <c r="AI1657" s="7">
        <v>0</v>
      </c>
      <c r="AJ1657" s="7">
        <v>0</v>
      </c>
      <c r="AK1657" s="7">
        <v>0</v>
      </c>
      <c r="AL1657" s="7">
        <v>0</v>
      </c>
      <c r="AM1657" s="7">
        <v>0</v>
      </c>
      <c r="AN1657" s="7">
        <v>0</v>
      </c>
      <c r="AO1657" s="7">
        <v>0</v>
      </c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</row>
    <row r="1658" spans="1:67" s="21" customFormat="1">
      <c r="A1658" s="7" t="s">
        <v>5869</v>
      </c>
      <c r="B1658" s="7" t="s">
        <v>3926</v>
      </c>
      <c r="C1658" s="7" t="s">
        <v>1506</v>
      </c>
      <c r="D1658" s="7" t="s">
        <v>1507</v>
      </c>
      <c r="E1658" s="7" t="s">
        <v>1515</v>
      </c>
      <c r="F1658" s="7" t="s">
        <v>1537</v>
      </c>
      <c r="G1658" s="7" t="s">
        <v>1537</v>
      </c>
      <c r="H1658" s="7" t="s">
        <v>1537</v>
      </c>
      <c r="I1658" s="7" t="s">
        <v>1537</v>
      </c>
      <c r="J1658" s="7">
        <f t="shared" si="25"/>
        <v>3</v>
      </c>
      <c r="K1658" s="8">
        <v>0</v>
      </c>
      <c r="L1658" s="8">
        <v>0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>
        <v>3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Y1658" s="8">
        <v>0</v>
      </c>
      <c r="Z1658" s="12">
        <v>0</v>
      </c>
      <c r="AA1658" s="20">
        <v>0</v>
      </c>
      <c r="AB1658" s="20">
        <v>0</v>
      </c>
      <c r="AC1658" s="48">
        <v>0</v>
      </c>
      <c r="AD1658" s="9">
        <v>0</v>
      </c>
      <c r="AE1658" s="7">
        <v>0</v>
      </c>
      <c r="AF1658" s="7">
        <v>0</v>
      </c>
      <c r="AG1658" s="7">
        <v>0</v>
      </c>
      <c r="AH1658" s="7">
        <v>0</v>
      </c>
      <c r="AI1658" s="7">
        <v>0</v>
      </c>
      <c r="AJ1658" s="7">
        <v>0</v>
      </c>
      <c r="AK1658" s="7">
        <v>0</v>
      </c>
      <c r="AL1658" s="7">
        <v>0</v>
      </c>
      <c r="AM1658" s="7">
        <v>0</v>
      </c>
      <c r="AN1658" s="7">
        <v>0</v>
      </c>
      <c r="AO1658" s="7">
        <v>0</v>
      </c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</row>
    <row r="1659" spans="1:67" s="21" customFormat="1">
      <c r="A1659" s="7" t="s">
        <v>5870</v>
      </c>
      <c r="B1659" s="7" t="s">
        <v>5871</v>
      </c>
      <c r="C1659" s="7" t="s">
        <v>1506</v>
      </c>
      <c r="D1659" s="7" t="s">
        <v>1507</v>
      </c>
      <c r="E1659" s="7" t="s">
        <v>1515</v>
      </c>
      <c r="F1659" s="7" t="s">
        <v>1539</v>
      </c>
      <c r="G1659" s="7" t="s">
        <v>1540</v>
      </c>
      <c r="H1659" s="7" t="s">
        <v>5872</v>
      </c>
      <c r="I1659" s="7" t="s">
        <v>1537</v>
      </c>
      <c r="J1659" s="7">
        <f t="shared" si="25"/>
        <v>3</v>
      </c>
      <c r="K1659" s="8">
        <v>0</v>
      </c>
      <c r="L1659" s="8">
        <v>0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8">
        <v>0</v>
      </c>
      <c r="T1659" s="8">
        <v>0</v>
      </c>
      <c r="U1659" s="8">
        <v>0</v>
      </c>
      <c r="V1659" s="8">
        <v>0</v>
      </c>
      <c r="W1659" s="8">
        <v>3</v>
      </c>
      <c r="X1659" s="8">
        <v>0</v>
      </c>
      <c r="Y1659" s="8">
        <v>0</v>
      </c>
      <c r="Z1659" s="12">
        <v>0</v>
      </c>
      <c r="AA1659" s="20">
        <v>0</v>
      </c>
      <c r="AB1659" s="20">
        <v>0</v>
      </c>
      <c r="AC1659" s="48">
        <v>0</v>
      </c>
      <c r="AD1659" s="9">
        <v>0</v>
      </c>
      <c r="AE1659" s="7">
        <v>0</v>
      </c>
      <c r="AF1659" s="7">
        <v>0</v>
      </c>
      <c r="AG1659" s="7">
        <v>0</v>
      </c>
      <c r="AH1659" s="7">
        <v>0</v>
      </c>
      <c r="AI1659" s="7">
        <v>0</v>
      </c>
      <c r="AJ1659" s="7">
        <v>0</v>
      </c>
      <c r="AK1659" s="7">
        <v>0</v>
      </c>
      <c r="AL1659" s="7">
        <v>0</v>
      </c>
      <c r="AM1659" s="7">
        <v>0</v>
      </c>
      <c r="AN1659" s="7">
        <v>0</v>
      </c>
      <c r="AO1659" s="7">
        <v>0</v>
      </c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</row>
    <row r="1660" spans="1:67" s="21" customFormat="1">
      <c r="A1660" s="7" t="s">
        <v>5873</v>
      </c>
      <c r="B1660" s="7" t="s">
        <v>5635</v>
      </c>
      <c r="C1660" s="7" t="s">
        <v>1506</v>
      </c>
      <c r="D1660" s="7" t="s">
        <v>1507</v>
      </c>
      <c r="E1660" s="7" t="s">
        <v>1515</v>
      </c>
      <c r="F1660" s="7" t="s">
        <v>1539</v>
      </c>
      <c r="G1660" s="7" t="s">
        <v>1537</v>
      </c>
      <c r="H1660" s="7" t="s">
        <v>1537</v>
      </c>
      <c r="I1660" s="7" t="s">
        <v>1537</v>
      </c>
      <c r="J1660" s="7">
        <f t="shared" si="25"/>
        <v>3</v>
      </c>
      <c r="K1660" s="8">
        <v>0</v>
      </c>
      <c r="L1660" s="8">
        <v>0</v>
      </c>
      <c r="M1660" s="8">
        <v>0</v>
      </c>
      <c r="N1660" s="8">
        <v>0</v>
      </c>
      <c r="O1660" s="8">
        <v>0</v>
      </c>
      <c r="P1660" s="8">
        <v>0</v>
      </c>
      <c r="Q1660" s="8">
        <v>0</v>
      </c>
      <c r="R1660" s="8">
        <v>0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Y1660" s="8">
        <v>0</v>
      </c>
      <c r="Z1660" s="12">
        <v>0</v>
      </c>
      <c r="AA1660" s="20">
        <v>0</v>
      </c>
      <c r="AB1660" s="20">
        <v>0</v>
      </c>
      <c r="AC1660" s="48">
        <v>0</v>
      </c>
      <c r="AD1660" s="9">
        <v>0</v>
      </c>
      <c r="AE1660" s="7">
        <v>0</v>
      </c>
      <c r="AF1660" s="7">
        <v>0</v>
      </c>
      <c r="AG1660" s="7">
        <v>0</v>
      </c>
      <c r="AH1660" s="7">
        <v>0</v>
      </c>
      <c r="AI1660" s="7">
        <v>0</v>
      </c>
      <c r="AJ1660" s="7">
        <v>0</v>
      </c>
      <c r="AK1660" s="7">
        <v>3</v>
      </c>
      <c r="AL1660" s="7">
        <v>0</v>
      </c>
      <c r="AM1660" s="7">
        <v>0</v>
      </c>
      <c r="AN1660" s="7">
        <v>0</v>
      </c>
      <c r="AO1660" s="7">
        <v>0</v>
      </c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</row>
    <row r="1661" spans="1:67" s="21" customFormat="1">
      <c r="A1661" s="7" t="s">
        <v>5874</v>
      </c>
      <c r="B1661" s="7" t="s">
        <v>5875</v>
      </c>
      <c r="C1661" s="7" t="s">
        <v>1506</v>
      </c>
      <c r="D1661" s="7" t="s">
        <v>1507</v>
      </c>
      <c r="E1661" s="7" t="s">
        <v>1508</v>
      </c>
      <c r="F1661" s="7" t="s">
        <v>4338</v>
      </c>
      <c r="G1661" s="7" t="s">
        <v>4339</v>
      </c>
      <c r="H1661" s="7" t="s">
        <v>1537</v>
      </c>
      <c r="I1661" s="7" t="s">
        <v>1537</v>
      </c>
      <c r="J1661" s="7">
        <f t="shared" si="25"/>
        <v>3</v>
      </c>
      <c r="K1661" s="8">
        <v>0</v>
      </c>
      <c r="L1661" s="8">
        <v>0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12">
        <v>0</v>
      </c>
      <c r="AA1661" s="20">
        <v>0</v>
      </c>
      <c r="AB1661" s="20">
        <v>0</v>
      </c>
      <c r="AC1661" s="48">
        <v>0</v>
      </c>
      <c r="AD1661" s="9">
        <v>0</v>
      </c>
      <c r="AE1661" s="7">
        <v>0</v>
      </c>
      <c r="AF1661" s="7">
        <v>0</v>
      </c>
      <c r="AG1661" s="7">
        <v>0</v>
      </c>
      <c r="AH1661" s="7">
        <v>0</v>
      </c>
      <c r="AI1661" s="7">
        <v>0</v>
      </c>
      <c r="AJ1661" s="7">
        <v>0</v>
      </c>
      <c r="AK1661" s="7">
        <v>0</v>
      </c>
      <c r="AL1661" s="7">
        <v>0</v>
      </c>
      <c r="AM1661" s="7">
        <v>0</v>
      </c>
      <c r="AN1661" s="7">
        <v>3</v>
      </c>
      <c r="AO1661" s="7">
        <v>0</v>
      </c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</row>
    <row r="1662" spans="1:67" s="21" customFormat="1">
      <c r="A1662" s="7" t="s">
        <v>5876</v>
      </c>
      <c r="B1662" s="7" t="s">
        <v>4016</v>
      </c>
      <c r="C1662" s="7" t="s">
        <v>1506</v>
      </c>
      <c r="D1662" s="7" t="s">
        <v>1507</v>
      </c>
      <c r="E1662" s="7" t="s">
        <v>1508</v>
      </c>
      <c r="F1662" s="7" t="s">
        <v>1537</v>
      </c>
      <c r="G1662" s="7" t="s">
        <v>1537</v>
      </c>
      <c r="H1662" s="7" t="s">
        <v>1537</v>
      </c>
      <c r="I1662" s="7" t="s">
        <v>1537</v>
      </c>
      <c r="J1662" s="7">
        <f t="shared" si="25"/>
        <v>3</v>
      </c>
      <c r="K1662" s="8">
        <v>0</v>
      </c>
      <c r="L1662" s="8">
        <v>0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Y1662" s="8">
        <v>0</v>
      </c>
      <c r="Z1662" s="12">
        <v>0</v>
      </c>
      <c r="AA1662" s="20">
        <v>0</v>
      </c>
      <c r="AB1662" s="20">
        <v>0</v>
      </c>
      <c r="AC1662" s="48">
        <v>0</v>
      </c>
      <c r="AD1662" s="9">
        <v>0</v>
      </c>
      <c r="AE1662" s="7">
        <v>0</v>
      </c>
      <c r="AF1662" s="7">
        <v>0</v>
      </c>
      <c r="AG1662" s="7">
        <v>0</v>
      </c>
      <c r="AH1662" s="7">
        <v>0</v>
      </c>
      <c r="AI1662" s="7">
        <v>0</v>
      </c>
      <c r="AJ1662" s="7">
        <v>0</v>
      </c>
      <c r="AK1662" s="7">
        <v>0</v>
      </c>
      <c r="AL1662" s="7">
        <v>0</v>
      </c>
      <c r="AM1662" s="7">
        <v>0</v>
      </c>
      <c r="AN1662" s="7">
        <v>0</v>
      </c>
      <c r="AO1662" s="7">
        <v>3</v>
      </c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</row>
    <row r="1663" spans="1:67" s="21" customFormat="1">
      <c r="A1663" s="7" t="s">
        <v>5877</v>
      </c>
      <c r="B1663" s="7" t="s">
        <v>4016</v>
      </c>
      <c r="C1663" s="7" t="s">
        <v>1506</v>
      </c>
      <c r="D1663" s="7" t="s">
        <v>1507</v>
      </c>
      <c r="E1663" s="7" t="s">
        <v>1508</v>
      </c>
      <c r="F1663" s="7" t="s">
        <v>1537</v>
      </c>
      <c r="G1663" s="7" t="s">
        <v>1537</v>
      </c>
      <c r="H1663" s="7" t="s">
        <v>1537</v>
      </c>
      <c r="I1663" s="7" t="s">
        <v>1537</v>
      </c>
      <c r="J1663" s="7">
        <f t="shared" si="25"/>
        <v>3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0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12">
        <v>0</v>
      </c>
      <c r="AA1663" s="20">
        <v>0</v>
      </c>
      <c r="AB1663" s="20">
        <v>0</v>
      </c>
      <c r="AC1663" s="48">
        <v>0</v>
      </c>
      <c r="AD1663" s="9">
        <v>0</v>
      </c>
      <c r="AE1663" s="7">
        <v>0</v>
      </c>
      <c r="AF1663" s="7">
        <v>0</v>
      </c>
      <c r="AG1663" s="7">
        <v>0</v>
      </c>
      <c r="AH1663" s="7">
        <v>0</v>
      </c>
      <c r="AI1663" s="7">
        <v>0</v>
      </c>
      <c r="AJ1663" s="7">
        <v>0</v>
      </c>
      <c r="AK1663" s="7">
        <v>0</v>
      </c>
      <c r="AL1663" s="7">
        <v>0</v>
      </c>
      <c r="AM1663" s="7">
        <v>0</v>
      </c>
      <c r="AN1663" s="7">
        <v>0</v>
      </c>
      <c r="AO1663" s="7">
        <v>3</v>
      </c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</row>
    <row r="1664" spans="1:67" s="21" customFormat="1">
      <c r="A1664" s="7" t="s">
        <v>5878</v>
      </c>
      <c r="B1664" s="7" t="s">
        <v>3711</v>
      </c>
      <c r="C1664" s="7" t="s">
        <v>1506</v>
      </c>
      <c r="D1664" s="7" t="s">
        <v>1507</v>
      </c>
      <c r="E1664" s="7" t="s">
        <v>1515</v>
      </c>
      <c r="F1664" s="7" t="s">
        <v>3672</v>
      </c>
      <c r="G1664" s="7" t="s">
        <v>1789</v>
      </c>
      <c r="H1664" s="7" t="s">
        <v>1518</v>
      </c>
      <c r="I1664" s="7" t="s">
        <v>1537</v>
      </c>
      <c r="J1664" s="7">
        <f t="shared" si="25"/>
        <v>3</v>
      </c>
      <c r="K1664" s="8">
        <v>0</v>
      </c>
      <c r="L1664" s="8">
        <v>0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  <c r="R1664" s="8">
        <v>0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Y1664" s="8">
        <v>0</v>
      </c>
      <c r="Z1664" s="12">
        <v>0</v>
      </c>
      <c r="AA1664" s="20">
        <v>0</v>
      </c>
      <c r="AB1664" s="20">
        <v>0</v>
      </c>
      <c r="AC1664" s="48">
        <v>0</v>
      </c>
      <c r="AD1664" s="9">
        <v>0</v>
      </c>
      <c r="AE1664" s="7">
        <v>0</v>
      </c>
      <c r="AF1664" s="7">
        <v>0</v>
      </c>
      <c r="AG1664" s="7">
        <v>0</v>
      </c>
      <c r="AH1664" s="7">
        <v>0</v>
      </c>
      <c r="AI1664" s="7">
        <v>0</v>
      </c>
      <c r="AJ1664" s="7">
        <v>0</v>
      </c>
      <c r="AK1664" s="7">
        <v>0</v>
      </c>
      <c r="AL1664" s="7">
        <v>0</v>
      </c>
      <c r="AM1664" s="7">
        <v>0</v>
      </c>
      <c r="AN1664" s="7">
        <v>0</v>
      </c>
      <c r="AO1664" s="7">
        <v>3</v>
      </c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</row>
    <row r="1665" spans="1:67" s="21" customFormat="1">
      <c r="A1665" s="7" t="s">
        <v>5879</v>
      </c>
      <c r="B1665" s="7" t="s">
        <v>5880</v>
      </c>
      <c r="C1665" s="7" t="s">
        <v>1506</v>
      </c>
      <c r="D1665" s="7" t="s">
        <v>1532</v>
      </c>
      <c r="E1665" s="7" t="s">
        <v>5881</v>
      </c>
      <c r="F1665" s="7" t="s">
        <v>5882</v>
      </c>
      <c r="G1665" s="7" t="s">
        <v>5883</v>
      </c>
      <c r="H1665" s="7" t="s">
        <v>5884</v>
      </c>
      <c r="I1665" s="7" t="s">
        <v>1537</v>
      </c>
      <c r="J1665" s="7">
        <f t="shared" si="25"/>
        <v>0</v>
      </c>
      <c r="K1665" s="8">
        <v>0</v>
      </c>
      <c r="L1665" s="8">
        <v>0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12">
        <v>0</v>
      </c>
      <c r="AA1665" s="20">
        <v>0</v>
      </c>
      <c r="AB1665" s="20">
        <v>0</v>
      </c>
      <c r="AC1665" s="48">
        <v>0</v>
      </c>
      <c r="AD1665" s="9">
        <v>0</v>
      </c>
      <c r="AE1665" s="7">
        <v>0</v>
      </c>
      <c r="AF1665" s="7">
        <v>0</v>
      </c>
      <c r="AG1665" s="7">
        <v>0</v>
      </c>
      <c r="AH1665" s="7">
        <v>0</v>
      </c>
      <c r="AI1665" s="7">
        <v>0</v>
      </c>
      <c r="AJ1665" s="7">
        <v>0</v>
      </c>
      <c r="AK1665" s="7">
        <v>0</v>
      </c>
      <c r="AL1665" s="7">
        <v>0</v>
      </c>
      <c r="AM1665" s="7">
        <v>0</v>
      </c>
      <c r="AN1665" s="7">
        <v>0</v>
      </c>
      <c r="AO1665" s="7">
        <v>0</v>
      </c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</row>
    <row r="1666" spans="1:67" s="21" customFormat="1">
      <c r="A1666" s="7" t="s">
        <v>2444</v>
      </c>
      <c r="B1666" s="7" t="s">
        <v>4397</v>
      </c>
      <c r="C1666" s="7" t="s">
        <v>1506</v>
      </c>
      <c r="D1666" s="7" t="s">
        <v>1558</v>
      </c>
      <c r="E1666" s="7" t="s">
        <v>1588</v>
      </c>
      <c r="F1666" s="7" t="s">
        <v>1589</v>
      </c>
      <c r="G1666" s="7" t="s">
        <v>1779</v>
      </c>
      <c r="H1666" s="7" t="s">
        <v>1537</v>
      </c>
      <c r="I1666" s="7" t="s">
        <v>1537</v>
      </c>
      <c r="J1666" s="7">
        <f t="shared" si="25"/>
        <v>0</v>
      </c>
      <c r="K1666" s="8">
        <v>0</v>
      </c>
      <c r="L1666" s="8">
        <v>0</v>
      </c>
      <c r="M1666" s="8">
        <v>0</v>
      </c>
      <c r="N1666" s="8">
        <v>0</v>
      </c>
      <c r="O1666" s="8">
        <v>0</v>
      </c>
      <c r="P1666" s="8">
        <v>0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12">
        <v>0</v>
      </c>
      <c r="AA1666" s="20">
        <v>0</v>
      </c>
      <c r="AB1666" s="20">
        <v>0</v>
      </c>
      <c r="AC1666" s="48">
        <v>0</v>
      </c>
      <c r="AD1666" s="9">
        <v>0</v>
      </c>
      <c r="AE1666" s="7">
        <v>0</v>
      </c>
      <c r="AF1666" s="7">
        <v>0</v>
      </c>
      <c r="AG1666" s="7">
        <v>0</v>
      </c>
      <c r="AH1666" s="7">
        <v>0</v>
      </c>
      <c r="AI1666" s="7">
        <v>0</v>
      </c>
      <c r="AJ1666" s="7">
        <v>0</v>
      </c>
      <c r="AK1666" s="7">
        <v>0</v>
      </c>
      <c r="AL1666" s="7">
        <v>0</v>
      </c>
      <c r="AM1666" s="7">
        <v>0</v>
      </c>
      <c r="AN1666" s="7">
        <v>0</v>
      </c>
      <c r="AO1666" s="7">
        <v>0</v>
      </c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</row>
    <row r="1667" spans="1:67" s="21" customFormat="1">
      <c r="A1667" s="7" t="s">
        <v>5885</v>
      </c>
      <c r="B1667" s="7" t="s">
        <v>3926</v>
      </c>
      <c r="C1667" s="7" t="s">
        <v>1506</v>
      </c>
      <c r="D1667" s="7" t="s">
        <v>1507</v>
      </c>
      <c r="E1667" s="7" t="s">
        <v>1515</v>
      </c>
      <c r="F1667" s="7" t="s">
        <v>1537</v>
      </c>
      <c r="G1667" s="7" t="s">
        <v>1537</v>
      </c>
      <c r="H1667" s="7" t="s">
        <v>1537</v>
      </c>
      <c r="I1667" s="7" t="s">
        <v>1537</v>
      </c>
      <c r="J1667" s="7">
        <f t="shared" si="25"/>
        <v>0</v>
      </c>
      <c r="K1667" s="8">
        <v>0</v>
      </c>
      <c r="L1667" s="8">
        <v>0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12">
        <v>0</v>
      </c>
      <c r="AA1667" s="20">
        <v>0</v>
      </c>
      <c r="AB1667" s="20">
        <v>0</v>
      </c>
      <c r="AC1667" s="48">
        <v>0</v>
      </c>
      <c r="AD1667" s="9">
        <v>0</v>
      </c>
      <c r="AE1667" s="7">
        <v>0</v>
      </c>
      <c r="AF1667" s="7">
        <v>0</v>
      </c>
      <c r="AG1667" s="7">
        <v>0</v>
      </c>
      <c r="AH1667" s="7">
        <v>0</v>
      </c>
      <c r="AI1667" s="7">
        <v>0</v>
      </c>
      <c r="AJ1667" s="7">
        <v>0</v>
      </c>
      <c r="AK1667" s="7">
        <v>0</v>
      </c>
      <c r="AL1667" s="7">
        <v>0</v>
      </c>
      <c r="AM1667" s="7">
        <v>0</v>
      </c>
      <c r="AN1667" s="7">
        <v>0</v>
      </c>
      <c r="AO1667" s="7">
        <v>0</v>
      </c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</row>
    <row r="1668" spans="1:67" s="21" customFormat="1">
      <c r="A1668" s="7" t="s">
        <v>5886</v>
      </c>
      <c r="B1668" s="7" t="s">
        <v>4723</v>
      </c>
      <c r="C1668" s="7" t="s">
        <v>1506</v>
      </c>
      <c r="D1668" s="7" t="s">
        <v>1507</v>
      </c>
      <c r="E1668" s="7" t="s">
        <v>1521</v>
      </c>
      <c r="F1668" s="7" t="s">
        <v>4724</v>
      </c>
      <c r="G1668" s="7" t="s">
        <v>1537</v>
      </c>
      <c r="H1668" s="7" t="s">
        <v>1537</v>
      </c>
      <c r="I1668" s="7" t="s">
        <v>1537</v>
      </c>
      <c r="J1668" s="7">
        <f t="shared" ref="J1668:J1731" si="26">SUM(K1668:AO1668)</f>
        <v>0</v>
      </c>
      <c r="K1668" s="8">
        <v>0</v>
      </c>
      <c r="L1668" s="8">
        <v>0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Y1668" s="8">
        <v>0</v>
      </c>
      <c r="Z1668" s="12">
        <v>0</v>
      </c>
      <c r="AA1668" s="20">
        <v>0</v>
      </c>
      <c r="AB1668" s="20">
        <v>0</v>
      </c>
      <c r="AC1668" s="48">
        <v>0</v>
      </c>
      <c r="AD1668" s="9">
        <v>0</v>
      </c>
      <c r="AE1668" s="7">
        <v>0</v>
      </c>
      <c r="AF1668" s="7">
        <v>0</v>
      </c>
      <c r="AG1668" s="7">
        <v>0</v>
      </c>
      <c r="AH1668" s="7">
        <v>0</v>
      </c>
      <c r="AI1668" s="7">
        <v>0</v>
      </c>
      <c r="AJ1668" s="7">
        <v>0</v>
      </c>
      <c r="AK1668" s="7">
        <v>0</v>
      </c>
      <c r="AL1668" s="7">
        <v>0</v>
      </c>
      <c r="AM1668" s="7">
        <v>0</v>
      </c>
      <c r="AN1668" s="7">
        <v>0</v>
      </c>
      <c r="AO1668" s="7">
        <v>0</v>
      </c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</row>
    <row r="1669" spans="1:67" s="21" customFormat="1">
      <c r="A1669" s="7" t="s">
        <v>5887</v>
      </c>
      <c r="B1669" s="7" t="s">
        <v>3773</v>
      </c>
      <c r="C1669" s="7" t="s">
        <v>1506</v>
      </c>
      <c r="D1669" s="7" t="s">
        <v>1558</v>
      </c>
      <c r="E1669" s="7" t="s">
        <v>1559</v>
      </c>
      <c r="F1669" s="7" t="s">
        <v>1560</v>
      </c>
      <c r="G1669" s="7" t="s">
        <v>1561</v>
      </c>
      <c r="H1669" s="7" t="s">
        <v>1537</v>
      </c>
      <c r="I1669" s="7" t="s">
        <v>1537</v>
      </c>
      <c r="J1669" s="7">
        <f t="shared" si="26"/>
        <v>0</v>
      </c>
      <c r="K1669" s="8">
        <v>0</v>
      </c>
      <c r="L1669" s="8">
        <v>0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12">
        <v>0</v>
      </c>
      <c r="AA1669" s="20">
        <v>0</v>
      </c>
      <c r="AB1669" s="20">
        <v>0</v>
      </c>
      <c r="AC1669" s="48">
        <v>0</v>
      </c>
      <c r="AD1669" s="9">
        <v>0</v>
      </c>
      <c r="AE1669" s="7">
        <v>0</v>
      </c>
      <c r="AF1669" s="7">
        <v>0</v>
      </c>
      <c r="AG1669" s="7">
        <v>0</v>
      </c>
      <c r="AH1669" s="7">
        <v>0</v>
      </c>
      <c r="AI1669" s="7">
        <v>0</v>
      </c>
      <c r="AJ1669" s="7">
        <v>0</v>
      </c>
      <c r="AK1669" s="7">
        <v>0</v>
      </c>
      <c r="AL1669" s="7">
        <v>0</v>
      </c>
      <c r="AM1669" s="7">
        <v>0</v>
      </c>
      <c r="AN1669" s="7">
        <v>0</v>
      </c>
      <c r="AO1669" s="7">
        <v>0</v>
      </c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</row>
    <row r="1670" spans="1:67" s="21" customFormat="1">
      <c r="A1670" s="7" t="s">
        <v>5888</v>
      </c>
      <c r="B1670" s="7" t="s">
        <v>3782</v>
      </c>
      <c r="C1670" s="7" t="s">
        <v>1506</v>
      </c>
      <c r="D1670" s="7" t="s">
        <v>1507</v>
      </c>
      <c r="E1670" s="7" t="s">
        <v>1521</v>
      </c>
      <c r="F1670" s="7" t="s">
        <v>1522</v>
      </c>
      <c r="G1670" s="7" t="s">
        <v>1537</v>
      </c>
      <c r="H1670" s="7" t="s">
        <v>1537</v>
      </c>
      <c r="I1670" s="7" t="s">
        <v>1537</v>
      </c>
      <c r="J1670" s="7">
        <f t="shared" si="26"/>
        <v>0</v>
      </c>
      <c r="K1670" s="8">
        <v>0</v>
      </c>
      <c r="L1670" s="8">
        <v>0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12">
        <v>0</v>
      </c>
      <c r="AA1670" s="20">
        <v>0</v>
      </c>
      <c r="AB1670" s="20">
        <v>0</v>
      </c>
      <c r="AC1670" s="48">
        <v>0</v>
      </c>
      <c r="AD1670" s="9">
        <v>0</v>
      </c>
      <c r="AE1670" s="7">
        <v>0</v>
      </c>
      <c r="AF1670" s="7">
        <v>0</v>
      </c>
      <c r="AG1670" s="7">
        <v>0</v>
      </c>
      <c r="AH1670" s="7">
        <v>0</v>
      </c>
      <c r="AI1670" s="7">
        <v>0</v>
      </c>
      <c r="AJ1670" s="7">
        <v>0</v>
      </c>
      <c r="AK1670" s="7">
        <v>0</v>
      </c>
      <c r="AL1670" s="7">
        <v>0</v>
      </c>
      <c r="AM1670" s="7">
        <v>0</v>
      </c>
      <c r="AN1670" s="7">
        <v>0</v>
      </c>
      <c r="AO1670" s="7">
        <v>0</v>
      </c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</row>
    <row r="1671" spans="1:67" s="21" customFormat="1">
      <c r="A1671" s="7" t="s">
        <v>5889</v>
      </c>
      <c r="B1671" s="7" t="s">
        <v>4044</v>
      </c>
      <c r="C1671" s="7" t="s">
        <v>1506</v>
      </c>
      <c r="D1671" s="7" t="s">
        <v>1507</v>
      </c>
      <c r="E1671" s="7" t="s">
        <v>1508</v>
      </c>
      <c r="F1671" s="7" t="s">
        <v>1509</v>
      </c>
      <c r="G1671" s="7" t="s">
        <v>1537</v>
      </c>
      <c r="H1671" s="7" t="s">
        <v>1537</v>
      </c>
      <c r="I1671" s="7" t="s">
        <v>1537</v>
      </c>
      <c r="J1671" s="7">
        <f t="shared" si="26"/>
        <v>0</v>
      </c>
      <c r="K1671" s="8">
        <v>0</v>
      </c>
      <c r="L1671" s="8">
        <v>0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12">
        <v>0</v>
      </c>
      <c r="AA1671" s="20">
        <v>0</v>
      </c>
      <c r="AB1671" s="20">
        <v>0</v>
      </c>
      <c r="AC1671" s="48">
        <v>0</v>
      </c>
      <c r="AD1671" s="9">
        <v>0</v>
      </c>
      <c r="AE1671" s="7">
        <v>0</v>
      </c>
      <c r="AF1671" s="7">
        <v>0</v>
      </c>
      <c r="AG1671" s="7">
        <v>0</v>
      </c>
      <c r="AH1671" s="7">
        <v>0</v>
      </c>
      <c r="AI1671" s="7">
        <v>0</v>
      </c>
      <c r="AJ1671" s="7">
        <v>0</v>
      </c>
      <c r="AK1671" s="7">
        <v>0</v>
      </c>
      <c r="AL1671" s="7">
        <v>0</v>
      </c>
      <c r="AM1671" s="7">
        <v>0</v>
      </c>
      <c r="AN1671" s="7">
        <v>0</v>
      </c>
      <c r="AO1671" s="7">
        <v>0</v>
      </c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</row>
    <row r="1672" spans="1:67" s="21" customFormat="1">
      <c r="A1672" s="7" t="s">
        <v>5890</v>
      </c>
      <c r="B1672" s="7" t="s">
        <v>4020</v>
      </c>
      <c r="C1672" s="7" t="s">
        <v>1506</v>
      </c>
      <c r="D1672" s="7" t="s">
        <v>1507</v>
      </c>
      <c r="E1672" s="7" t="s">
        <v>1508</v>
      </c>
      <c r="F1672" s="7" t="s">
        <v>1509</v>
      </c>
      <c r="G1672" s="7" t="s">
        <v>1510</v>
      </c>
      <c r="H1672" s="7" t="s">
        <v>1573</v>
      </c>
      <c r="I1672" s="7" t="s">
        <v>1537</v>
      </c>
      <c r="J1672" s="7">
        <f t="shared" si="26"/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  <c r="P1672" s="8">
        <v>0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Y1672" s="8">
        <v>0</v>
      </c>
      <c r="Z1672" s="12">
        <v>0</v>
      </c>
      <c r="AA1672" s="20">
        <v>0</v>
      </c>
      <c r="AB1672" s="20">
        <v>0</v>
      </c>
      <c r="AC1672" s="48">
        <v>0</v>
      </c>
      <c r="AD1672" s="9">
        <v>0</v>
      </c>
      <c r="AE1672" s="7">
        <v>0</v>
      </c>
      <c r="AF1672" s="7">
        <v>0</v>
      </c>
      <c r="AG1672" s="7">
        <v>0</v>
      </c>
      <c r="AH1672" s="7">
        <v>0</v>
      </c>
      <c r="AI1672" s="7">
        <v>0</v>
      </c>
      <c r="AJ1672" s="7">
        <v>0</v>
      </c>
      <c r="AK1672" s="7">
        <v>0</v>
      </c>
      <c r="AL1672" s="7">
        <v>0</v>
      </c>
      <c r="AM1672" s="7">
        <v>0</v>
      </c>
      <c r="AN1672" s="7">
        <v>0</v>
      </c>
      <c r="AO1672" s="7">
        <v>0</v>
      </c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</row>
    <row r="1673" spans="1:67" s="21" customFormat="1">
      <c r="A1673" s="7" t="s">
        <v>5891</v>
      </c>
      <c r="B1673" s="7" t="s">
        <v>5536</v>
      </c>
      <c r="C1673" s="7" t="s">
        <v>1506</v>
      </c>
      <c r="D1673" s="7" t="s">
        <v>1558</v>
      </c>
      <c r="E1673" s="7" t="s">
        <v>1588</v>
      </c>
      <c r="F1673" s="7" t="s">
        <v>1589</v>
      </c>
      <c r="G1673" s="7" t="s">
        <v>1779</v>
      </c>
      <c r="H1673" s="7" t="s">
        <v>5537</v>
      </c>
      <c r="I1673" s="7" t="s">
        <v>1537</v>
      </c>
      <c r="J1673" s="7">
        <f t="shared" si="26"/>
        <v>0</v>
      </c>
      <c r="K1673" s="8">
        <v>0</v>
      </c>
      <c r="L1673" s="8">
        <v>0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0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12">
        <v>0</v>
      </c>
      <c r="AA1673" s="20">
        <v>0</v>
      </c>
      <c r="AB1673" s="20">
        <v>0</v>
      </c>
      <c r="AC1673" s="48">
        <v>0</v>
      </c>
      <c r="AD1673" s="9">
        <v>0</v>
      </c>
      <c r="AE1673" s="7">
        <v>0</v>
      </c>
      <c r="AF1673" s="7">
        <v>0</v>
      </c>
      <c r="AG1673" s="7">
        <v>0</v>
      </c>
      <c r="AH1673" s="7">
        <v>0</v>
      </c>
      <c r="AI1673" s="7">
        <v>0</v>
      </c>
      <c r="AJ1673" s="7">
        <v>0</v>
      </c>
      <c r="AK1673" s="7">
        <v>0</v>
      </c>
      <c r="AL1673" s="7">
        <v>0</v>
      </c>
      <c r="AM1673" s="7">
        <v>0</v>
      </c>
      <c r="AN1673" s="7">
        <v>0</v>
      </c>
      <c r="AO1673" s="7">
        <v>0</v>
      </c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</row>
    <row r="1674" spans="1:67" s="21" customFormat="1">
      <c r="A1674" s="7" t="s">
        <v>5892</v>
      </c>
      <c r="B1674" s="7" t="s">
        <v>3926</v>
      </c>
      <c r="C1674" s="7" t="s">
        <v>1506</v>
      </c>
      <c r="D1674" s="7" t="s">
        <v>1507</v>
      </c>
      <c r="E1674" s="7" t="s">
        <v>1515</v>
      </c>
      <c r="F1674" s="7" t="s">
        <v>1537</v>
      </c>
      <c r="G1674" s="7" t="s">
        <v>1537</v>
      </c>
      <c r="H1674" s="7" t="s">
        <v>1537</v>
      </c>
      <c r="I1674" s="7" t="s">
        <v>1537</v>
      </c>
      <c r="J1674" s="7">
        <f t="shared" si="26"/>
        <v>0</v>
      </c>
      <c r="K1674" s="8">
        <v>0</v>
      </c>
      <c r="L1674" s="8">
        <v>0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Y1674" s="8">
        <v>0</v>
      </c>
      <c r="Z1674" s="12">
        <v>0</v>
      </c>
      <c r="AA1674" s="20">
        <v>0</v>
      </c>
      <c r="AB1674" s="20">
        <v>0</v>
      </c>
      <c r="AC1674" s="48">
        <v>0</v>
      </c>
      <c r="AD1674" s="9">
        <v>0</v>
      </c>
      <c r="AE1674" s="7">
        <v>0</v>
      </c>
      <c r="AF1674" s="7">
        <v>0</v>
      </c>
      <c r="AG1674" s="7">
        <v>0</v>
      </c>
      <c r="AH1674" s="7">
        <v>0</v>
      </c>
      <c r="AI1674" s="7">
        <v>0</v>
      </c>
      <c r="AJ1674" s="7">
        <v>0</v>
      </c>
      <c r="AK1674" s="7">
        <v>0</v>
      </c>
      <c r="AL1674" s="7">
        <v>0</v>
      </c>
      <c r="AM1674" s="7">
        <v>0</v>
      </c>
      <c r="AN1674" s="7">
        <v>0</v>
      </c>
      <c r="AO1674" s="7">
        <v>0</v>
      </c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</row>
    <row r="1675" spans="1:67" s="21" customFormat="1">
      <c r="A1675" s="7" t="s">
        <v>5893</v>
      </c>
      <c r="B1675" s="7" t="s">
        <v>3926</v>
      </c>
      <c r="C1675" s="7" t="s">
        <v>1506</v>
      </c>
      <c r="D1675" s="7" t="s">
        <v>1507</v>
      </c>
      <c r="E1675" s="7" t="s">
        <v>1515</v>
      </c>
      <c r="F1675" s="7" t="s">
        <v>1537</v>
      </c>
      <c r="G1675" s="7" t="s">
        <v>1537</v>
      </c>
      <c r="H1675" s="7" t="s">
        <v>1537</v>
      </c>
      <c r="I1675" s="7" t="s">
        <v>1537</v>
      </c>
      <c r="J1675" s="7">
        <f t="shared" si="26"/>
        <v>0</v>
      </c>
      <c r="K1675" s="8">
        <v>0</v>
      </c>
      <c r="L1675" s="8">
        <v>0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0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12">
        <v>0</v>
      </c>
      <c r="AA1675" s="20">
        <v>0</v>
      </c>
      <c r="AB1675" s="20">
        <v>0</v>
      </c>
      <c r="AC1675" s="48">
        <v>0</v>
      </c>
      <c r="AD1675" s="9">
        <v>0</v>
      </c>
      <c r="AE1675" s="7">
        <v>0</v>
      </c>
      <c r="AF1675" s="7">
        <v>0</v>
      </c>
      <c r="AG1675" s="7">
        <v>0</v>
      </c>
      <c r="AH1675" s="7">
        <v>0</v>
      </c>
      <c r="AI1675" s="7">
        <v>0</v>
      </c>
      <c r="AJ1675" s="7">
        <v>0</v>
      </c>
      <c r="AK1675" s="7">
        <v>0</v>
      </c>
      <c r="AL1675" s="7">
        <v>0</v>
      </c>
      <c r="AM1675" s="7">
        <v>0</v>
      </c>
      <c r="AN1675" s="7">
        <v>0</v>
      </c>
      <c r="AO1675" s="7">
        <v>0</v>
      </c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</row>
    <row r="1676" spans="1:67" s="21" customFormat="1">
      <c r="A1676" s="7" t="s">
        <v>5894</v>
      </c>
      <c r="B1676" s="7" t="s">
        <v>4044</v>
      </c>
      <c r="C1676" s="7" t="s">
        <v>1506</v>
      </c>
      <c r="D1676" s="7" t="s">
        <v>1507</v>
      </c>
      <c r="E1676" s="7" t="s">
        <v>1508</v>
      </c>
      <c r="F1676" s="7" t="s">
        <v>1509</v>
      </c>
      <c r="G1676" s="7" t="s">
        <v>1537</v>
      </c>
      <c r="H1676" s="7" t="s">
        <v>1537</v>
      </c>
      <c r="I1676" s="7" t="s">
        <v>1537</v>
      </c>
      <c r="J1676" s="7">
        <f t="shared" si="26"/>
        <v>0</v>
      </c>
      <c r="K1676" s="8">
        <v>0</v>
      </c>
      <c r="L1676" s="8">
        <v>0</v>
      </c>
      <c r="M1676" s="8">
        <v>0</v>
      </c>
      <c r="N1676" s="8">
        <v>0</v>
      </c>
      <c r="O1676" s="8">
        <v>0</v>
      </c>
      <c r="P1676" s="8">
        <v>0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Y1676" s="8">
        <v>0</v>
      </c>
      <c r="Z1676" s="12">
        <v>0</v>
      </c>
      <c r="AA1676" s="20">
        <v>0</v>
      </c>
      <c r="AB1676" s="20">
        <v>0</v>
      </c>
      <c r="AC1676" s="48">
        <v>0</v>
      </c>
      <c r="AD1676" s="9">
        <v>0</v>
      </c>
      <c r="AE1676" s="7">
        <v>0</v>
      </c>
      <c r="AF1676" s="7">
        <v>0</v>
      </c>
      <c r="AG1676" s="7">
        <v>0</v>
      </c>
      <c r="AH1676" s="7">
        <v>0</v>
      </c>
      <c r="AI1676" s="7">
        <v>0</v>
      </c>
      <c r="AJ1676" s="7">
        <v>0</v>
      </c>
      <c r="AK1676" s="7">
        <v>0</v>
      </c>
      <c r="AL1676" s="7">
        <v>0</v>
      </c>
      <c r="AM1676" s="7">
        <v>0</v>
      </c>
      <c r="AN1676" s="7">
        <v>0</v>
      </c>
      <c r="AO1676" s="7">
        <v>0</v>
      </c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</row>
    <row r="1677" spans="1:67" s="21" customFormat="1">
      <c r="A1677" s="7" t="s">
        <v>5895</v>
      </c>
      <c r="B1677" s="7" t="s">
        <v>3751</v>
      </c>
      <c r="C1677" s="7" t="s">
        <v>1506</v>
      </c>
      <c r="D1677" s="7" t="s">
        <v>1507</v>
      </c>
      <c r="E1677" s="7" t="s">
        <v>1508</v>
      </c>
      <c r="F1677" s="7" t="s">
        <v>1509</v>
      </c>
      <c r="G1677" s="7" t="s">
        <v>1594</v>
      </c>
      <c r="H1677" s="7" t="s">
        <v>1537</v>
      </c>
      <c r="I1677" s="7" t="s">
        <v>1537</v>
      </c>
      <c r="J1677" s="7">
        <f t="shared" si="26"/>
        <v>0</v>
      </c>
      <c r="K1677" s="8">
        <v>0</v>
      </c>
      <c r="L1677" s="8">
        <v>0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12">
        <v>0</v>
      </c>
      <c r="AA1677" s="20">
        <v>0</v>
      </c>
      <c r="AB1677" s="20">
        <v>0</v>
      </c>
      <c r="AC1677" s="48">
        <v>0</v>
      </c>
      <c r="AD1677" s="9">
        <v>0</v>
      </c>
      <c r="AE1677" s="7">
        <v>0</v>
      </c>
      <c r="AF1677" s="7">
        <v>0</v>
      </c>
      <c r="AG1677" s="7">
        <v>0</v>
      </c>
      <c r="AH1677" s="7">
        <v>0</v>
      </c>
      <c r="AI1677" s="7">
        <v>0</v>
      </c>
      <c r="AJ1677" s="7">
        <v>0</v>
      </c>
      <c r="AK1677" s="7">
        <v>0</v>
      </c>
      <c r="AL1677" s="7">
        <v>0</v>
      </c>
      <c r="AM1677" s="7">
        <v>0</v>
      </c>
      <c r="AN1677" s="7">
        <v>0</v>
      </c>
      <c r="AO1677" s="7">
        <v>0</v>
      </c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</row>
    <row r="1678" spans="1:67" s="21" customFormat="1">
      <c r="A1678" s="7" t="s">
        <v>5896</v>
      </c>
      <c r="B1678" s="7" t="s">
        <v>4587</v>
      </c>
      <c r="C1678" s="7" t="s">
        <v>1506</v>
      </c>
      <c r="D1678" s="7" t="s">
        <v>1507</v>
      </c>
      <c r="E1678" s="7" t="s">
        <v>1521</v>
      </c>
      <c r="F1678" s="7" t="s">
        <v>1537</v>
      </c>
      <c r="G1678" s="7" t="s">
        <v>1537</v>
      </c>
      <c r="H1678" s="7" t="s">
        <v>1537</v>
      </c>
      <c r="I1678" s="7" t="s">
        <v>1537</v>
      </c>
      <c r="J1678" s="7">
        <f t="shared" si="26"/>
        <v>0</v>
      </c>
      <c r="K1678" s="8">
        <v>0</v>
      </c>
      <c r="L1678" s="8">
        <v>0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Y1678" s="8">
        <v>0</v>
      </c>
      <c r="Z1678" s="12">
        <v>0</v>
      </c>
      <c r="AA1678" s="20">
        <v>0</v>
      </c>
      <c r="AB1678" s="20">
        <v>0</v>
      </c>
      <c r="AC1678" s="48">
        <v>0</v>
      </c>
      <c r="AD1678" s="9">
        <v>0</v>
      </c>
      <c r="AE1678" s="7">
        <v>0</v>
      </c>
      <c r="AF1678" s="7">
        <v>0</v>
      </c>
      <c r="AG1678" s="7">
        <v>0</v>
      </c>
      <c r="AH1678" s="7">
        <v>0</v>
      </c>
      <c r="AI1678" s="7">
        <v>0</v>
      </c>
      <c r="AJ1678" s="7">
        <v>0</v>
      </c>
      <c r="AK1678" s="7">
        <v>0</v>
      </c>
      <c r="AL1678" s="7">
        <v>0</v>
      </c>
      <c r="AM1678" s="7">
        <v>0</v>
      </c>
      <c r="AN1678" s="7">
        <v>0</v>
      </c>
      <c r="AO1678" s="7">
        <v>0</v>
      </c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</row>
    <row r="1679" spans="1:67" s="21" customFormat="1">
      <c r="A1679" s="7" t="s">
        <v>5897</v>
      </c>
      <c r="B1679" s="7" t="s">
        <v>5635</v>
      </c>
      <c r="C1679" s="7" t="s">
        <v>1506</v>
      </c>
      <c r="D1679" s="7" t="s">
        <v>1507</v>
      </c>
      <c r="E1679" s="7" t="s">
        <v>1515</v>
      </c>
      <c r="F1679" s="7" t="s">
        <v>1539</v>
      </c>
      <c r="G1679" s="7" t="s">
        <v>1537</v>
      </c>
      <c r="H1679" s="7" t="s">
        <v>1537</v>
      </c>
      <c r="I1679" s="7" t="s">
        <v>1537</v>
      </c>
      <c r="J1679" s="7">
        <f t="shared" si="26"/>
        <v>0</v>
      </c>
      <c r="K1679" s="8">
        <v>0</v>
      </c>
      <c r="L1679" s="8">
        <v>0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0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12">
        <v>0</v>
      </c>
      <c r="AA1679" s="20">
        <v>0</v>
      </c>
      <c r="AB1679" s="20">
        <v>0</v>
      </c>
      <c r="AC1679" s="48">
        <v>0</v>
      </c>
      <c r="AD1679" s="9">
        <v>0</v>
      </c>
      <c r="AE1679" s="7">
        <v>0</v>
      </c>
      <c r="AF1679" s="7">
        <v>0</v>
      </c>
      <c r="AG1679" s="7">
        <v>0</v>
      </c>
      <c r="AH1679" s="7">
        <v>0</v>
      </c>
      <c r="AI1679" s="7">
        <v>0</v>
      </c>
      <c r="AJ1679" s="7">
        <v>0</v>
      </c>
      <c r="AK1679" s="7">
        <v>0</v>
      </c>
      <c r="AL1679" s="7">
        <v>0</v>
      </c>
      <c r="AM1679" s="7">
        <v>0</v>
      </c>
      <c r="AN1679" s="7">
        <v>0</v>
      </c>
      <c r="AO1679" s="7">
        <v>0</v>
      </c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</row>
    <row r="1680" spans="1:67" s="21" customFormat="1">
      <c r="A1680" s="7" t="s">
        <v>5898</v>
      </c>
      <c r="B1680" s="7" t="s">
        <v>5899</v>
      </c>
      <c r="C1680" s="7" t="s">
        <v>1506</v>
      </c>
      <c r="D1680" s="7" t="s">
        <v>1507</v>
      </c>
      <c r="E1680" s="7" t="s">
        <v>1521</v>
      </c>
      <c r="F1680" s="7" t="s">
        <v>1546</v>
      </c>
      <c r="G1680" s="7" t="s">
        <v>5900</v>
      </c>
      <c r="H1680" s="7" t="s">
        <v>1537</v>
      </c>
      <c r="I1680" s="7" t="s">
        <v>1537</v>
      </c>
      <c r="J1680" s="7">
        <f t="shared" si="26"/>
        <v>0</v>
      </c>
      <c r="K1680" s="8">
        <v>0</v>
      </c>
      <c r="L1680" s="8">
        <v>0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12">
        <v>0</v>
      </c>
      <c r="AA1680" s="20">
        <v>0</v>
      </c>
      <c r="AB1680" s="20">
        <v>0</v>
      </c>
      <c r="AC1680" s="48">
        <v>0</v>
      </c>
      <c r="AD1680" s="9">
        <v>0</v>
      </c>
      <c r="AE1680" s="7">
        <v>0</v>
      </c>
      <c r="AF1680" s="7">
        <v>0</v>
      </c>
      <c r="AG1680" s="7">
        <v>0</v>
      </c>
      <c r="AH1680" s="7">
        <v>0</v>
      </c>
      <c r="AI1680" s="7">
        <v>0</v>
      </c>
      <c r="AJ1680" s="7">
        <v>0</v>
      </c>
      <c r="AK1680" s="7">
        <v>0</v>
      </c>
      <c r="AL1680" s="7">
        <v>0</v>
      </c>
      <c r="AM1680" s="7">
        <v>0</v>
      </c>
      <c r="AN1680" s="7">
        <v>0</v>
      </c>
      <c r="AO1680" s="7">
        <v>0</v>
      </c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</row>
    <row r="1681" spans="1:67" s="21" customFormat="1">
      <c r="A1681" s="7" t="s">
        <v>5901</v>
      </c>
      <c r="B1681" s="7" t="s">
        <v>4142</v>
      </c>
      <c r="C1681" s="7" t="s">
        <v>1506</v>
      </c>
      <c r="D1681" s="7" t="s">
        <v>1507</v>
      </c>
      <c r="E1681" s="7" t="s">
        <v>1515</v>
      </c>
      <c r="F1681" s="7" t="s">
        <v>1539</v>
      </c>
      <c r="G1681" s="7" t="s">
        <v>1540</v>
      </c>
      <c r="H1681" s="7" t="s">
        <v>1537</v>
      </c>
      <c r="I1681" s="7" t="s">
        <v>1537</v>
      </c>
      <c r="J1681" s="7">
        <f t="shared" si="26"/>
        <v>0</v>
      </c>
      <c r="K1681" s="8">
        <v>0</v>
      </c>
      <c r="L1681" s="8">
        <v>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12">
        <v>0</v>
      </c>
      <c r="AA1681" s="20">
        <v>0</v>
      </c>
      <c r="AB1681" s="20">
        <v>0</v>
      </c>
      <c r="AC1681" s="48">
        <v>0</v>
      </c>
      <c r="AD1681" s="9">
        <v>0</v>
      </c>
      <c r="AE1681" s="7">
        <v>0</v>
      </c>
      <c r="AF1681" s="7">
        <v>0</v>
      </c>
      <c r="AG1681" s="7">
        <v>0</v>
      </c>
      <c r="AH1681" s="7">
        <v>0</v>
      </c>
      <c r="AI1681" s="7">
        <v>0</v>
      </c>
      <c r="AJ1681" s="7">
        <v>0</v>
      </c>
      <c r="AK1681" s="7">
        <v>0</v>
      </c>
      <c r="AL1681" s="7">
        <v>0</v>
      </c>
      <c r="AM1681" s="7">
        <v>0</v>
      </c>
      <c r="AN1681" s="7">
        <v>0</v>
      </c>
      <c r="AO1681" s="7">
        <v>0</v>
      </c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</row>
    <row r="1682" spans="1:67" s="21" customFormat="1">
      <c r="A1682" s="7" t="s">
        <v>5902</v>
      </c>
      <c r="B1682" s="7" t="s">
        <v>4102</v>
      </c>
      <c r="C1682" s="7" t="s">
        <v>1506</v>
      </c>
      <c r="D1682" s="7" t="s">
        <v>1507</v>
      </c>
      <c r="E1682" s="7" t="s">
        <v>1537</v>
      </c>
      <c r="F1682" s="7" t="s">
        <v>1537</v>
      </c>
      <c r="G1682" s="7" t="s">
        <v>1537</v>
      </c>
      <c r="H1682" s="7" t="s">
        <v>1537</v>
      </c>
      <c r="I1682" s="7" t="s">
        <v>1537</v>
      </c>
      <c r="J1682" s="7">
        <f t="shared" si="26"/>
        <v>0</v>
      </c>
      <c r="K1682" s="8">
        <v>0</v>
      </c>
      <c r="L1682" s="8">
        <v>0</v>
      </c>
      <c r="M1682" s="8">
        <v>0</v>
      </c>
      <c r="N1682" s="8">
        <v>0</v>
      </c>
      <c r="O1682" s="8">
        <v>0</v>
      </c>
      <c r="P1682" s="8">
        <v>0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Y1682" s="8">
        <v>0</v>
      </c>
      <c r="Z1682" s="12">
        <v>0</v>
      </c>
      <c r="AA1682" s="20">
        <v>0</v>
      </c>
      <c r="AB1682" s="20">
        <v>0</v>
      </c>
      <c r="AC1682" s="48">
        <v>0</v>
      </c>
      <c r="AD1682" s="9">
        <v>0</v>
      </c>
      <c r="AE1682" s="7">
        <v>0</v>
      </c>
      <c r="AF1682" s="7">
        <v>0</v>
      </c>
      <c r="AG1682" s="7">
        <v>0</v>
      </c>
      <c r="AH1682" s="7">
        <v>0</v>
      </c>
      <c r="AI1682" s="7">
        <v>0</v>
      </c>
      <c r="AJ1682" s="7">
        <v>0</v>
      </c>
      <c r="AK1682" s="7">
        <v>0</v>
      </c>
      <c r="AL1682" s="7">
        <v>0</v>
      </c>
      <c r="AM1682" s="7">
        <v>0</v>
      </c>
      <c r="AN1682" s="7">
        <v>0</v>
      </c>
      <c r="AO1682" s="7">
        <v>0</v>
      </c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</row>
    <row r="1683" spans="1:67" s="21" customFormat="1">
      <c r="A1683" s="7" t="s">
        <v>5903</v>
      </c>
      <c r="B1683" s="7" t="s">
        <v>3782</v>
      </c>
      <c r="C1683" s="7" t="s">
        <v>1506</v>
      </c>
      <c r="D1683" s="7" t="s">
        <v>1507</v>
      </c>
      <c r="E1683" s="7" t="s">
        <v>1521</v>
      </c>
      <c r="F1683" s="7" t="s">
        <v>1522</v>
      </c>
      <c r="G1683" s="7" t="s">
        <v>1537</v>
      </c>
      <c r="H1683" s="7" t="s">
        <v>1537</v>
      </c>
      <c r="I1683" s="7" t="s">
        <v>1537</v>
      </c>
      <c r="J1683" s="7">
        <f t="shared" si="26"/>
        <v>0</v>
      </c>
      <c r="K1683" s="8">
        <v>0</v>
      </c>
      <c r="L1683" s="8">
        <v>0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12">
        <v>0</v>
      </c>
      <c r="AA1683" s="20">
        <v>0</v>
      </c>
      <c r="AB1683" s="20">
        <v>0</v>
      </c>
      <c r="AC1683" s="48">
        <v>0</v>
      </c>
      <c r="AD1683" s="9">
        <v>0</v>
      </c>
      <c r="AE1683" s="7">
        <v>0</v>
      </c>
      <c r="AF1683" s="7">
        <v>0</v>
      </c>
      <c r="AG1683" s="7">
        <v>0</v>
      </c>
      <c r="AH1683" s="7">
        <v>0</v>
      </c>
      <c r="AI1683" s="7">
        <v>0</v>
      </c>
      <c r="AJ1683" s="7">
        <v>0</v>
      </c>
      <c r="AK1683" s="7">
        <v>0</v>
      </c>
      <c r="AL1683" s="7">
        <v>0</v>
      </c>
      <c r="AM1683" s="7">
        <v>0</v>
      </c>
      <c r="AN1683" s="7">
        <v>0</v>
      </c>
      <c r="AO1683" s="7">
        <v>0</v>
      </c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</row>
    <row r="1684" spans="1:67" s="21" customFormat="1">
      <c r="A1684" s="7" t="s">
        <v>5904</v>
      </c>
      <c r="B1684" s="7" t="s">
        <v>4102</v>
      </c>
      <c r="C1684" s="7" t="s">
        <v>1506</v>
      </c>
      <c r="D1684" s="7" t="s">
        <v>1507</v>
      </c>
      <c r="E1684" s="7" t="s">
        <v>1537</v>
      </c>
      <c r="F1684" s="7" t="s">
        <v>1537</v>
      </c>
      <c r="G1684" s="7" t="s">
        <v>1537</v>
      </c>
      <c r="H1684" s="7" t="s">
        <v>1537</v>
      </c>
      <c r="I1684" s="7" t="s">
        <v>1537</v>
      </c>
      <c r="J1684" s="7">
        <f t="shared" si="26"/>
        <v>0</v>
      </c>
      <c r="K1684" s="8">
        <v>0</v>
      </c>
      <c r="L1684" s="8">
        <v>0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Y1684" s="8">
        <v>0</v>
      </c>
      <c r="Z1684" s="12">
        <v>0</v>
      </c>
      <c r="AA1684" s="20">
        <v>0</v>
      </c>
      <c r="AB1684" s="20">
        <v>0</v>
      </c>
      <c r="AC1684" s="48">
        <v>0</v>
      </c>
      <c r="AD1684" s="9">
        <v>0</v>
      </c>
      <c r="AE1684" s="7">
        <v>0</v>
      </c>
      <c r="AF1684" s="7">
        <v>0</v>
      </c>
      <c r="AG1684" s="7">
        <v>0</v>
      </c>
      <c r="AH1684" s="7">
        <v>0</v>
      </c>
      <c r="AI1684" s="7">
        <v>0</v>
      </c>
      <c r="AJ1684" s="7">
        <v>0</v>
      </c>
      <c r="AK1684" s="7">
        <v>0</v>
      </c>
      <c r="AL1684" s="7">
        <v>0</v>
      </c>
      <c r="AM1684" s="7">
        <v>0</v>
      </c>
      <c r="AN1684" s="7">
        <v>0</v>
      </c>
      <c r="AO1684" s="7">
        <v>0</v>
      </c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</row>
    <row r="1685" spans="1:67" s="21" customFormat="1">
      <c r="A1685" s="7" t="s">
        <v>5905</v>
      </c>
      <c r="B1685" s="7" t="s">
        <v>3751</v>
      </c>
      <c r="C1685" s="7" t="s">
        <v>1506</v>
      </c>
      <c r="D1685" s="7" t="s">
        <v>1507</v>
      </c>
      <c r="E1685" s="7" t="s">
        <v>1508</v>
      </c>
      <c r="F1685" s="7" t="s">
        <v>1509</v>
      </c>
      <c r="G1685" s="7" t="s">
        <v>1594</v>
      </c>
      <c r="H1685" s="7" t="s">
        <v>1537</v>
      </c>
      <c r="I1685" s="7" t="s">
        <v>1537</v>
      </c>
      <c r="J1685" s="7">
        <f t="shared" si="26"/>
        <v>0</v>
      </c>
      <c r="K1685" s="8">
        <v>0</v>
      </c>
      <c r="L1685" s="8">
        <v>0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12">
        <v>0</v>
      </c>
      <c r="AA1685" s="20">
        <v>0</v>
      </c>
      <c r="AB1685" s="20">
        <v>0</v>
      </c>
      <c r="AC1685" s="48">
        <v>0</v>
      </c>
      <c r="AD1685" s="9">
        <v>0</v>
      </c>
      <c r="AE1685" s="7">
        <v>0</v>
      </c>
      <c r="AF1685" s="7">
        <v>0</v>
      </c>
      <c r="AG1685" s="7">
        <v>0</v>
      </c>
      <c r="AH1685" s="7">
        <v>0</v>
      </c>
      <c r="AI1685" s="7">
        <v>0</v>
      </c>
      <c r="AJ1685" s="7">
        <v>0</v>
      </c>
      <c r="AK1685" s="7">
        <v>0</v>
      </c>
      <c r="AL1685" s="7">
        <v>0</v>
      </c>
      <c r="AM1685" s="7">
        <v>0</v>
      </c>
      <c r="AN1685" s="7">
        <v>0</v>
      </c>
      <c r="AO1685" s="7">
        <v>0</v>
      </c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</row>
    <row r="1686" spans="1:67" s="21" customFormat="1">
      <c r="A1686" s="7" t="s">
        <v>5906</v>
      </c>
      <c r="B1686" s="7" t="s">
        <v>4421</v>
      </c>
      <c r="C1686" s="7" t="s">
        <v>1506</v>
      </c>
      <c r="D1686" s="7" t="s">
        <v>1558</v>
      </c>
      <c r="E1686" s="7" t="s">
        <v>4079</v>
      </c>
      <c r="F1686" s="7" t="s">
        <v>4080</v>
      </c>
      <c r="G1686" s="7" t="s">
        <v>4081</v>
      </c>
      <c r="H1686" s="7" t="s">
        <v>1537</v>
      </c>
      <c r="I1686" s="7" t="s">
        <v>1537</v>
      </c>
      <c r="J1686" s="7">
        <f t="shared" si="26"/>
        <v>0</v>
      </c>
      <c r="K1686" s="8">
        <v>0</v>
      </c>
      <c r="L1686" s="8">
        <v>0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Y1686" s="8">
        <v>0</v>
      </c>
      <c r="Z1686" s="12">
        <v>0</v>
      </c>
      <c r="AA1686" s="20">
        <v>0</v>
      </c>
      <c r="AB1686" s="20">
        <v>0</v>
      </c>
      <c r="AC1686" s="48">
        <v>0</v>
      </c>
      <c r="AD1686" s="9">
        <v>0</v>
      </c>
      <c r="AE1686" s="7">
        <v>0</v>
      </c>
      <c r="AF1686" s="7">
        <v>0</v>
      </c>
      <c r="AG1686" s="7">
        <v>0</v>
      </c>
      <c r="AH1686" s="7">
        <v>0</v>
      </c>
      <c r="AI1686" s="7">
        <v>0</v>
      </c>
      <c r="AJ1686" s="7">
        <v>0</v>
      </c>
      <c r="AK1686" s="7">
        <v>0</v>
      </c>
      <c r="AL1686" s="7">
        <v>0</v>
      </c>
      <c r="AM1686" s="7">
        <v>0</v>
      </c>
      <c r="AN1686" s="7">
        <v>0</v>
      </c>
      <c r="AO1686" s="7">
        <v>0</v>
      </c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</row>
    <row r="1687" spans="1:67" s="21" customFormat="1">
      <c r="A1687" s="7" t="s">
        <v>5907</v>
      </c>
      <c r="B1687" s="7" t="s">
        <v>3782</v>
      </c>
      <c r="C1687" s="7" t="s">
        <v>1506</v>
      </c>
      <c r="D1687" s="7" t="s">
        <v>1507</v>
      </c>
      <c r="E1687" s="7" t="s">
        <v>1521</v>
      </c>
      <c r="F1687" s="7" t="s">
        <v>1522</v>
      </c>
      <c r="G1687" s="7" t="s">
        <v>1537</v>
      </c>
      <c r="H1687" s="7" t="s">
        <v>1537</v>
      </c>
      <c r="I1687" s="7" t="s">
        <v>1537</v>
      </c>
      <c r="J1687" s="7">
        <f t="shared" si="26"/>
        <v>0</v>
      </c>
      <c r="K1687" s="8">
        <v>0</v>
      </c>
      <c r="L1687" s="8">
        <v>0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12">
        <v>0</v>
      </c>
      <c r="AA1687" s="20">
        <v>0</v>
      </c>
      <c r="AB1687" s="20">
        <v>0</v>
      </c>
      <c r="AC1687" s="48">
        <v>0</v>
      </c>
      <c r="AD1687" s="9">
        <v>0</v>
      </c>
      <c r="AE1687" s="7">
        <v>0</v>
      </c>
      <c r="AF1687" s="7">
        <v>0</v>
      </c>
      <c r="AG1687" s="7">
        <v>0</v>
      </c>
      <c r="AH1687" s="7">
        <v>0</v>
      </c>
      <c r="AI1687" s="7">
        <v>0</v>
      </c>
      <c r="AJ1687" s="7">
        <v>0</v>
      </c>
      <c r="AK1687" s="7">
        <v>0</v>
      </c>
      <c r="AL1687" s="7">
        <v>0</v>
      </c>
      <c r="AM1687" s="7">
        <v>0</v>
      </c>
      <c r="AN1687" s="7">
        <v>0</v>
      </c>
      <c r="AO1687" s="7">
        <v>0</v>
      </c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</row>
    <row r="1688" spans="1:67" s="21" customFormat="1">
      <c r="A1688" s="7" t="s">
        <v>5908</v>
      </c>
      <c r="B1688" s="7" t="s">
        <v>5909</v>
      </c>
      <c r="C1688" s="7" t="s">
        <v>1506</v>
      </c>
      <c r="D1688" s="7" t="s">
        <v>4890</v>
      </c>
      <c r="E1688" s="7" t="s">
        <v>4891</v>
      </c>
      <c r="F1688" s="7" t="s">
        <v>4892</v>
      </c>
      <c r="G1688" s="7" t="s">
        <v>4893</v>
      </c>
      <c r="H1688" s="7" t="s">
        <v>1537</v>
      </c>
      <c r="I1688" s="7" t="s">
        <v>1537</v>
      </c>
      <c r="J1688" s="7">
        <f t="shared" si="26"/>
        <v>0</v>
      </c>
      <c r="K1688" s="8">
        <v>0</v>
      </c>
      <c r="L1688" s="8">
        <v>0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Y1688" s="8">
        <v>0</v>
      </c>
      <c r="Z1688" s="12">
        <v>0</v>
      </c>
      <c r="AA1688" s="20">
        <v>0</v>
      </c>
      <c r="AB1688" s="20">
        <v>0</v>
      </c>
      <c r="AC1688" s="48">
        <v>0</v>
      </c>
      <c r="AD1688" s="9">
        <v>0</v>
      </c>
      <c r="AE1688" s="7">
        <v>0</v>
      </c>
      <c r="AF1688" s="7">
        <v>0</v>
      </c>
      <c r="AG1688" s="7">
        <v>0</v>
      </c>
      <c r="AH1688" s="7">
        <v>0</v>
      </c>
      <c r="AI1688" s="7">
        <v>0</v>
      </c>
      <c r="AJ1688" s="7">
        <v>0</v>
      </c>
      <c r="AK1688" s="7">
        <v>0</v>
      </c>
      <c r="AL1688" s="7">
        <v>0</v>
      </c>
      <c r="AM1688" s="7">
        <v>0</v>
      </c>
      <c r="AN1688" s="7">
        <v>0</v>
      </c>
      <c r="AO1688" s="7">
        <v>0</v>
      </c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</row>
    <row r="1689" spans="1:67" s="21" customFormat="1">
      <c r="A1689" s="7" t="s">
        <v>5910</v>
      </c>
      <c r="B1689" s="7" t="s">
        <v>3877</v>
      </c>
      <c r="C1689" s="7" t="s">
        <v>1506</v>
      </c>
      <c r="D1689" s="7" t="s">
        <v>1507</v>
      </c>
      <c r="E1689" s="7" t="s">
        <v>1515</v>
      </c>
      <c r="F1689" s="7" t="s">
        <v>1539</v>
      </c>
      <c r="G1689" s="7" t="s">
        <v>1554</v>
      </c>
      <c r="H1689" s="7" t="s">
        <v>1537</v>
      </c>
      <c r="I1689" s="7" t="s">
        <v>1537</v>
      </c>
      <c r="J1689" s="7">
        <f t="shared" si="26"/>
        <v>0</v>
      </c>
      <c r="K1689" s="8">
        <v>0</v>
      </c>
      <c r="L1689" s="8">
        <v>0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12">
        <v>0</v>
      </c>
      <c r="AA1689" s="20">
        <v>0</v>
      </c>
      <c r="AB1689" s="20">
        <v>0</v>
      </c>
      <c r="AC1689" s="48">
        <v>0</v>
      </c>
      <c r="AD1689" s="9">
        <v>0</v>
      </c>
      <c r="AE1689" s="7">
        <v>0</v>
      </c>
      <c r="AF1689" s="7">
        <v>0</v>
      </c>
      <c r="AG1689" s="7">
        <v>0</v>
      </c>
      <c r="AH1689" s="7">
        <v>0</v>
      </c>
      <c r="AI1689" s="7">
        <v>0</v>
      </c>
      <c r="AJ1689" s="7">
        <v>0</v>
      </c>
      <c r="AK1689" s="7">
        <v>0</v>
      </c>
      <c r="AL1689" s="7">
        <v>0</v>
      </c>
      <c r="AM1689" s="7">
        <v>0</v>
      </c>
      <c r="AN1689" s="7">
        <v>0</v>
      </c>
      <c r="AO1689" s="7">
        <v>0</v>
      </c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</row>
    <row r="1690" spans="1:67" s="21" customFormat="1">
      <c r="A1690" s="7" t="s">
        <v>5911</v>
      </c>
      <c r="B1690" s="7" t="s">
        <v>3831</v>
      </c>
      <c r="C1690" s="7" t="s">
        <v>1506</v>
      </c>
      <c r="D1690" s="7" t="s">
        <v>1507</v>
      </c>
      <c r="E1690" s="7" t="s">
        <v>1508</v>
      </c>
      <c r="F1690" s="7" t="s">
        <v>1509</v>
      </c>
      <c r="G1690" s="7" t="s">
        <v>1510</v>
      </c>
      <c r="H1690" s="7" t="s">
        <v>1537</v>
      </c>
      <c r="I1690" s="7" t="s">
        <v>1537</v>
      </c>
      <c r="J1690" s="7">
        <f t="shared" si="26"/>
        <v>0</v>
      </c>
      <c r="K1690" s="8">
        <v>0</v>
      </c>
      <c r="L1690" s="8">
        <v>0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12">
        <v>0</v>
      </c>
      <c r="AA1690" s="20">
        <v>0</v>
      </c>
      <c r="AB1690" s="20">
        <v>0</v>
      </c>
      <c r="AC1690" s="48">
        <v>0</v>
      </c>
      <c r="AD1690" s="9">
        <v>0</v>
      </c>
      <c r="AE1690" s="7">
        <v>0</v>
      </c>
      <c r="AF1690" s="7">
        <v>0</v>
      </c>
      <c r="AG1690" s="7">
        <v>0</v>
      </c>
      <c r="AH1690" s="7">
        <v>0</v>
      </c>
      <c r="AI1690" s="7">
        <v>0</v>
      </c>
      <c r="AJ1690" s="7">
        <v>0</v>
      </c>
      <c r="AK1690" s="7">
        <v>0</v>
      </c>
      <c r="AL1690" s="7">
        <v>0</v>
      </c>
      <c r="AM1690" s="7">
        <v>0</v>
      </c>
      <c r="AN1690" s="7">
        <v>0</v>
      </c>
      <c r="AO1690" s="7">
        <v>0</v>
      </c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</row>
    <row r="1691" spans="1:67" s="21" customFormat="1">
      <c r="A1691" s="7" t="s">
        <v>5912</v>
      </c>
      <c r="B1691" s="7" t="s">
        <v>5337</v>
      </c>
      <c r="C1691" s="7" t="s">
        <v>1506</v>
      </c>
      <c r="D1691" s="7" t="s">
        <v>1749</v>
      </c>
      <c r="E1691" s="7" t="s">
        <v>1749</v>
      </c>
      <c r="F1691" s="7" t="s">
        <v>1750</v>
      </c>
      <c r="G1691" s="7" t="s">
        <v>1751</v>
      </c>
      <c r="H1691" s="7" t="s">
        <v>5338</v>
      </c>
      <c r="I1691" s="7" t="s">
        <v>1537</v>
      </c>
      <c r="J1691" s="7">
        <f t="shared" si="26"/>
        <v>0</v>
      </c>
      <c r="K1691" s="8">
        <v>0</v>
      </c>
      <c r="L1691" s="8">
        <v>0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0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12">
        <v>0</v>
      </c>
      <c r="AA1691" s="20">
        <v>0</v>
      </c>
      <c r="AB1691" s="20">
        <v>0</v>
      </c>
      <c r="AC1691" s="48">
        <v>0</v>
      </c>
      <c r="AD1691" s="9">
        <v>0</v>
      </c>
      <c r="AE1691" s="7">
        <v>0</v>
      </c>
      <c r="AF1691" s="7">
        <v>0</v>
      </c>
      <c r="AG1691" s="7">
        <v>0</v>
      </c>
      <c r="AH1691" s="7">
        <v>0</v>
      </c>
      <c r="AI1691" s="7">
        <v>0</v>
      </c>
      <c r="AJ1691" s="7">
        <v>0</v>
      </c>
      <c r="AK1691" s="7">
        <v>0</v>
      </c>
      <c r="AL1691" s="7">
        <v>0</v>
      </c>
      <c r="AM1691" s="7">
        <v>0</v>
      </c>
      <c r="AN1691" s="7">
        <v>0</v>
      </c>
      <c r="AO1691" s="7">
        <v>0</v>
      </c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</row>
    <row r="1692" spans="1:67" s="21" customFormat="1">
      <c r="A1692" s="7" t="s">
        <v>5913</v>
      </c>
      <c r="B1692" s="7" t="s">
        <v>4587</v>
      </c>
      <c r="C1692" s="7" t="s">
        <v>1506</v>
      </c>
      <c r="D1692" s="7" t="s">
        <v>1507</v>
      </c>
      <c r="E1692" s="7" t="s">
        <v>1521</v>
      </c>
      <c r="F1692" s="7" t="s">
        <v>1537</v>
      </c>
      <c r="G1692" s="7" t="s">
        <v>1537</v>
      </c>
      <c r="H1692" s="7" t="s">
        <v>1537</v>
      </c>
      <c r="I1692" s="7" t="s">
        <v>1537</v>
      </c>
      <c r="J1692" s="7">
        <f t="shared" si="26"/>
        <v>0</v>
      </c>
      <c r="K1692" s="8">
        <v>0</v>
      </c>
      <c r="L1692" s="8">
        <v>0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12">
        <v>0</v>
      </c>
      <c r="AA1692" s="20">
        <v>0</v>
      </c>
      <c r="AB1692" s="20">
        <v>0</v>
      </c>
      <c r="AC1692" s="48">
        <v>0</v>
      </c>
      <c r="AD1692" s="9">
        <v>0</v>
      </c>
      <c r="AE1692" s="7">
        <v>0</v>
      </c>
      <c r="AF1692" s="7">
        <v>0</v>
      </c>
      <c r="AG1692" s="7">
        <v>0</v>
      </c>
      <c r="AH1692" s="7">
        <v>0</v>
      </c>
      <c r="AI1692" s="7">
        <v>0</v>
      </c>
      <c r="AJ1692" s="7">
        <v>0</v>
      </c>
      <c r="AK1692" s="7">
        <v>0</v>
      </c>
      <c r="AL1692" s="7">
        <v>0</v>
      </c>
      <c r="AM1692" s="7">
        <v>0</v>
      </c>
      <c r="AN1692" s="7">
        <v>0</v>
      </c>
      <c r="AO1692" s="7">
        <v>0</v>
      </c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</row>
    <row r="1693" spans="1:67" s="21" customFormat="1">
      <c r="A1693" s="7" t="s">
        <v>5914</v>
      </c>
      <c r="B1693" s="7" t="s">
        <v>3773</v>
      </c>
      <c r="C1693" s="7" t="s">
        <v>1506</v>
      </c>
      <c r="D1693" s="7" t="s">
        <v>1558</v>
      </c>
      <c r="E1693" s="7" t="s">
        <v>1559</v>
      </c>
      <c r="F1693" s="7" t="s">
        <v>1560</v>
      </c>
      <c r="G1693" s="7" t="s">
        <v>1561</v>
      </c>
      <c r="H1693" s="7" t="s">
        <v>1537</v>
      </c>
      <c r="I1693" s="7" t="s">
        <v>1537</v>
      </c>
      <c r="J1693" s="7">
        <f t="shared" si="26"/>
        <v>0</v>
      </c>
      <c r="K1693" s="8">
        <v>0</v>
      </c>
      <c r="L1693" s="8">
        <v>0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0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12">
        <v>0</v>
      </c>
      <c r="AA1693" s="20">
        <v>0</v>
      </c>
      <c r="AB1693" s="20">
        <v>0</v>
      </c>
      <c r="AC1693" s="48">
        <v>0</v>
      </c>
      <c r="AD1693" s="9">
        <v>0</v>
      </c>
      <c r="AE1693" s="7">
        <v>0</v>
      </c>
      <c r="AF1693" s="7">
        <v>0</v>
      </c>
      <c r="AG1693" s="7">
        <v>0</v>
      </c>
      <c r="AH1693" s="7">
        <v>0</v>
      </c>
      <c r="AI1693" s="7">
        <v>0</v>
      </c>
      <c r="AJ1693" s="7">
        <v>0</v>
      </c>
      <c r="AK1693" s="7">
        <v>0</v>
      </c>
      <c r="AL1693" s="7">
        <v>0</v>
      </c>
      <c r="AM1693" s="7">
        <v>0</v>
      </c>
      <c r="AN1693" s="7">
        <v>0</v>
      </c>
      <c r="AO1693" s="7">
        <v>0</v>
      </c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</row>
    <row r="1694" spans="1:67" s="21" customFormat="1">
      <c r="A1694" s="7" t="s">
        <v>5915</v>
      </c>
      <c r="B1694" s="7" t="s">
        <v>3699</v>
      </c>
      <c r="C1694" s="7" t="s">
        <v>1506</v>
      </c>
      <c r="D1694" s="7" t="s">
        <v>1558</v>
      </c>
      <c r="E1694" s="7" t="s">
        <v>1559</v>
      </c>
      <c r="F1694" s="7" t="s">
        <v>1560</v>
      </c>
      <c r="G1694" s="7" t="s">
        <v>1561</v>
      </c>
      <c r="H1694" s="7" t="s">
        <v>1562</v>
      </c>
      <c r="I1694" s="7" t="s">
        <v>1537</v>
      </c>
      <c r="J1694" s="7">
        <f t="shared" si="26"/>
        <v>0</v>
      </c>
      <c r="K1694" s="8">
        <v>0</v>
      </c>
      <c r="L1694" s="8">
        <v>0</v>
      </c>
      <c r="M1694" s="8">
        <v>0</v>
      </c>
      <c r="N1694" s="8">
        <v>0</v>
      </c>
      <c r="O1694" s="8">
        <v>0</v>
      </c>
      <c r="P1694" s="8">
        <v>0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Y1694" s="8">
        <v>0</v>
      </c>
      <c r="Z1694" s="12">
        <v>0</v>
      </c>
      <c r="AA1694" s="20">
        <v>0</v>
      </c>
      <c r="AB1694" s="20">
        <v>0</v>
      </c>
      <c r="AC1694" s="48">
        <v>0</v>
      </c>
      <c r="AD1694" s="9">
        <v>0</v>
      </c>
      <c r="AE1694" s="7">
        <v>0</v>
      </c>
      <c r="AF1694" s="7">
        <v>0</v>
      </c>
      <c r="AG1694" s="7">
        <v>0</v>
      </c>
      <c r="AH1694" s="7">
        <v>0</v>
      </c>
      <c r="AI1694" s="7">
        <v>0</v>
      </c>
      <c r="AJ1694" s="7">
        <v>0</v>
      </c>
      <c r="AK1694" s="7">
        <v>0</v>
      </c>
      <c r="AL1694" s="7">
        <v>0</v>
      </c>
      <c r="AM1694" s="7">
        <v>0</v>
      </c>
      <c r="AN1694" s="7">
        <v>0</v>
      </c>
      <c r="AO1694" s="7">
        <v>0</v>
      </c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</row>
    <row r="1695" spans="1:67" s="21" customFormat="1">
      <c r="A1695" s="7" t="s">
        <v>5916</v>
      </c>
      <c r="B1695" s="7" t="s">
        <v>3702</v>
      </c>
      <c r="C1695" s="7" t="s">
        <v>1506</v>
      </c>
      <c r="D1695" s="7" t="s">
        <v>1558</v>
      </c>
      <c r="E1695" s="7" t="s">
        <v>1588</v>
      </c>
      <c r="F1695" s="7" t="s">
        <v>1589</v>
      </c>
      <c r="G1695" s="7" t="s">
        <v>1590</v>
      </c>
      <c r="H1695" s="7" t="s">
        <v>1591</v>
      </c>
      <c r="I1695" s="7" t="s">
        <v>1537</v>
      </c>
      <c r="J1695" s="7">
        <f t="shared" si="26"/>
        <v>0</v>
      </c>
      <c r="K1695" s="8">
        <v>0</v>
      </c>
      <c r="L1695" s="8">
        <v>0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12">
        <v>0</v>
      </c>
      <c r="AA1695" s="20">
        <v>0</v>
      </c>
      <c r="AB1695" s="20">
        <v>0</v>
      </c>
      <c r="AC1695" s="48">
        <v>0</v>
      </c>
      <c r="AD1695" s="9">
        <v>0</v>
      </c>
      <c r="AE1695" s="7">
        <v>0</v>
      </c>
      <c r="AF1695" s="7">
        <v>0</v>
      </c>
      <c r="AG1695" s="7">
        <v>0</v>
      </c>
      <c r="AH1695" s="7">
        <v>0</v>
      </c>
      <c r="AI1695" s="7">
        <v>0</v>
      </c>
      <c r="AJ1695" s="7">
        <v>0</v>
      </c>
      <c r="AK1695" s="7">
        <v>0</v>
      </c>
      <c r="AL1695" s="7">
        <v>0</v>
      </c>
      <c r="AM1695" s="7">
        <v>0</v>
      </c>
      <c r="AN1695" s="7">
        <v>0</v>
      </c>
      <c r="AO1695" s="7">
        <v>0</v>
      </c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</row>
    <row r="1696" spans="1:67" s="21" customFormat="1">
      <c r="A1696" s="7" t="s">
        <v>5917</v>
      </c>
      <c r="B1696" s="7" t="s">
        <v>3751</v>
      </c>
      <c r="C1696" s="7" t="s">
        <v>1506</v>
      </c>
      <c r="D1696" s="7" t="s">
        <v>1507</v>
      </c>
      <c r="E1696" s="7" t="s">
        <v>1508</v>
      </c>
      <c r="F1696" s="7" t="s">
        <v>1509</v>
      </c>
      <c r="G1696" s="7" t="s">
        <v>1594</v>
      </c>
      <c r="H1696" s="7" t="s">
        <v>1537</v>
      </c>
      <c r="I1696" s="7" t="s">
        <v>1537</v>
      </c>
      <c r="J1696" s="7">
        <f t="shared" si="26"/>
        <v>0</v>
      </c>
      <c r="K1696" s="8">
        <v>0</v>
      </c>
      <c r="L1696" s="8">
        <v>0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Y1696" s="8">
        <v>0</v>
      </c>
      <c r="Z1696" s="12">
        <v>0</v>
      </c>
      <c r="AA1696" s="20">
        <v>0</v>
      </c>
      <c r="AB1696" s="20">
        <v>0</v>
      </c>
      <c r="AC1696" s="48">
        <v>0</v>
      </c>
      <c r="AD1696" s="9">
        <v>0</v>
      </c>
      <c r="AE1696" s="7">
        <v>0</v>
      </c>
      <c r="AF1696" s="7">
        <v>0</v>
      </c>
      <c r="AG1696" s="7">
        <v>0</v>
      </c>
      <c r="AH1696" s="7">
        <v>0</v>
      </c>
      <c r="AI1696" s="7">
        <v>0</v>
      </c>
      <c r="AJ1696" s="7">
        <v>0</v>
      </c>
      <c r="AK1696" s="7">
        <v>0</v>
      </c>
      <c r="AL1696" s="7">
        <v>0</v>
      </c>
      <c r="AM1696" s="7">
        <v>0</v>
      </c>
      <c r="AN1696" s="7">
        <v>0</v>
      </c>
      <c r="AO1696" s="7">
        <v>0</v>
      </c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</row>
    <row r="1697" spans="1:67" s="21" customFormat="1">
      <c r="A1697" s="7" t="s">
        <v>5918</v>
      </c>
      <c r="B1697" s="7" t="s">
        <v>3773</v>
      </c>
      <c r="C1697" s="7" t="s">
        <v>1506</v>
      </c>
      <c r="D1697" s="7" t="s">
        <v>1558</v>
      </c>
      <c r="E1697" s="7" t="s">
        <v>1559</v>
      </c>
      <c r="F1697" s="7" t="s">
        <v>1560</v>
      </c>
      <c r="G1697" s="7" t="s">
        <v>1561</v>
      </c>
      <c r="H1697" s="7" t="s">
        <v>1537</v>
      </c>
      <c r="I1697" s="7" t="s">
        <v>1537</v>
      </c>
      <c r="J1697" s="7">
        <f t="shared" si="26"/>
        <v>0</v>
      </c>
      <c r="K1697" s="8">
        <v>0</v>
      </c>
      <c r="L1697" s="8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0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12">
        <v>0</v>
      </c>
      <c r="AA1697" s="20">
        <v>0</v>
      </c>
      <c r="AB1697" s="20">
        <v>0</v>
      </c>
      <c r="AC1697" s="48">
        <v>0</v>
      </c>
      <c r="AD1697" s="9">
        <v>0</v>
      </c>
      <c r="AE1697" s="7">
        <v>0</v>
      </c>
      <c r="AF1697" s="7">
        <v>0</v>
      </c>
      <c r="AG1697" s="7">
        <v>0</v>
      </c>
      <c r="AH1697" s="7">
        <v>0</v>
      </c>
      <c r="AI1697" s="7">
        <v>0</v>
      </c>
      <c r="AJ1697" s="7">
        <v>0</v>
      </c>
      <c r="AK1697" s="7">
        <v>0</v>
      </c>
      <c r="AL1697" s="7">
        <v>0</v>
      </c>
      <c r="AM1697" s="7">
        <v>0</v>
      </c>
      <c r="AN1697" s="7">
        <v>0</v>
      </c>
      <c r="AO1697" s="7">
        <v>0</v>
      </c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</row>
    <row r="1698" spans="1:67" s="21" customFormat="1">
      <c r="A1698" s="7" t="s">
        <v>5919</v>
      </c>
      <c r="B1698" s="7" t="s">
        <v>3670</v>
      </c>
      <c r="C1698" s="7" t="s">
        <v>1506</v>
      </c>
      <c r="D1698" s="7" t="s">
        <v>1507</v>
      </c>
      <c r="E1698" s="7" t="s">
        <v>1521</v>
      </c>
      <c r="F1698" s="7" t="s">
        <v>1522</v>
      </c>
      <c r="G1698" s="7" t="s">
        <v>1523</v>
      </c>
      <c r="H1698" s="7" t="s">
        <v>1537</v>
      </c>
      <c r="I1698" s="7" t="s">
        <v>1537</v>
      </c>
      <c r="J1698" s="7">
        <f t="shared" si="26"/>
        <v>0</v>
      </c>
      <c r="K1698" s="8">
        <v>0</v>
      </c>
      <c r="L1698" s="8">
        <v>0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Y1698" s="8">
        <v>0</v>
      </c>
      <c r="Z1698" s="12">
        <v>0</v>
      </c>
      <c r="AA1698" s="20">
        <v>0</v>
      </c>
      <c r="AB1698" s="20">
        <v>0</v>
      </c>
      <c r="AC1698" s="48">
        <v>0</v>
      </c>
      <c r="AD1698" s="9">
        <v>0</v>
      </c>
      <c r="AE1698" s="7">
        <v>0</v>
      </c>
      <c r="AF1698" s="7">
        <v>0</v>
      </c>
      <c r="AG1698" s="7">
        <v>0</v>
      </c>
      <c r="AH1698" s="7">
        <v>0</v>
      </c>
      <c r="AI1698" s="7">
        <v>0</v>
      </c>
      <c r="AJ1698" s="7">
        <v>0</v>
      </c>
      <c r="AK1698" s="7">
        <v>0</v>
      </c>
      <c r="AL1698" s="7">
        <v>0</v>
      </c>
      <c r="AM1698" s="7">
        <v>0</v>
      </c>
      <c r="AN1698" s="7">
        <v>0</v>
      </c>
      <c r="AO1698" s="7">
        <v>0</v>
      </c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</row>
    <row r="1699" spans="1:67" s="21" customFormat="1">
      <c r="A1699" s="7" t="s">
        <v>5920</v>
      </c>
      <c r="B1699" s="7" t="s">
        <v>5369</v>
      </c>
      <c r="C1699" s="7" t="s">
        <v>1506</v>
      </c>
      <c r="D1699" s="7" t="s">
        <v>1749</v>
      </c>
      <c r="E1699" s="7" t="s">
        <v>1749</v>
      </c>
      <c r="F1699" s="7" t="s">
        <v>3713</v>
      </c>
      <c r="G1699" s="7" t="s">
        <v>1537</v>
      </c>
      <c r="H1699" s="7" t="s">
        <v>1537</v>
      </c>
      <c r="I1699" s="7" t="s">
        <v>1537</v>
      </c>
      <c r="J1699" s="7">
        <f t="shared" si="26"/>
        <v>0</v>
      </c>
      <c r="K1699" s="8">
        <v>0</v>
      </c>
      <c r="L1699" s="8">
        <v>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12">
        <v>0</v>
      </c>
      <c r="AA1699" s="20">
        <v>0</v>
      </c>
      <c r="AB1699" s="20">
        <v>0</v>
      </c>
      <c r="AC1699" s="48">
        <v>0</v>
      </c>
      <c r="AD1699" s="9">
        <v>0</v>
      </c>
      <c r="AE1699" s="7">
        <v>0</v>
      </c>
      <c r="AF1699" s="7">
        <v>0</v>
      </c>
      <c r="AG1699" s="7">
        <v>0</v>
      </c>
      <c r="AH1699" s="7">
        <v>0</v>
      </c>
      <c r="AI1699" s="7">
        <v>0</v>
      </c>
      <c r="AJ1699" s="7">
        <v>0</v>
      </c>
      <c r="AK1699" s="7">
        <v>0</v>
      </c>
      <c r="AL1699" s="7">
        <v>0</v>
      </c>
      <c r="AM1699" s="7">
        <v>0</v>
      </c>
      <c r="AN1699" s="7">
        <v>0</v>
      </c>
      <c r="AO1699" s="7">
        <v>0</v>
      </c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</row>
    <row r="1700" spans="1:67" s="21" customFormat="1">
      <c r="A1700" s="7" t="s">
        <v>5921</v>
      </c>
      <c r="B1700" s="7" t="s">
        <v>4102</v>
      </c>
      <c r="C1700" s="7" t="s">
        <v>1506</v>
      </c>
      <c r="D1700" s="7" t="s">
        <v>1507</v>
      </c>
      <c r="E1700" s="7" t="s">
        <v>1537</v>
      </c>
      <c r="F1700" s="7" t="s">
        <v>1537</v>
      </c>
      <c r="G1700" s="7" t="s">
        <v>1537</v>
      </c>
      <c r="H1700" s="7" t="s">
        <v>1537</v>
      </c>
      <c r="I1700" s="7" t="s">
        <v>1537</v>
      </c>
      <c r="J1700" s="7">
        <f t="shared" si="26"/>
        <v>0</v>
      </c>
      <c r="K1700" s="8">
        <v>0</v>
      </c>
      <c r="L1700" s="8">
        <v>0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12">
        <v>0</v>
      </c>
      <c r="AA1700" s="20">
        <v>0</v>
      </c>
      <c r="AB1700" s="20">
        <v>0</v>
      </c>
      <c r="AC1700" s="48">
        <v>0</v>
      </c>
      <c r="AD1700" s="9">
        <v>0</v>
      </c>
      <c r="AE1700" s="7">
        <v>0</v>
      </c>
      <c r="AF1700" s="7">
        <v>0</v>
      </c>
      <c r="AG1700" s="7">
        <v>0</v>
      </c>
      <c r="AH1700" s="7">
        <v>0</v>
      </c>
      <c r="AI1700" s="7">
        <v>0</v>
      </c>
      <c r="AJ1700" s="7">
        <v>0</v>
      </c>
      <c r="AK1700" s="7">
        <v>0</v>
      </c>
      <c r="AL1700" s="7">
        <v>0</v>
      </c>
      <c r="AM1700" s="7">
        <v>0</v>
      </c>
      <c r="AN1700" s="7">
        <v>0</v>
      </c>
      <c r="AO1700" s="7">
        <v>0</v>
      </c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</row>
    <row r="1701" spans="1:67" s="21" customFormat="1">
      <c r="A1701" s="7" t="s">
        <v>5922</v>
      </c>
      <c r="B1701" s="7" t="s">
        <v>3964</v>
      </c>
      <c r="C1701" s="7" t="s">
        <v>1506</v>
      </c>
      <c r="D1701" s="7" t="s">
        <v>1507</v>
      </c>
      <c r="E1701" s="7" t="s">
        <v>1515</v>
      </c>
      <c r="F1701" s="7" t="s">
        <v>1581</v>
      </c>
      <c r="G1701" s="7" t="s">
        <v>3965</v>
      </c>
      <c r="H1701" s="7" t="s">
        <v>1537</v>
      </c>
      <c r="I1701" s="7" t="s">
        <v>1537</v>
      </c>
      <c r="J1701" s="7">
        <f t="shared" si="26"/>
        <v>0</v>
      </c>
      <c r="K1701" s="8">
        <v>0</v>
      </c>
      <c r="L1701" s="8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12">
        <v>0</v>
      </c>
      <c r="AA1701" s="20">
        <v>0</v>
      </c>
      <c r="AB1701" s="20">
        <v>0</v>
      </c>
      <c r="AC1701" s="48">
        <v>0</v>
      </c>
      <c r="AD1701" s="9">
        <v>0</v>
      </c>
      <c r="AE1701" s="7">
        <v>0</v>
      </c>
      <c r="AF1701" s="7">
        <v>0</v>
      </c>
      <c r="AG1701" s="7">
        <v>0</v>
      </c>
      <c r="AH1701" s="7">
        <v>0</v>
      </c>
      <c r="AI1701" s="7">
        <v>0</v>
      </c>
      <c r="AJ1701" s="7">
        <v>0</v>
      </c>
      <c r="AK1701" s="7">
        <v>0</v>
      </c>
      <c r="AL1701" s="7">
        <v>0</v>
      </c>
      <c r="AM1701" s="7">
        <v>0</v>
      </c>
      <c r="AN1701" s="7">
        <v>0</v>
      </c>
      <c r="AO1701" s="7">
        <v>0</v>
      </c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</row>
    <row r="1702" spans="1:67" s="21" customFormat="1">
      <c r="A1702" s="7" t="s">
        <v>5923</v>
      </c>
      <c r="B1702" s="7" t="s">
        <v>3695</v>
      </c>
      <c r="C1702" s="7" t="s">
        <v>1506</v>
      </c>
      <c r="D1702" s="7" t="s">
        <v>1507</v>
      </c>
      <c r="E1702" s="7" t="s">
        <v>1515</v>
      </c>
      <c r="F1702" s="7" t="s">
        <v>3672</v>
      </c>
      <c r="G1702" s="7" t="s">
        <v>1789</v>
      </c>
      <c r="H1702" s="7" t="s">
        <v>1537</v>
      </c>
      <c r="I1702" s="7" t="s">
        <v>1537</v>
      </c>
      <c r="J1702" s="7">
        <f t="shared" si="26"/>
        <v>0</v>
      </c>
      <c r="K1702" s="8">
        <v>0</v>
      </c>
      <c r="L1702" s="8">
        <v>0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Y1702" s="8">
        <v>0</v>
      </c>
      <c r="Z1702" s="12">
        <v>0</v>
      </c>
      <c r="AA1702" s="20">
        <v>0</v>
      </c>
      <c r="AB1702" s="20">
        <v>0</v>
      </c>
      <c r="AC1702" s="48">
        <v>0</v>
      </c>
      <c r="AD1702" s="9">
        <v>0</v>
      </c>
      <c r="AE1702" s="7">
        <v>0</v>
      </c>
      <c r="AF1702" s="7">
        <v>0</v>
      </c>
      <c r="AG1702" s="7">
        <v>0</v>
      </c>
      <c r="AH1702" s="7">
        <v>0</v>
      </c>
      <c r="AI1702" s="7">
        <v>0</v>
      </c>
      <c r="AJ1702" s="7">
        <v>0</v>
      </c>
      <c r="AK1702" s="7">
        <v>0</v>
      </c>
      <c r="AL1702" s="7">
        <v>0</v>
      </c>
      <c r="AM1702" s="7">
        <v>0</v>
      </c>
      <c r="AN1702" s="7">
        <v>0</v>
      </c>
      <c r="AO1702" s="7">
        <v>0</v>
      </c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</row>
    <row r="1703" spans="1:67" s="21" customFormat="1">
      <c r="A1703" s="7" t="s">
        <v>5924</v>
      </c>
      <c r="B1703" s="7" t="s">
        <v>4142</v>
      </c>
      <c r="C1703" s="7" t="s">
        <v>1506</v>
      </c>
      <c r="D1703" s="7" t="s">
        <v>1507</v>
      </c>
      <c r="E1703" s="7" t="s">
        <v>1515</v>
      </c>
      <c r="F1703" s="7" t="s">
        <v>1539</v>
      </c>
      <c r="G1703" s="7" t="s">
        <v>1540</v>
      </c>
      <c r="H1703" s="7" t="s">
        <v>1537</v>
      </c>
      <c r="I1703" s="7" t="s">
        <v>1537</v>
      </c>
      <c r="J1703" s="7">
        <f t="shared" si="26"/>
        <v>0</v>
      </c>
      <c r="K1703" s="8">
        <v>0</v>
      </c>
      <c r="L1703" s="8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12">
        <v>0</v>
      </c>
      <c r="AA1703" s="20">
        <v>0</v>
      </c>
      <c r="AB1703" s="20">
        <v>0</v>
      </c>
      <c r="AC1703" s="48">
        <v>0</v>
      </c>
      <c r="AD1703" s="9">
        <v>0</v>
      </c>
      <c r="AE1703" s="7">
        <v>0</v>
      </c>
      <c r="AF1703" s="7">
        <v>0</v>
      </c>
      <c r="AG1703" s="7">
        <v>0</v>
      </c>
      <c r="AH1703" s="7">
        <v>0</v>
      </c>
      <c r="AI1703" s="7">
        <v>0</v>
      </c>
      <c r="AJ1703" s="7">
        <v>0</v>
      </c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</row>
    <row r="1704" spans="1:67" s="21" customFormat="1">
      <c r="A1704" s="7" t="s">
        <v>5925</v>
      </c>
      <c r="B1704" s="7" t="s">
        <v>4830</v>
      </c>
      <c r="C1704" s="7" t="s">
        <v>1506</v>
      </c>
      <c r="D1704" s="7" t="s">
        <v>1537</v>
      </c>
      <c r="E1704" s="7" t="s">
        <v>1537</v>
      </c>
      <c r="F1704" s="7" t="s">
        <v>1537</v>
      </c>
      <c r="G1704" s="7" t="s">
        <v>1537</v>
      </c>
      <c r="H1704" s="7" t="s">
        <v>1537</v>
      </c>
      <c r="I1704" s="7" t="s">
        <v>1537</v>
      </c>
      <c r="J1704" s="7">
        <f t="shared" si="26"/>
        <v>0</v>
      </c>
      <c r="K1704" s="8">
        <v>0</v>
      </c>
      <c r="L1704" s="8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12">
        <v>0</v>
      </c>
      <c r="AA1704" s="20">
        <v>0</v>
      </c>
      <c r="AB1704" s="20">
        <v>0</v>
      </c>
      <c r="AC1704" s="48">
        <v>0</v>
      </c>
      <c r="AD1704" s="9">
        <v>0</v>
      </c>
      <c r="AE1704" s="7">
        <v>0</v>
      </c>
      <c r="AF1704" s="7">
        <v>0</v>
      </c>
      <c r="AG1704" s="7">
        <v>0</v>
      </c>
      <c r="AH1704" s="7">
        <v>0</v>
      </c>
      <c r="AI1704" s="7">
        <v>0</v>
      </c>
      <c r="AJ1704" s="7">
        <v>0</v>
      </c>
      <c r="AK1704" s="7">
        <v>0</v>
      </c>
      <c r="AL1704" s="7">
        <v>0</v>
      </c>
      <c r="AM1704" s="7">
        <v>0</v>
      </c>
      <c r="AN1704" s="7">
        <v>0</v>
      </c>
      <c r="AO1704" s="7">
        <v>0</v>
      </c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</row>
    <row r="1705" spans="1:67" s="21" customFormat="1">
      <c r="A1705" s="7" t="s">
        <v>5926</v>
      </c>
      <c r="B1705" s="7" t="s">
        <v>4044</v>
      </c>
      <c r="C1705" s="7" t="s">
        <v>1506</v>
      </c>
      <c r="D1705" s="7" t="s">
        <v>1507</v>
      </c>
      <c r="E1705" s="7" t="s">
        <v>1508</v>
      </c>
      <c r="F1705" s="7" t="s">
        <v>1509</v>
      </c>
      <c r="G1705" s="7" t="s">
        <v>1537</v>
      </c>
      <c r="H1705" s="7" t="s">
        <v>1537</v>
      </c>
      <c r="I1705" s="7" t="s">
        <v>1537</v>
      </c>
      <c r="J1705" s="7">
        <f t="shared" si="26"/>
        <v>0</v>
      </c>
      <c r="K1705" s="8">
        <v>0</v>
      </c>
      <c r="L1705" s="8">
        <v>0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12">
        <v>0</v>
      </c>
      <c r="AA1705" s="20">
        <v>0</v>
      </c>
      <c r="AB1705" s="20">
        <v>0</v>
      </c>
      <c r="AC1705" s="48">
        <v>0</v>
      </c>
      <c r="AD1705" s="9">
        <v>0</v>
      </c>
      <c r="AE1705" s="7">
        <v>0</v>
      </c>
      <c r="AF1705" s="7">
        <v>0</v>
      </c>
      <c r="AG1705" s="7">
        <v>0</v>
      </c>
      <c r="AH1705" s="7">
        <v>0</v>
      </c>
      <c r="AI1705" s="7">
        <v>0</v>
      </c>
      <c r="AJ1705" s="7">
        <v>0</v>
      </c>
      <c r="AK1705" s="7">
        <v>0</v>
      </c>
      <c r="AL1705" s="7">
        <v>0</v>
      </c>
      <c r="AM1705" s="7">
        <v>0</v>
      </c>
      <c r="AN1705" s="7">
        <v>0</v>
      </c>
      <c r="AO1705" s="7">
        <v>0</v>
      </c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</row>
    <row r="1706" spans="1:67" s="21" customFormat="1">
      <c r="A1706" s="7" t="s">
        <v>5927</v>
      </c>
      <c r="B1706" s="7" t="s">
        <v>5928</v>
      </c>
      <c r="C1706" s="7" t="s">
        <v>1506</v>
      </c>
      <c r="D1706" s="7" t="s">
        <v>1507</v>
      </c>
      <c r="E1706" s="7" t="s">
        <v>1515</v>
      </c>
      <c r="F1706" s="7" t="s">
        <v>4673</v>
      </c>
      <c r="G1706" s="7" t="s">
        <v>1537</v>
      </c>
      <c r="H1706" s="7" t="s">
        <v>1537</v>
      </c>
      <c r="I1706" s="7" t="s">
        <v>1537</v>
      </c>
      <c r="J1706" s="7">
        <f t="shared" si="26"/>
        <v>0</v>
      </c>
      <c r="K1706" s="8">
        <v>0</v>
      </c>
      <c r="L1706" s="8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>
        <v>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Y1706" s="8">
        <v>0</v>
      </c>
      <c r="Z1706" s="12">
        <v>0</v>
      </c>
      <c r="AA1706" s="20">
        <v>0</v>
      </c>
      <c r="AB1706" s="20">
        <v>0</v>
      </c>
      <c r="AC1706" s="48">
        <v>0</v>
      </c>
      <c r="AD1706" s="9">
        <v>0</v>
      </c>
      <c r="AE1706" s="7">
        <v>0</v>
      </c>
      <c r="AF1706" s="7">
        <v>0</v>
      </c>
      <c r="AG1706" s="7">
        <v>0</v>
      </c>
      <c r="AH1706" s="7">
        <v>0</v>
      </c>
      <c r="AI1706" s="7">
        <v>0</v>
      </c>
      <c r="AJ1706" s="7">
        <v>0</v>
      </c>
      <c r="AK1706" s="7">
        <v>0</v>
      </c>
      <c r="AL1706" s="7">
        <v>0</v>
      </c>
      <c r="AM1706" s="7">
        <v>0</v>
      </c>
      <c r="AN1706" s="7">
        <v>0</v>
      </c>
      <c r="AO1706" s="7">
        <v>0</v>
      </c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</row>
    <row r="1707" spans="1:67" s="21" customFormat="1">
      <c r="A1707" s="7" t="s">
        <v>5929</v>
      </c>
      <c r="B1707" s="7" t="s">
        <v>5167</v>
      </c>
      <c r="C1707" s="7" t="s">
        <v>1506</v>
      </c>
      <c r="D1707" s="7" t="s">
        <v>1507</v>
      </c>
      <c r="E1707" s="7" t="s">
        <v>1521</v>
      </c>
      <c r="F1707" s="7" t="s">
        <v>4002</v>
      </c>
      <c r="G1707" s="7" t="s">
        <v>4003</v>
      </c>
      <c r="H1707" s="7" t="s">
        <v>5168</v>
      </c>
      <c r="I1707" s="7" t="s">
        <v>1537</v>
      </c>
      <c r="J1707" s="7">
        <f t="shared" si="26"/>
        <v>0</v>
      </c>
      <c r="K1707" s="8">
        <v>0</v>
      </c>
      <c r="L1707" s="8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0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12">
        <v>0</v>
      </c>
      <c r="AA1707" s="20">
        <v>0</v>
      </c>
      <c r="AB1707" s="20">
        <v>0</v>
      </c>
      <c r="AC1707" s="48">
        <v>0</v>
      </c>
      <c r="AD1707" s="9">
        <v>0</v>
      </c>
      <c r="AE1707" s="7">
        <v>0</v>
      </c>
      <c r="AF1707" s="7">
        <v>0</v>
      </c>
      <c r="AG1707" s="7">
        <v>0</v>
      </c>
      <c r="AH1707" s="7">
        <v>0</v>
      </c>
      <c r="AI1707" s="7">
        <v>0</v>
      </c>
      <c r="AJ1707" s="7">
        <v>0</v>
      </c>
      <c r="AK1707" s="7">
        <v>0</v>
      </c>
      <c r="AL1707" s="7">
        <v>0</v>
      </c>
      <c r="AM1707" s="7">
        <v>0</v>
      </c>
      <c r="AN1707" s="7">
        <v>0</v>
      </c>
      <c r="AO1707" s="7">
        <v>0</v>
      </c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</row>
    <row r="1708" spans="1:67" s="21" customFormat="1">
      <c r="A1708" s="7" t="s">
        <v>5930</v>
      </c>
      <c r="B1708" s="7" t="s">
        <v>3782</v>
      </c>
      <c r="C1708" s="7" t="s">
        <v>1506</v>
      </c>
      <c r="D1708" s="7" t="s">
        <v>1507</v>
      </c>
      <c r="E1708" s="7" t="s">
        <v>1521</v>
      </c>
      <c r="F1708" s="7" t="s">
        <v>1522</v>
      </c>
      <c r="G1708" s="7" t="s">
        <v>1537</v>
      </c>
      <c r="H1708" s="7" t="s">
        <v>1537</v>
      </c>
      <c r="I1708" s="7" t="s">
        <v>1537</v>
      </c>
      <c r="J1708" s="7">
        <f t="shared" si="26"/>
        <v>0</v>
      </c>
      <c r="K1708" s="8">
        <v>0</v>
      </c>
      <c r="L1708" s="8">
        <v>0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Y1708" s="8">
        <v>0</v>
      </c>
      <c r="Z1708" s="12">
        <v>0</v>
      </c>
      <c r="AA1708" s="20">
        <v>0</v>
      </c>
      <c r="AB1708" s="20">
        <v>0</v>
      </c>
      <c r="AC1708" s="48">
        <v>0</v>
      </c>
      <c r="AD1708" s="9">
        <v>0</v>
      </c>
      <c r="AE1708" s="7">
        <v>0</v>
      </c>
      <c r="AF1708" s="7">
        <v>0</v>
      </c>
      <c r="AG1708" s="7">
        <v>0</v>
      </c>
      <c r="AH1708" s="7">
        <v>0</v>
      </c>
      <c r="AI1708" s="7">
        <v>0</v>
      </c>
      <c r="AJ1708" s="7">
        <v>0</v>
      </c>
      <c r="AK1708" s="7">
        <v>0</v>
      </c>
      <c r="AL1708" s="7">
        <v>0</v>
      </c>
      <c r="AM1708" s="7">
        <v>0</v>
      </c>
      <c r="AN1708" s="7">
        <v>0</v>
      </c>
      <c r="AO1708" s="7">
        <v>0</v>
      </c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</row>
    <row r="1709" spans="1:67" s="21" customFormat="1">
      <c r="A1709" s="7" t="s">
        <v>5931</v>
      </c>
      <c r="B1709" s="7" t="s">
        <v>4736</v>
      </c>
      <c r="C1709" s="7" t="s">
        <v>1506</v>
      </c>
      <c r="D1709" s="7" t="s">
        <v>1532</v>
      </c>
      <c r="E1709" s="7" t="s">
        <v>1533</v>
      </c>
      <c r="F1709" s="7" t="s">
        <v>1534</v>
      </c>
      <c r="G1709" s="7" t="s">
        <v>1537</v>
      </c>
      <c r="H1709" s="7" t="s">
        <v>1537</v>
      </c>
      <c r="I1709" s="7" t="s">
        <v>1537</v>
      </c>
      <c r="J1709" s="7">
        <f t="shared" si="26"/>
        <v>0</v>
      </c>
      <c r="K1709" s="8">
        <v>0</v>
      </c>
      <c r="L1709" s="8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0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12">
        <v>0</v>
      </c>
      <c r="AA1709" s="20">
        <v>0</v>
      </c>
      <c r="AB1709" s="20">
        <v>0</v>
      </c>
      <c r="AC1709" s="48">
        <v>0</v>
      </c>
      <c r="AD1709" s="9">
        <v>0</v>
      </c>
      <c r="AE1709" s="7">
        <v>0</v>
      </c>
      <c r="AF1709" s="7">
        <v>0</v>
      </c>
      <c r="AG1709" s="7">
        <v>0</v>
      </c>
      <c r="AH1709" s="7">
        <v>0</v>
      </c>
      <c r="AI1709" s="7">
        <v>0</v>
      </c>
      <c r="AJ1709" s="7">
        <v>0</v>
      </c>
      <c r="AK1709" s="7">
        <v>0</v>
      </c>
      <c r="AL1709" s="7">
        <v>0</v>
      </c>
      <c r="AM1709" s="7">
        <v>0</v>
      </c>
      <c r="AN1709" s="7">
        <v>0</v>
      </c>
      <c r="AO1709" s="7">
        <v>0</v>
      </c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</row>
    <row r="1710" spans="1:67" s="21" customFormat="1">
      <c r="A1710" s="7" t="s">
        <v>5932</v>
      </c>
      <c r="B1710" s="7" t="s">
        <v>3669</v>
      </c>
      <c r="C1710" s="7" t="s">
        <v>1506</v>
      </c>
      <c r="D1710" s="7" t="s">
        <v>1507</v>
      </c>
      <c r="E1710" s="7" t="s">
        <v>1521</v>
      </c>
      <c r="F1710" s="7" t="s">
        <v>1546</v>
      </c>
      <c r="G1710" s="7" t="s">
        <v>1537</v>
      </c>
      <c r="H1710" s="7" t="s">
        <v>1537</v>
      </c>
      <c r="I1710" s="7" t="s">
        <v>1537</v>
      </c>
      <c r="J1710" s="7">
        <f t="shared" si="26"/>
        <v>0</v>
      </c>
      <c r="K1710" s="8">
        <v>0</v>
      </c>
      <c r="L1710" s="8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Y1710" s="8">
        <v>0</v>
      </c>
      <c r="Z1710" s="12">
        <v>0</v>
      </c>
      <c r="AA1710" s="20">
        <v>0</v>
      </c>
      <c r="AB1710" s="20">
        <v>0</v>
      </c>
      <c r="AC1710" s="48">
        <v>0</v>
      </c>
      <c r="AD1710" s="9">
        <v>0</v>
      </c>
      <c r="AE1710" s="7">
        <v>0</v>
      </c>
      <c r="AF1710" s="7">
        <v>0</v>
      </c>
      <c r="AG1710" s="7">
        <v>0</v>
      </c>
      <c r="AH1710" s="7">
        <v>0</v>
      </c>
      <c r="AI1710" s="7">
        <v>0</v>
      </c>
      <c r="AJ1710" s="7">
        <v>0</v>
      </c>
      <c r="AK1710" s="7">
        <v>0</v>
      </c>
      <c r="AL1710" s="7">
        <v>0</v>
      </c>
      <c r="AM1710" s="7">
        <v>0</v>
      </c>
      <c r="AN1710" s="7">
        <v>0</v>
      </c>
      <c r="AO1710" s="7">
        <v>0</v>
      </c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</row>
    <row r="1711" spans="1:67" s="21" customFormat="1">
      <c r="A1711" s="7" t="s">
        <v>5933</v>
      </c>
      <c r="B1711" s="7" t="s">
        <v>3803</v>
      </c>
      <c r="C1711" s="7" t="s">
        <v>1506</v>
      </c>
      <c r="D1711" s="7" t="s">
        <v>1507</v>
      </c>
      <c r="E1711" s="7" t="s">
        <v>1515</v>
      </c>
      <c r="F1711" s="7" t="s">
        <v>1581</v>
      </c>
      <c r="G1711" s="7" t="s">
        <v>1582</v>
      </c>
      <c r="H1711" s="7" t="s">
        <v>1537</v>
      </c>
      <c r="I1711" s="7" t="s">
        <v>1537</v>
      </c>
      <c r="J1711" s="7">
        <f t="shared" si="26"/>
        <v>0</v>
      </c>
      <c r="K1711" s="8">
        <v>0</v>
      </c>
      <c r="L1711" s="8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12">
        <v>0</v>
      </c>
      <c r="AA1711" s="20">
        <v>0</v>
      </c>
      <c r="AB1711" s="20">
        <v>0</v>
      </c>
      <c r="AC1711" s="48">
        <v>0</v>
      </c>
      <c r="AD1711" s="9">
        <v>0</v>
      </c>
      <c r="AE1711" s="7">
        <v>0</v>
      </c>
      <c r="AF1711" s="7">
        <v>0</v>
      </c>
      <c r="AG1711" s="7">
        <v>0</v>
      </c>
      <c r="AH1711" s="7">
        <v>0</v>
      </c>
      <c r="AI1711" s="7">
        <v>0</v>
      </c>
      <c r="AJ1711" s="7">
        <v>0</v>
      </c>
      <c r="AK1711" s="7">
        <v>0</v>
      </c>
      <c r="AL1711" s="7">
        <v>0</v>
      </c>
      <c r="AM1711" s="7">
        <v>0</v>
      </c>
      <c r="AN1711" s="7">
        <v>0</v>
      </c>
      <c r="AO1711" s="7">
        <v>0</v>
      </c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</row>
    <row r="1712" spans="1:67" s="21" customFormat="1">
      <c r="A1712" s="7" t="s">
        <v>5934</v>
      </c>
      <c r="B1712" s="7" t="s">
        <v>5536</v>
      </c>
      <c r="C1712" s="7" t="s">
        <v>1506</v>
      </c>
      <c r="D1712" s="7" t="s">
        <v>1558</v>
      </c>
      <c r="E1712" s="7" t="s">
        <v>1588</v>
      </c>
      <c r="F1712" s="7" t="s">
        <v>1589</v>
      </c>
      <c r="G1712" s="7" t="s">
        <v>1779</v>
      </c>
      <c r="H1712" s="7" t="s">
        <v>5537</v>
      </c>
      <c r="I1712" s="7" t="s">
        <v>1537</v>
      </c>
      <c r="J1712" s="7">
        <f t="shared" si="26"/>
        <v>0</v>
      </c>
      <c r="K1712" s="8">
        <v>0</v>
      </c>
      <c r="L1712" s="8">
        <v>0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Y1712" s="8">
        <v>0</v>
      </c>
      <c r="Z1712" s="12">
        <v>0</v>
      </c>
      <c r="AA1712" s="20">
        <v>0</v>
      </c>
      <c r="AB1712" s="20">
        <v>0</v>
      </c>
      <c r="AC1712" s="48">
        <v>0</v>
      </c>
      <c r="AD1712" s="9">
        <v>0</v>
      </c>
      <c r="AE1712" s="7">
        <v>0</v>
      </c>
      <c r="AF1712" s="7">
        <v>0</v>
      </c>
      <c r="AG1712" s="7">
        <v>0</v>
      </c>
      <c r="AH1712" s="7">
        <v>0</v>
      </c>
      <c r="AI1712" s="7">
        <v>0</v>
      </c>
      <c r="AJ1712" s="7">
        <v>0</v>
      </c>
      <c r="AK1712" s="7">
        <v>0</v>
      </c>
      <c r="AL1712" s="7">
        <v>0</v>
      </c>
      <c r="AM1712" s="7">
        <v>0</v>
      </c>
      <c r="AN1712" s="7">
        <v>0</v>
      </c>
      <c r="AO1712" s="7">
        <v>0</v>
      </c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</row>
    <row r="1713" spans="1:67" s="21" customFormat="1">
      <c r="A1713" s="7" t="s">
        <v>5935</v>
      </c>
      <c r="B1713" s="7" t="s">
        <v>3968</v>
      </c>
      <c r="C1713" s="7" t="s">
        <v>1506</v>
      </c>
      <c r="D1713" s="7" t="s">
        <v>1507</v>
      </c>
      <c r="E1713" s="7" t="s">
        <v>1521</v>
      </c>
      <c r="F1713" s="7" t="s">
        <v>1522</v>
      </c>
      <c r="G1713" s="7" t="s">
        <v>3763</v>
      </c>
      <c r="H1713" s="7" t="s">
        <v>1537</v>
      </c>
      <c r="I1713" s="7" t="s">
        <v>1537</v>
      </c>
      <c r="J1713" s="7">
        <f t="shared" si="26"/>
        <v>0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0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12">
        <v>0</v>
      </c>
      <c r="AA1713" s="20">
        <v>0</v>
      </c>
      <c r="AB1713" s="20">
        <v>0</v>
      </c>
      <c r="AC1713" s="48">
        <v>0</v>
      </c>
      <c r="AD1713" s="9">
        <v>0</v>
      </c>
      <c r="AE1713" s="7">
        <v>0</v>
      </c>
      <c r="AF1713" s="7">
        <v>0</v>
      </c>
      <c r="AG1713" s="7">
        <v>0</v>
      </c>
      <c r="AH1713" s="7">
        <v>0</v>
      </c>
      <c r="AI1713" s="7">
        <v>0</v>
      </c>
      <c r="AJ1713" s="7">
        <v>0</v>
      </c>
      <c r="AK1713" s="7">
        <v>0</v>
      </c>
      <c r="AL1713" s="7">
        <v>0</v>
      </c>
      <c r="AM1713" s="7">
        <v>0</v>
      </c>
      <c r="AN1713" s="7">
        <v>0</v>
      </c>
      <c r="AO1713" s="7">
        <v>0</v>
      </c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</row>
    <row r="1714" spans="1:67" s="21" customFormat="1">
      <c r="A1714" s="7" t="s">
        <v>5936</v>
      </c>
      <c r="B1714" s="7" t="s">
        <v>4102</v>
      </c>
      <c r="C1714" s="7" t="s">
        <v>1506</v>
      </c>
      <c r="D1714" s="7" t="s">
        <v>1507</v>
      </c>
      <c r="E1714" s="7" t="s">
        <v>1537</v>
      </c>
      <c r="F1714" s="7" t="s">
        <v>1537</v>
      </c>
      <c r="G1714" s="7" t="s">
        <v>1537</v>
      </c>
      <c r="H1714" s="7" t="s">
        <v>1537</v>
      </c>
      <c r="I1714" s="7" t="s">
        <v>1537</v>
      </c>
      <c r="J1714" s="7">
        <f t="shared" si="26"/>
        <v>0</v>
      </c>
      <c r="K1714" s="8">
        <v>0</v>
      </c>
      <c r="L1714" s="8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12">
        <v>0</v>
      </c>
      <c r="AA1714" s="20">
        <v>0</v>
      </c>
      <c r="AB1714" s="20">
        <v>0</v>
      </c>
      <c r="AC1714" s="48">
        <v>0</v>
      </c>
      <c r="AD1714" s="9">
        <v>0</v>
      </c>
      <c r="AE1714" s="7">
        <v>0</v>
      </c>
      <c r="AF1714" s="7">
        <v>0</v>
      </c>
      <c r="AG1714" s="7">
        <v>0</v>
      </c>
      <c r="AH1714" s="7">
        <v>0</v>
      </c>
      <c r="AI1714" s="7">
        <v>0</v>
      </c>
      <c r="AJ1714" s="7">
        <v>0</v>
      </c>
      <c r="AK1714" s="7">
        <v>0</v>
      </c>
      <c r="AL1714" s="7">
        <v>0</v>
      </c>
      <c r="AM1714" s="7">
        <v>0</v>
      </c>
      <c r="AN1714" s="7">
        <v>0</v>
      </c>
      <c r="AO1714" s="7">
        <v>0</v>
      </c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</row>
    <row r="1715" spans="1:67" s="21" customFormat="1">
      <c r="A1715" s="7" t="s">
        <v>5937</v>
      </c>
      <c r="B1715" s="7" t="s">
        <v>3773</v>
      </c>
      <c r="C1715" s="7" t="s">
        <v>1506</v>
      </c>
      <c r="D1715" s="7" t="s">
        <v>1558</v>
      </c>
      <c r="E1715" s="7" t="s">
        <v>1559</v>
      </c>
      <c r="F1715" s="7" t="s">
        <v>1560</v>
      </c>
      <c r="G1715" s="7" t="s">
        <v>1561</v>
      </c>
      <c r="H1715" s="7" t="s">
        <v>1537</v>
      </c>
      <c r="I1715" s="7" t="s">
        <v>1537</v>
      </c>
      <c r="J1715" s="7">
        <f t="shared" si="26"/>
        <v>0</v>
      </c>
      <c r="K1715" s="8">
        <v>0</v>
      </c>
      <c r="L1715" s="8">
        <v>0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0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12">
        <v>0</v>
      </c>
      <c r="AA1715" s="20">
        <v>0</v>
      </c>
      <c r="AB1715" s="20">
        <v>0</v>
      </c>
      <c r="AC1715" s="48">
        <v>0</v>
      </c>
      <c r="AD1715" s="9">
        <v>0</v>
      </c>
      <c r="AE1715" s="7">
        <v>0</v>
      </c>
      <c r="AF1715" s="7">
        <v>0</v>
      </c>
      <c r="AG1715" s="7">
        <v>0</v>
      </c>
      <c r="AH1715" s="7">
        <v>0</v>
      </c>
      <c r="AI1715" s="7">
        <v>0</v>
      </c>
      <c r="AJ1715" s="7">
        <v>0</v>
      </c>
      <c r="AK1715" s="7">
        <v>0</v>
      </c>
      <c r="AL1715" s="7">
        <v>0</v>
      </c>
      <c r="AM1715" s="7">
        <v>0</v>
      </c>
      <c r="AN1715" s="7">
        <v>0</v>
      </c>
      <c r="AO1715" s="7">
        <v>0</v>
      </c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</row>
    <row r="1716" spans="1:67" s="21" customFormat="1">
      <c r="A1716" s="7" t="s">
        <v>5938</v>
      </c>
      <c r="B1716" s="7" t="s">
        <v>4587</v>
      </c>
      <c r="C1716" s="7" t="s">
        <v>1506</v>
      </c>
      <c r="D1716" s="7" t="s">
        <v>1507</v>
      </c>
      <c r="E1716" s="7" t="s">
        <v>1521</v>
      </c>
      <c r="F1716" s="7" t="s">
        <v>1537</v>
      </c>
      <c r="G1716" s="7" t="s">
        <v>1537</v>
      </c>
      <c r="H1716" s="7" t="s">
        <v>1537</v>
      </c>
      <c r="I1716" s="7" t="s">
        <v>1537</v>
      </c>
      <c r="J1716" s="7">
        <f t="shared" si="26"/>
        <v>0</v>
      </c>
      <c r="K1716" s="8">
        <v>0</v>
      </c>
      <c r="L1716" s="8">
        <v>0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>
        <v>0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Y1716" s="8">
        <v>0</v>
      </c>
      <c r="Z1716" s="12">
        <v>0</v>
      </c>
      <c r="AA1716" s="20">
        <v>0</v>
      </c>
      <c r="AB1716" s="20">
        <v>0</v>
      </c>
      <c r="AC1716" s="48">
        <v>0</v>
      </c>
      <c r="AD1716" s="9">
        <v>0</v>
      </c>
      <c r="AE1716" s="7">
        <v>0</v>
      </c>
      <c r="AF1716" s="7">
        <v>0</v>
      </c>
      <c r="AG1716" s="7">
        <v>0</v>
      </c>
      <c r="AH1716" s="7">
        <v>0</v>
      </c>
      <c r="AI1716" s="7">
        <v>0</v>
      </c>
      <c r="AJ1716" s="7">
        <v>0</v>
      </c>
      <c r="AK1716" s="7">
        <v>0</v>
      </c>
      <c r="AL1716" s="7">
        <v>0</v>
      </c>
      <c r="AM1716" s="7">
        <v>0</v>
      </c>
      <c r="AN1716" s="7">
        <v>0</v>
      </c>
      <c r="AO1716" s="7">
        <v>0</v>
      </c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</row>
    <row r="1717" spans="1:67" s="21" customFormat="1">
      <c r="A1717" s="7" t="s">
        <v>5939</v>
      </c>
      <c r="B1717" s="7" t="s">
        <v>4830</v>
      </c>
      <c r="C1717" s="7" t="s">
        <v>1506</v>
      </c>
      <c r="D1717" s="7" t="s">
        <v>1537</v>
      </c>
      <c r="E1717" s="7" t="s">
        <v>1537</v>
      </c>
      <c r="F1717" s="7" t="s">
        <v>1537</v>
      </c>
      <c r="G1717" s="7" t="s">
        <v>1537</v>
      </c>
      <c r="H1717" s="7" t="s">
        <v>1537</v>
      </c>
      <c r="I1717" s="7" t="s">
        <v>1537</v>
      </c>
      <c r="J1717" s="7">
        <f t="shared" si="26"/>
        <v>0</v>
      </c>
      <c r="K1717" s="8">
        <v>0</v>
      </c>
      <c r="L1717" s="8">
        <v>0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0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12">
        <v>0</v>
      </c>
      <c r="AA1717" s="20">
        <v>0</v>
      </c>
      <c r="AB1717" s="20">
        <v>0</v>
      </c>
      <c r="AC1717" s="48">
        <v>0</v>
      </c>
      <c r="AD1717" s="9">
        <v>0</v>
      </c>
      <c r="AE1717" s="7">
        <v>0</v>
      </c>
      <c r="AF1717" s="7">
        <v>0</v>
      </c>
      <c r="AG1717" s="7">
        <v>0</v>
      </c>
      <c r="AH1717" s="7">
        <v>0</v>
      </c>
      <c r="AI1717" s="7">
        <v>0</v>
      </c>
      <c r="AJ1717" s="7">
        <v>0</v>
      </c>
      <c r="AK1717" s="7">
        <v>0</v>
      </c>
      <c r="AL1717" s="7">
        <v>0</v>
      </c>
      <c r="AM1717" s="7">
        <v>0</v>
      </c>
      <c r="AN1717" s="7">
        <v>0</v>
      </c>
      <c r="AO1717" s="7">
        <v>0</v>
      </c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</row>
    <row r="1718" spans="1:67" s="21" customFormat="1">
      <c r="A1718" s="7" t="s">
        <v>5940</v>
      </c>
      <c r="B1718" s="7" t="s">
        <v>4830</v>
      </c>
      <c r="C1718" s="7" t="s">
        <v>1506</v>
      </c>
      <c r="D1718" s="7" t="s">
        <v>1537</v>
      </c>
      <c r="E1718" s="7" t="s">
        <v>1537</v>
      </c>
      <c r="F1718" s="7" t="s">
        <v>1537</v>
      </c>
      <c r="G1718" s="7" t="s">
        <v>1537</v>
      </c>
      <c r="H1718" s="7" t="s">
        <v>1537</v>
      </c>
      <c r="I1718" s="7" t="s">
        <v>1537</v>
      </c>
      <c r="J1718" s="7">
        <f t="shared" si="26"/>
        <v>0</v>
      </c>
      <c r="K1718" s="8">
        <v>0</v>
      </c>
      <c r="L1718" s="8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12">
        <v>0</v>
      </c>
      <c r="AA1718" s="20">
        <v>0</v>
      </c>
      <c r="AB1718" s="20">
        <v>0</v>
      </c>
      <c r="AC1718" s="48">
        <v>0</v>
      </c>
      <c r="AD1718" s="9">
        <v>0</v>
      </c>
      <c r="AE1718" s="7">
        <v>0</v>
      </c>
      <c r="AF1718" s="7">
        <v>0</v>
      </c>
      <c r="AG1718" s="7">
        <v>0</v>
      </c>
      <c r="AH1718" s="7">
        <v>0</v>
      </c>
      <c r="AI1718" s="7">
        <v>0</v>
      </c>
      <c r="AJ1718" s="7">
        <v>0</v>
      </c>
      <c r="AK1718" s="7">
        <v>0</v>
      </c>
      <c r="AL1718" s="7">
        <v>0</v>
      </c>
      <c r="AM1718" s="7">
        <v>0</v>
      </c>
      <c r="AN1718" s="7">
        <v>0</v>
      </c>
      <c r="AO1718" s="7">
        <v>0</v>
      </c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</row>
    <row r="1719" spans="1:67" s="21" customFormat="1">
      <c r="A1719" s="7" t="s">
        <v>5941</v>
      </c>
      <c r="B1719" s="7" t="s">
        <v>4587</v>
      </c>
      <c r="C1719" s="7" t="s">
        <v>1506</v>
      </c>
      <c r="D1719" s="7" t="s">
        <v>1507</v>
      </c>
      <c r="E1719" s="7" t="s">
        <v>1521</v>
      </c>
      <c r="F1719" s="7" t="s">
        <v>1537</v>
      </c>
      <c r="G1719" s="7" t="s">
        <v>1537</v>
      </c>
      <c r="H1719" s="7" t="s">
        <v>1537</v>
      </c>
      <c r="I1719" s="7" t="s">
        <v>1537</v>
      </c>
      <c r="J1719" s="7">
        <f t="shared" si="26"/>
        <v>0</v>
      </c>
      <c r="K1719" s="8">
        <v>0</v>
      </c>
      <c r="L1719" s="8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12">
        <v>0</v>
      </c>
      <c r="AA1719" s="20">
        <v>0</v>
      </c>
      <c r="AB1719" s="20">
        <v>0</v>
      </c>
      <c r="AC1719" s="48">
        <v>0</v>
      </c>
      <c r="AD1719" s="9">
        <v>0</v>
      </c>
      <c r="AE1719" s="7">
        <v>0</v>
      </c>
      <c r="AF1719" s="7">
        <v>0</v>
      </c>
      <c r="AG1719" s="7">
        <v>0</v>
      </c>
      <c r="AH1719" s="7">
        <v>0</v>
      </c>
      <c r="AI1719" s="7">
        <v>0</v>
      </c>
      <c r="AJ1719" s="7">
        <v>0</v>
      </c>
      <c r="AK1719" s="7">
        <v>0</v>
      </c>
      <c r="AL1719" s="7">
        <v>0</v>
      </c>
      <c r="AM1719" s="7">
        <v>0</v>
      </c>
      <c r="AN1719" s="7">
        <v>0</v>
      </c>
      <c r="AO1719" s="7">
        <v>0</v>
      </c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</row>
    <row r="1720" spans="1:67" s="21" customFormat="1">
      <c r="A1720" s="7" t="s">
        <v>5942</v>
      </c>
      <c r="B1720" s="7" t="s">
        <v>4102</v>
      </c>
      <c r="C1720" s="7" t="s">
        <v>1506</v>
      </c>
      <c r="D1720" s="7" t="s">
        <v>1507</v>
      </c>
      <c r="E1720" s="7" t="s">
        <v>1537</v>
      </c>
      <c r="F1720" s="7" t="s">
        <v>1537</v>
      </c>
      <c r="G1720" s="7" t="s">
        <v>1537</v>
      </c>
      <c r="H1720" s="7" t="s">
        <v>1537</v>
      </c>
      <c r="I1720" s="7" t="s">
        <v>1537</v>
      </c>
      <c r="J1720" s="7">
        <f t="shared" si="26"/>
        <v>0</v>
      </c>
      <c r="K1720" s="8">
        <v>0</v>
      </c>
      <c r="L1720" s="8">
        <v>0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Y1720" s="8">
        <v>0</v>
      </c>
      <c r="Z1720" s="12">
        <v>0</v>
      </c>
      <c r="AA1720" s="20">
        <v>0</v>
      </c>
      <c r="AB1720" s="20">
        <v>0</v>
      </c>
      <c r="AC1720" s="48">
        <v>0</v>
      </c>
      <c r="AD1720" s="9">
        <v>0</v>
      </c>
      <c r="AE1720" s="7">
        <v>0</v>
      </c>
      <c r="AF1720" s="7">
        <v>0</v>
      </c>
      <c r="AG1720" s="7">
        <v>0</v>
      </c>
      <c r="AH1720" s="7">
        <v>0</v>
      </c>
      <c r="AI1720" s="7">
        <v>0</v>
      </c>
      <c r="AJ1720" s="7">
        <v>0</v>
      </c>
      <c r="AK1720" s="7">
        <v>0</v>
      </c>
      <c r="AL1720" s="7">
        <v>0</v>
      </c>
      <c r="AM1720" s="7">
        <v>0</v>
      </c>
      <c r="AN1720" s="7">
        <v>0</v>
      </c>
      <c r="AO1720" s="7">
        <v>0</v>
      </c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</row>
    <row r="1721" spans="1:67" s="21" customFormat="1">
      <c r="A1721" s="7" t="s">
        <v>5943</v>
      </c>
      <c r="B1721" s="7" t="s">
        <v>4099</v>
      </c>
      <c r="C1721" s="7" t="s">
        <v>4100</v>
      </c>
      <c r="D1721" s="7" t="s">
        <v>1537</v>
      </c>
      <c r="E1721" s="7" t="s">
        <v>1537</v>
      </c>
      <c r="F1721" s="7" t="s">
        <v>1537</v>
      </c>
      <c r="G1721" s="7" t="s">
        <v>1537</v>
      </c>
      <c r="H1721" s="7" t="s">
        <v>1537</v>
      </c>
      <c r="I1721" s="7" t="s">
        <v>1537</v>
      </c>
      <c r="J1721" s="7">
        <f t="shared" si="26"/>
        <v>0</v>
      </c>
      <c r="K1721" s="8">
        <v>0</v>
      </c>
      <c r="L1721" s="8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12">
        <v>0</v>
      </c>
      <c r="AA1721" s="20">
        <v>0</v>
      </c>
      <c r="AB1721" s="20">
        <v>0</v>
      </c>
      <c r="AC1721" s="48">
        <v>0</v>
      </c>
      <c r="AD1721" s="9">
        <v>0</v>
      </c>
      <c r="AE1721" s="7">
        <v>0</v>
      </c>
      <c r="AF1721" s="7">
        <v>0</v>
      </c>
      <c r="AG1721" s="7">
        <v>0</v>
      </c>
      <c r="AH1721" s="7">
        <v>0</v>
      </c>
      <c r="AI1721" s="7">
        <v>0</v>
      </c>
      <c r="AJ1721" s="7">
        <v>0</v>
      </c>
      <c r="AK1721" s="7">
        <v>0</v>
      </c>
      <c r="AL1721" s="7">
        <v>0</v>
      </c>
      <c r="AM1721" s="7">
        <v>0</v>
      </c>
      <c r="AN1721" s="7">
        <v>0</v>
      </c>
      <c r="AO1721" s="7">
        <v>0</v>
      </c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</row>
    <row r="1722" spans="1:67" s="21" customFormat="1">
      <c r="A1722" s="7" t="s">
        <v>5944</v>
      </c>
      <c r="B1722" s="7" t="s">
        <v>4102</v>
      </c>
      <c r="C1722" s="7" t="s">
        <v>1506</v>
      </c>
      <c r="D1722" s="7" t="s">
        <v>1507</v>
      </c>
      <c r="E1722" s="7" t="s">
        <v>1537</v>
      </c>
      <c r="F1722" s="7" t="s">
        <v>1537</v>
      </c>
      <c r="G1722" s="7" t="s">
        <v>1537</v>
      </c>
      <c r="H1722" s="7" t="s">
        <v>1537</v>
      </c>
      <c r="I1722" s="7" t="s">
        <v>1537</v>
      </c>
      <c r="J1722" s="7">
        <f t="shared" si="26"/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12">
        <v>0</v>
      </c>
      <c r="AA1722" s="20">
        <v>0</v>
      </c>
      <c r="AB1722" s="20">
        <v>0</v>
      </c>
      <c r="AC1722" s="48">
        <v>0</v>
      </c>
      <c r="AD1722" s="9">
        <v>0</v>
      </c>
      <c r="AE1722" s="7">
        <v>0</v>
      </c>
      <c r="AF1722" s="7">
        <v>0</v>
      </c>
      <c r="AG1722" s="7">
        <v>0</v>
      </c>
      <c r="AH1722" s="7">
        <v>0</v>
      </c>
      <c r="AI1722" s="7">
        <v>0</v>
      </c>
      <c r="AJ1722" s="7">
        <v>0</v>
      </c>
      <c r="AK1722" s="7">
        <v>0</v>
      </c>
      <c r="AL1722" s="7">
        <v>0</v>
      </c>
      <c r="AM1722" s="7">
        <v>0</v>
      </c>
      <c r="AN1722" s="7">
        <v>0</v>
      </c>
      <c r="AO1722" s="7">
        <v>0</v>
      </c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</row>
    <row r="1723" spans="1:67" s="21" customFormat="1">
      <c r="A1723" s="7" t="s">
        <v>5945</v>
      </c>
      <c r="B1723" s="7" t="s">
        <v>3926</v>
      </c>
      <c r="C1723" s="7" t="s">
        <v>1506</v>
      </c>
      <c r="D1723" s="7" t="s">
        <v>1507</v>
      </c>
      <c r="E1723" s="7" t="s">
        <v>1515</v>
      </c>
      <c r="F1723" s="7" t="s">
        <v>1537</v>
      </c>
      <c r="G1723" s="7" t="s">
        <v>1537</v>
      </c>
      <c r="H1723" s="7" t="s">
        <v>1537</v>
      </c>
      <c r="I1723" s="7" t="s">
        <v>1537</v>
      </c>
      <c r="J1723" s="7">
        <f t="shared" si="26"/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12">
        <v>0</v>
      </c>
      <c r="AA1723" s="20">
        <v>0</v>
      </c>
      <c r="AB1723" s="20">
        <v>0</v>
      </c>
      <c r="AC1723" s="48">
        <v>0</v>
      </c>
      <c r="AD1723" s="9">
        <v>0</v>
      </c>
      <c r="AE1723" s="7">
        <v>0</v>
      </c>
      <c r="AF1723" s="7">
        <v>0</v>
      </c>
      <c r="AG1723" s="7">
        <v>0</v>
      </c>
      <c r="AH1723" s="7">
        <v>0</v>
      </c>
      <c r="AI1723" s="7">
        <v>0</v>
      </c>
      <c r="AJ1723" s="7">
        <v>0</v>
      </c>
      <c r="AK1723" s="7">
        <v>0</v>
      </c>
      <c r="AL1723" s="7">
        <v>0</v>
      </c>
      <c r="AM1723" s="7">
        <v>0</v>
      </c>
      <c r="AN1723" s="7">
        <v>0</v>
      </c>
      <c r="AO1723" s="7">
        <v>0</v>
      </c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</row>
    <row r="1724" spans="1:67" s="21" customFormat="1">
      <c r="A1724" s="7" t="s">
        <v>5946</v>
      </c>
      <c r="B1724" s="7" t="s">
        <v>4102</v>
      </c>
      <c r="C1724" s="7" t="s">
        <v>1506</v>
      </c>
      <c r="D1724" s="7" t="s">
        <v>1507</v>
      </c>
      <c r="E1724" s="7" t="s">
        <v>1537</v>
      </c>
      <c r="F1724" s="7" t="s">
        <v>1537</v>
      </c>
      <c r="G1724" s="7" t="s">
        <v>1537</v>
      </c>
      <c r="H1724" s="7" t="s">
        <v>1537</v>
      </c>
      <c r="I1724" s="7" t="s">
        <v>1537</v>
      </c>
      <c r="J1724" s="7">
        <f t="shared" si="26"/>
        <v>0</v>
      </c>
      <c r="K1724" s="8">
        <v>0</v>
      </c>
      <c r="L1724" s="8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>
        <v>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Y1724" s="8">
        <v>0</v>
      </c>
      <c r="Z1724" s="12">
        <v>0</v>
      </c>
      <c r="AA1724" s="20">
        <v>0</v>
      </c>
      <c r="AB1724" s="20">
        <v>0</v>
      </c>
      <c r="AC1724" s="48">
        <v>0</v>
      </c>
      <c r="AD1724" s="9">
        <v>0</v>
      </c>
      <c r="AE1724" s="7">
        <v>0</v>
      </c>
      <c r="AF1724" s="7">
        <v>0</v>
      </c>
      <c r="AG1724" s="7">
        <v>0</v>
      </c>
      <c r="AH1724" s="7">
        <v>0</v>
      </c>
      <c r="AI1724" s="7">
        <v>0</v>
      </c>
      <c r="AJ1724" s="7">
        <v>0</v>
      </c>
      <c r="AK1724" s="7">
        <v>0</v>
      </c>
      <c r="AL1724" s="7">
        <v>0</v>
      </c>
      <c r="AM1724" s="7">
        <v>0</v>
      </c>
      <c r="AN1724" s="7">
        <v>0</v>
      </c>
      <c r="AO1724" s="7">
        <v>0</v>
      </c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</row>
    <row r="1725" spans="1:67" s="21" customFormat="1">
      <c r="A1725" s="7" t="s">
        <v>5947</v>
      </c>
      <c r="B1725" s="7" t="s">
        <v>4078</v>
      </c>
      <c r="C1725" s="7" t="s">
        <v>1506</v>
      </c>
      <c r="D1725" s="7" t="s">
        <v>1558</v>
      </c>
      <c r="E1725" s="7" t="s">
        <v>4079</v>
      </c>
      <c r="F1725" s="7" t="s">
        <v>4080</v>
      </c>
      <c r="G1725" s="7" t="s">
        <v>4081</v>
      </c>
      <c r="H1725" s="7" t="s">
        <v>4082</v>
      </c>
      <c r="I1725" s="7" t="s">
        <v>1537</v>
      </c>
      <c r="J1725" s="7">
        <f t="shared" si="26"/>
        <v>0</v>
      </c>
      <c r="K1725" s="8">
        <v>0</v>
      </c>
      <c r="L1725" s="8">
        <v>0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12">
        <v>0</v>
      </c>
      <c r="AA1725" s="20">
        <v>0</v>
      </c>
      <c r="AB1725" s="20">
        <v>0</v>
      </c>
      <c r="AC1725" s="48">
        <v>0</v>
      </c>
      <c r="AD1725" s="9">
        <v>0</v>
      </c>
      <c r="AE1725" s="7">
        <v>0</v>
      </c>
      <c r="AF1725" s="7">
        <v>0</v>
      </c>
      <c r="AG1725" s="7">
        <v>0</v>
      </c>
      <c r="AH1725" s="7">
        <v>0</v>
      </c>
      <c r="AI1725" s="7">
        <v>0</v>
      </c>
      <c r="AJ1725" s="7">
        <v>0</v>
      </c>
      <c r="AK1725" s="7">
        <v>0</v>
      </c>
      <c r="AL1725" s="7">
        <v>0</v>
      </c>
      <c r="AM1725" s="7">
        <v>0</v>
      </c>
      <c r="AN1725" s="7">
        <v>0</v>
      </c>
      <c r="AO1725" s="7">
        <v>0</v>
      </c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</row>
    <row r="1726" spans="1:67" s="21" customFormat="1">
      <c r="A1726" s="7" t="s">
        <v>5948</v>
      </c>
      <c r="B1726" s="7" t="s">
        <v>3829</v>
      </c>
      <c r="C1726" s="7" t="s">
        <v>1506</v>
      </c>
      <c r="D1726" s="7" t="s">
        <v>1507</v>
      </c>
      <c r="E1726" s="7" t="s">
        <v>1515</v>
      </c>
      <c r="F1726" s="7" t="s">
        <v>1581</v>
      </c>
      <c r="G1726" s="7" t="s">
        <v>1582</v>
      </c>
      <c r="H1726" s="7" t="s">
        <v>3830</v>
      </c>
      <c r="I1726" s="7" t="s">
        <v>1537</v>
      </c>
      <c r="J1726" s="7">
        <f t="shared" si="26"/>
        <v>0</v>
      </c>
      <c r="K1726" s="8">
        <v>0</v>
      </c>
      <c r="L1726" s="8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Y1726" s="8">
        <v>0</v>
      </c>
      <c r="Z1726" s="12">
        <v>0</v>
      </c>
      <c r="AA1726" s="20">
        <v>0</v>
      </c>
      <c r="AB1726" s="20">
        <v>0</v>
      </c>
      <c r="AC1726" s="48">
        <v>0</v>
      </c>
      <c r="AD1726" s="9">
        <v>0</v>
      </c>
      <c r="AE1726" s="7">
        <v>0</v>
      </c>
      <c r="AF1726" s="7">
        <v>0</v>
      </c>
      <c r="AG1726" s="7">
        <v>0</v>
      </c>
      <c r="AH1726" s="7">
        <v>0</v>
      </c>
      <c r="AI1726" s="7">
        <v>0</v>
      </c>
      <c r="AJ1726" s="7">
        <v>0</v>
      </c>
      <c r="AK1726" s="7">
        <v>0</v>
      </c>
      <c r="AL1726" s="7">
        <v>0</v>
      </c>
      <c r="AM1726" s="7">
        <v>0</v>
      </c>
      <c r="AN1726" s="7">
        <v>0</v>
      </c>
      <c r="AO1726" s="7">
        <v>0</v>
      </c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</row>
    <row r="1727" spans="1:67" s="21" customFormat="1">
      <c r="A1727" s="7" t="s">
        <v>5949</v>
      </c>
      <c r="B1727" s="7" t="s">
        <v>5950</v>
      </c>
      <c r="C1727" s="7" t="s">
        <v>1506</v>
      </c>
      <c r="D1727" s="7" t="s">
        <v>1558</v>
      </c>
      <c r="E1727" s="7" t="s">
        <v>5288</v>
      </c>
      <c r="F1727" s="7" t="s">
        <v>5289</v>
      </c>
      <c r="G1727" s="7" t="s">
        <v>5951</v>
      </c>
      <c r="H1727" s="7" t="s">
        <v>5952</v>
      </c>
      <c r="I1727" s="7" t="s">
        <v>1537</v>
      </c>
      <c r="J1727" s="7">
        <f t="shared" si="26"/>
        <v>0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12">
        <v>0</v>
      </c>
      <c r="AA1727" s="20">
        <v>0</v>
      </c>
      <c r="AB1727" s="20">
        <v>0</v>
      </c>
      <c r="AC1727" s="48">
        <v>0</v>
      </c>
      <c r="AD1727" s="9">
        <v>0</v>
      </c>
      <c r="AE1727" s="7">
        <v>0</v>
      </c>
      <c r="AF1727" s="7">
        <v>0</v>
      </c>
      <c r="AG1727" s="7">
        <v>0</v>
      </c>
      <c r="AH1727" s="7">
        <v>0</v>
      </c>
      <c r="AI1727" s="7">
        <v>0</v>
      </c>
      <c r="AJ1727" s="7">
        <v>0</v>
      </c>
      <c r="AK1727" s="7">
        <v>0</v>
      </c>
      <c r="AL1727" s="7">
        <v>0</v>
      </c>
      <c r="AM1727" s="7">
        <v>0</v>
      </c>
      <c r="AN1727" s="7">
        <v>0</v>
      </c>
      <c r="AO1727" s="7">
        <v>0</v>
      </c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</row>
    <row r="1728" spans="1:67" s="21" customFormat="1">
      <c r="A1728" s="7" t="s">
        <v>5953</v>
      </c>
      <c r="B1728" s="7" t="s">
        <v>4929</v>
      </c>
      <c r="C1728" s="7" t="s">
        <v>1506</v>
      </c>
      <c r="D1728" s="7" t="s">
        <v>1507</v>
      </c>
      <c r="E1728" s="7" t="s">
        <v>1515</v>
      </c>
      <c r="F1728" s="7" t="s">
        <v>1581</v>
      </c>
      <c r="G1728" s="7" t="s">
        <v>4114</v>
      </c>
      <c r="H1728" s="7" t="s">
        <v>4930</v>
      </c>
      <c r="I1728" s="7" t="s">
        <v>1537</v>
      </c>
      <c r="J1728" s="7">
        <f t="shared" si="26"/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Y1728" s="8">
        <v>0</v>
      </c>
      <c r="Z1728" s="12">
        <v>0</v>
      </c>
      <c r="AA1728" s="20">
        <v>0</v>
      </c>
      <c r="AB1728" s="20">
        <v>0</v>
      </c>
      <c r="AC1728" s="48">
        <v>0</v>
      </c>
      <c r="AD1728" s="9">
        <v>0</v>
      </c>
      <c r="AE1728" s="7">
        <v>0</v>
      </c>
      <c r="AF1728" s="7">
        <v>0</v>
      </c>
      <c r="AG1728" s="7">
        <v>0</v>
      </c>
      <c r="AH1728" s="7">
        <v>0</v>
      </c>
      <c r="AI1728" s="7">
        <v>0</v>
      </c>
      <c r="AJ1728" s="7">
        <v>0</v>
      </c>
      <c r="AK1728" s="7">
        <v>0</v>
      </c>
      <c r="AL1728" s="7">
        <v>0</v>
      </c>
      <c r="AM1728" s="7">
        <v>0</v>
      </c>
      <c r="AN1728" s="7">
        <v>0</v>
      </c>
      <c r="AO1728" s="7">
        <v>0</v>
      </c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</row>
    <row r="1729" spans="1:67" s="21" customFormat="1">
      <c r="A1729" s="7" t="s">
        <v>5954</v>
      </c>
      <c r="B1729" s="7" t="s">
        <v>3831</v>
      </c>
      <c r="C1729" s="7" t="s">
        <v>1506</v>
      </c>
      <c r="D1729" s="7" t="s">
        <v>1507</v>
      </c>
      <c r="E1729" s="7" t="s">
        <v>1508</v>
      </c>
      <c r="F1729" s="7" t="s">
        <v>1509</v>
      </c>
      <c r="G1729" s="7" t="s">
        <v>1510</v>
      </c>
      <c r="H1729" s="7" t="s">
        <v>1537</v>
      </c>
      <c r="I1729" s="7" t="s">
        <v>1537</v>
      </c>
      <c r="J1729" s="7">
        <f t="shared" si="26"/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12">
        <v>0</v>
      </c>
      <c r="AA1729" s="20">
        <v>0</v>
      </c>
      <c r="AB1729" s="20">
        <v>0</v>
      </c>
      <c r="AC1729" s="48">
        <v>0</v>
      </c>
      <c r="AD1729" s="9">
        <v>0</v>
      </c>
      <c r="AE1729" s="7">
        <v>0</v>
      </c>
      <c r="AF1729" s="7">
        <v>0</v>
      </c>
      <c r="AG1729" s="7">
        <v>0</v>
      </c>
      <c r="AH1729" s="7">
        <v>0</v>
      </c>
      <c r="AI1729" s="7">
        <v>0</v>
      </c>
      <c r="AJ1729" s="7">
        <v>0</v>
      </c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</row>
    <row r="1730" spans="1:67" s="21" customFormat="1">
      <c r="A1730" s="7" t="s">
        <v>5955</v>
      </c>
      <c r="B1730" s="7" t="s">
        <v>4016</v>
      </c>
      <c r="C1730" s="7" t="s">
        <v>1506</v>
      </c>
      <c r="D1730" s="7" t="s">
        <v>1507</v>
      </c>
      <c r="E1730" s="7" t="s">
        <v>1508</v>
      </c>
      <c r="F1730" s="7" t="s">
        <v>1537</v>
      </c>
      <c r="G1730" s="7" t="s">
        <v>1537</v>
      </c>
      <c r="H1730" s="7" t="s">
        <v>1537</v>
      </c>
      <c r="I1730" s="7" t="s">
        <v>1537</v>
      </c>
      <c r="J1730" s="7">
        <f t="shared" si="26"/>
        <v>0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12">
        <v>0</v>
      </c>
      <c r="AA1730" s="20">
        <v>0</v>
      </c>
      <c r="AB1730" s="20">
        <v>0</v>
      </c>
      <c r="AC1730" s="48">
        <v>0</v>
      </c>
      <c r="AD1730" s="9">
        <v>0</v>
      </c>
      <c r="AE1730" s="7">
        <v>0</v>
      </c>
      <c r="AF1730" s="7">
        <v>0</v>
      </c>
      <c r="AG1730" s="7">
        <v>0</v>
      </c>
      <c r="AH1730" s="7">
        <v>0</v>
      </c>
      <c r="AI1730" s="7">
        <v>0</v>
      </c>
      <c r="AJ1730" s="7">
        <v>0</v>
      </c>
      <c r="AK1730" s="7">
        <v>0</v>
      </c>
      <c r="AL1730" s="7">
        <v>0</v>
      </c>
      <c r="AM1730" s="7">
        <v>0</v>
      </c>
      <c r="AN1730" s="7">
        <v>0</v>
      </c>
      <c r="AO1730" s="7">
        <v>0</v>
      </c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</row>
    <row r="1731" spans="1:67" s="21" customFormat="1">
      <c r="A1731" s="7" t="s">
        <v>5956</v>
      </c>
      <c r="B1731" s="7" t="s">
        <v>3782</v>
      </c>
      <c r="C1731" s="7" t="s">
        <v>1506</v>
      </c>
      <c r="D1731" s="7" t="s">
        <v>1507</v>
      </c>
      <c r="E1731" s="7" t="s">
        <v>1521</v>
      </c>
      <c r="F1731" s="7" t="s">
        <v>1522</v>
      </c>
      <c r="G1731" s="7" t="s">
        <v>1537</v>
      </c>
      <c r="H1731" s="7" t="s">
        <v>1537</v>
      </c>
      <c r="I1731" s="7" t="s">
        <v>1537</v>
      </c>
      <c r="J1731" s="7">
        <f t="shared" si="26"/>
        <v>0</v>
      </c>
      <c r="K1731" s="8">
        <v>0</v>
      </c>
      <c r="L1731" s="8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12">
        <v>0</v>
      </c>
      <c r="AA1731" s="20">
        <v>0</v>
      </c>
      <c r="AB1731" s="20">
        <v>0</v>
      </c>
      <c r="AC1731" s="48">
        <v>0</v>
      </c>
      <c r="AD1731" s="9">
        <v>0</v>
      </c>
      <c r="AE1731" s="7">
        <v>0</v>
      </c>
      <c r="AF1731" s="7">
        <v>0</v>
      </c>
      <c r="AG1731" s="7">
        <v>0</v>
      </c>
      <c r="AH1731" s="7">
        <v>0</v>
      </c>
      <c r="AI1731" s="7">
        <v>0</v>
      </c>
      <c r="AJ1731" s="7">
        <v>0</v>
      </c>
      <c r="AK1731" s="7">
        <v>0</v>
      </c>
      <c r="AL1731" s="7">
        <v>0</v>
      </c>
      <c r="AM1731" s="7">
        <v>0</v>
      </c>
      <c r="AN1731" s="7">
        <v>0</v>
      </c>
      <c r="AO1731" s="7">
        <v>0</v>
      </c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</row>
    <row r="1732" spans="1:67" s="21" customFormat="1">
      <c r="A1732" s="7" t="s">
        <v>5957</v>
      </c>
      <c r="B1732" s="7" t="s">
        <v>3926</v>
      </c>
      <c r="C1732" s="7" t="s">
        <v>1506</v>
      </c>
      <c r="D1732" s="7" t="s">
        <v>1507</v>
      </c>
      <c r="E1732" s="7" t="s">
        <v>1515</v>
      </c>
      <c r="F1732" s="7" t="s">
        <v>1537</v>
      </c>
      <c r="G1732" s="7" t="s">
        <v>1537</v>
      </c>
      <c r="H1732" s="7" t="s">
        <v>1537</v>
      </c>
      <c r="I1732" s="7" t="s">
        <v>1537</v>
      </c>
      <c r="J1732" s="7">
        <f t="shared" ref="J1732:J1795" si="27">SUM(K1732:AO1732)</f>
        <v>0</v>
      </c>
      <c r="K1732" s="8">
        <v>0</v>
      </c>
      <c r="L1732" s="8">
        <v>0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12">
        <v>0</v>
      </c>
      <c r="AA1732" s="20">
        <v>0</v>
      </c>
      <c r="AB1732" s="20">
        <v>0</v>
      </c>
      <c r="AC1732" s="48">
        <v>0</v>
      </c>
      <c r="AD1732" s="9">
        <v>0</v>
      </c>
      <c r="AE1732" s="7">
        <v>0</v>
      </c>
      <c r="AF1732" s="7">
        <v>0</v>
      </c>
      <c r="AG1732" s="7">
        <v>0</v>
      </c>
      <c r="AH1732" s="7">
        <v>0</v>
      </c>
      <c r="AI1732" s="7">
        <v>0</v>
      </c>
      <c r="AJ1732" s="7">
        <v>0</v>
      </c>
      <c r="AK1732" s="7">
        <v>0</v>
      </c>
      <c r="AL1732" s="7">
        <v>0</v>
      </c>
      <c r="AM1732" s="7">
        <v>0</v>
      </c>
      <c r="AN1732" s="7">
        <v>0</v>
      </c>
      <c r="AO1732" s="7">
        <v>0</v>
      </c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</row>
    <row r="1733" spans="1:67" s="21" customFormat="1">
      <c r="A1733" s="7" t="s">
        <v>5958</v>
      </c>
      <c r="B1733" s="7" t="s">
        <v>4123</v>
      </c>
      <c r="C1733" s="7" t="s">
        <v>1537</v>
      </c>
      <c r="D1733" s="7" t="s">
        <v>1537</v>
      </c>
      <c r="E1733" s="7" t="s">
        <v>1537</v>
      </c>
      <c r="F1733" s="7" t="s">
        <v>1537</v>
      </c>
      <c r="G1733" s="7" t="s">
        <v>1537</v>
      </c>
      <c r="H1733" s="7" t="s">
        <v>1537</v>
      </c>
      <c r="I1733" s="7" t="s">
        <v>1537</v>
      </c>
      <c r="J1733" s="7">
        <f t="shared" si="27"/>
        <v>0</v>
      </c>
      <c r="K1733" s="8">
        <v>0</v>
      </c>
      <c r="L1733" s="8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12">
        <v>0</v>
      </c>
      <c r="AA1733" s="20">
        <v>0</v>
      </c>
      <c r="AB1733" s="20">
        <v>0</v>
      </c>
      <c r="AC1733" s="48">
        <v>0</v>
      </c>
      <c r="AD1733" s="9">
        <v>0</v>
      </c>
      <c r="AE1733" s="7">
        <v>0</v>
      </c>
      <c r="AF1733" s="7">
        <v>0</v>
      </c>
      <c r="AG1733" s="7">
        <v>0</v>
      </c>
      <c r="AH1733" s="7">
        <v>0</v>
      </c>
      <c r="AI1733" s="7">
        <v>0</v>
      </c>
      <c r="AJ1733" s="7">
        <v>0</v>
      </c>
      <c r="AK1733" s="7">
        <v>0</v>
      </c>
      <c r="AL1733" s="7">
        <v>0</v>
      </c>
      <c r="AM1733" s="7">
        <v>0</v>
      </c>
      <c r="AN1733" s="7">
        <v>0</v>
      </c>
      <c r="AO1733" s="7">
        <v>0</v>
      </c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</row>
    <row r="1734" spans="1:67" s="21" customFormat="1">
      <c r="A1734" s="7" t="s">
        <v>5959</v>
      </c>
      <c r="B1734" s="7" t="s">
        <v>5256</v>
      </c>
      <c r="C1734" s="7" t="s">
        <v>1506</v>
      </c>
      <c r="D1734" s="7" t="s">
        <v>1558</v>
      </c>
      <c r="E1734" s="7" t="s">
        <v>1559</v>
      </c>
      <c r="F1734" s="7" t="s">
        <v>1560</v>
      </c>
      <c r="G1734" s="7" t="s">
        <v>1561</v>
      </c>
      <c r="H1734" s="7" t="s">
        <v>5257</v>
      </c>
      <c r="I1734" s="7" t="s">
        <v>1537</v>
      </c>
      <c r="J1734" s="7">
        <f t="shared" si="27"/>
        <v>0</v>
      </c>
      <c r="K1734" s="8">
        <v>0</v>
      </c>
      <c r="L1734" s="8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>
        <v>0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12">
        <v>0</v>
      </c>
      <c r="AA1734" s="20">
        <v>0</v>
      </c>
      <c r="AB1734" s="20">
        <v>0</v>
      </c>
      <c r="AC1734" s="48">
        <v>0</v>
      </c>
      <c r="AD1734" s="9">
        <v>0</v>
      </c>
      <c r="AE1734" s="7">
        <v>0</v>
      </c>
      <c r="AF1734" s="7">
        <v>0</v>
      </c>
      <c r="AG1734" s="7">
        <v>0</v>
      </c>
      <c r="AH1734" s="7">
        <v>0</v>
      </c>
      <c r="AI1734" s="7">
        <v>0</v>
      </c>
      <c r="AJ1734" s="7">
        <v>0</v>
      </c>
      <c r="AK1734" s="7">
        <v>0</v>
      </c>
      <c r="AL1734" s="7">
        <v>0</v>
      </c>
      <c r="AM1734" s="7">
        <v>0</v>
      </c>
      <c r="AN1734" s="7">
        <v>0</v>
      </c>
      <c r="AO1734" s="7">
        <v>0</v>
      </c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</row>
    <row r="1735" spans="1:67" s="21" customFormat="1">
      <c r="A1735" s="7" t="s">
        <v>5960</v>
      </c>
      <c r="B1735" s="7" t="s">
        <v>4587</v>
      </c>
      <c r="C1735" s="7" t="s">
        <v>1506</v>
      </c>
      <c r="D1735" s="7" t="s">
        <v>1507</v>
      </c>
      <c r="E1735" s="7" t="s">
        <v>1521</v>
      </c>
      <c r="F1735" s="7" t="s">
        <v>1537</v>
      </c>
      <c r="G1735" s="7" t="s">
        <v>1537</v>
      </c>
      <c r="H1735" s="7" t="s">
        <v>1537</v>
      </c>
      <c r="I1735" s="7" t="s">
        <v>1537</v>
      </c>
      <c r="J1735" s="7">
        <f t="shared" si="27"/>
        <v>0</v>
      </c>
      <c r="K1735" s="8">
        <v>0</v>
      </c>
      <c r="L1735" s="8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12">
        <v>0</v>
      </c>
      <c r="AA1735" s="20">
        <v>0</v>
      </c>
      <c r="AB1735" s="20">
        <v>0</v>
      </c>
      <c r="AC1735" s="48">
        <v>0</v>
      </c>
      <c r="AD1735" s="9">
        <v>0</v>
      </c>
      <c r="AE1735" s="7">
        <v>0</v>
      </c>
      <c r="AF1735" s="7">
        <v>0</v>
      </c>
      <c r="AG1735" s="7">
        <v>0</v>
      </c>
      <c r="AH1735" s="7">
        <v>0</v>
      </c>
      <c r="AI1735" s="7">
        <v>0</v>
      </c>
      <c r="AJ1735" s="7">
        <v>0</v>
      </c>
      <c r="AK1735" s="7">
        <v>0</v>
      </c>
      <c r="AL1735" s="7">
        <v>0</v>
      </c>
      <c r="AM1735" s="7">
        <v>0</v>
      </c>
      <c r="AN1735" s="7">
        <v>0</v>
      </c>
      <c r="AO1735" s="7">
        <v>0</v>
      </c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</row>
    <row r="1736" spans="1:67" s="21" customFormat="1">
      <c r="A1736" s="7" t="s">
        <v>5961</v>
      </c>
      <c r="B1736" s="7" t="s">
        <v>4099</v>
      </c>
      <c r="C1736" s="7" t="s">
        <v>4100</v>
      </c>
      <c r="D1736" s="7" t="s">
        <v>1537</v>
      </c>
      <c r="E1736" s="7" t="s">
        <v>1537</v>
      </c>
      <c r="F1736" s="7" t="s">
        <v>1537</v>
      </c>
      <c r="G1736" s="7" t="s">
        <v>1537</v>
      </c>
      <c r="H1736" s="7" t="s">
        <v>1537</v>
      </c>
      <c r="I1736" s="7" t="s">
        <v>1537</v>
      </c>
      <c r="J1736" s="7">
        <f t="shared" si="27"/>
        <v>0</v>
      </c>
      <c r="K1736" s="8">
        <v>0</v>
      </c>
      <c r="L1736" s="8">
        <v>0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12">
        <v>0</v>
      </c>
      <c r="AA1736" s="20">
        <v>0</v>
      </c>
      <c r="AB1736" s="20">
        <v>0</v>
      </c>
      <c r="AC1736" s="48">
        <v>0</v>
      </c>
      <c r="AD1736" s="9">
        <v>0</v>
      </c>
      <c r="AE1736" s="7">
        <v>0</v>
      </c>
      <c r="AF1736" s="7">
        <v>0</v>
      </c>
      <c r="AG1736" s="7">
        <v>0</v>
      </c>
      <c r="AH1736" s="7">
        <v>0</v>
      </c>
      <c r="AI1736" s="7">
        <v>0</v>
      </c>
      <c r="AJ1736" s="7">
        <v>0</v>
      </c>
      <c r="AK1736" s="7">
        <v>0</v>
      </c>
      <c r="AL1736" s="7">
        <v>0</v>
      </c>
      <c r="AM1736" s="7">
        <v>0</v>
      </c>
      <c r="AN1736" s="7">
        <v>0</v>
      </c>
      <c r="AO1736" s="7">
        <v>0</v>
      </c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</row>
    <row r="1737" spans="1:67" s="21" customFormat="1">
      <c r="A1737" s="7" t="s">
        <v>5962</v>
      </c>
      <c r="B1737" s="7" t="s">
        <v>5963</v>
      </c>
      <c r="C1737" s="7" t="s">
        <v>1506</v>
      </c>
      <c r="D1737" s="7" t="s">
        <v>1532</v>
      </c>
      <c r="E1737" s="7" t="s">
        <v>4756</v>
      </c>
      <c r="F1737" s="7" t="s">
        <v>4757</v>
      </c>
      <c r="G1737" s="7" t="s">
        <v>5964</v>
      </c>
      <c r="H1737" s="7" t="s">
        <v>5965</v>
      </c>
      <c r="I1737" s="7" t="s">
        <v>1537</v>
      </c>
      <c r="J1737" s="7">
        <f t="shared" si="27"/>
        <v>0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0</v>
      </c>
      <c r="S1737" s="8">
        <v>0</v>
      </c>
      <c r="T1737" s="8">
        <v>0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12">
        <v>0</v>
      </c>
      <c r="AA1737" s="20">
        <v>0</v>
      </c>
      <c r="AB1737" s="20">
        <v>0</v>
      </c>
      <c r="AC1737" s="48">
        <v>0</v>
      </c>
      <c r="AD1737" s="9">
        <v>0</v>
      </c>
      <c r="AE1737" s="7">
        <v>0</v>
      </c>
      <c r="AF1737" s="7">
        <v>0</v>
      </c>
      <c r="AG1737" s="7">
        <v>0</v>
      </c>
      <c r="AH1737" s="7">
        <v>0</v>
      </c>
      <c r="AI1737" s="7">
        <v>0</v>
      </c>
      <c r="AJ1737" s="7">
        <v>0</v>
      </c>
      <c r="AK1737" s="7">
        <v>0</v>
      </c>
      <c r="AL1737" s="7">
        <v>0</v>
      </c>
      <c r="AM1737" s="7">
        <v>0</v>
      </c>
      <c r="AN1737" s="7">
        <v>0</v>
      </c>
      <c r="AO1737" s="7">
        <v>0</v>
      </c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</row>
    <row r="1738" spans="1:67" s="21" customFormat="1">
      <c r="A1738" s="7" t="s">
        <v>5966</v>
      </c>
      <c r="B1738" s="7" t="s">
        <v>4099</v>
      </c>
      <c r="C1738" s="7" t="s">
        <v>4100</v>
      </c>
      <c r="D1738" s="7" t="s">
        <v>1537</v>
      </c>
      <c r="E1738" s="7" t="s">
        <v>1537</v>
      </c>
      <c r="F1738" s="7" t="s">
        <v>1537</v>
      </c>
      <c r="G1738" s="7" t="s">
        <v>1537</v>
      </c>
      <c r="H1738" s="7" t="s">
        <v>1537</v>
      </c>
      <c r="I1738" s="7" t="s">
        <v>1537</v>
      </c>
      <c r="J1738" s="7">
        <f t="shared" si="27"/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12">
        <v>0</v>
      </c>
      <c r="AA1738" s="20">
        <v>0</v>
      </c>
      <c r="AB1738" s="20">
        <v>0</v>
      </c>
      <c r="AC1738" s="48">
        <v>0</v>
      </c>
      <c r="AD1738" s="9">
        <v>0</v>
      </c>
      <c r="AE1738" s="7">
        <v>0</v>
      </c>
      <c r="AF1738" s="7">
        <v>0</v>
      </c>
      <c r="AG1738" s="7">
        <v>0</v>
      </c>
      <c r="AH1738" s="7">
        <v>0</v>
      </c>
      <c r="AI1738" s="7">
        <v>0</v>
      </c>
      <c r="AJ1738" s="7">
        <v>0</v>
      </c>
      <c r="AK1738" s="7">
        <v>0</v>
      </c>
      <c r="AL1738" s="7">
        <v>0</v>
      </c>
      <c r="AM1738" s="7">
        <v>0</v>
      </c>
      <c r="AN1738" s="7">
        <v>0</v>
      </c>
      <c r="AO1738" s="7">
        <v>0</v>
      </c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</row>
    <row r="1739" spans="1:67" s="21" customFormat="1">
      <c r="A1739" s="7" t="s">
        <v>5967</v>
      </c>
      <c r="B1739" s="7" t="s">
        <v>4743</v>
      </c>
      <c r="C1739" s="7" t="s">
        <v>1506</v>
      </c>
      <c r="D1739" s="7" t="s">
        <v>1507</v>
      </c>
      <c r="E1739" s="7" t="s">
        <v>1515</v>
      </c>
      <c r="F1739" s="7" t="s">
        <v>4744</v>
      </c>
      <c r="G1739" s="7" t="s">
        <v>4745</v>
      </c>
      <c r="H1739" s="7" t="s">
        <v>4746</v>
      </c>
      <c r="I1739" s="7" t="s">
        <v>1537</v>
      </c>
      <c r="J1739" s="7">
        <f t="shared" si="27"/>
        <v>0</v>
      </c>
      <c r="K1739" s="8">
        <v>0</v>
      </c>
      <c r="L1739" s="8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12">
        <v>0</v>
      </c>
      <c r="AA1739" s="20">
        <v>0</v>
      </c>
      <c r="AB1739" s="20">
        <v>0</v>
      </c>
      <c r="AC1739" s="48">
        <v>0</v>
      </c>
      <c r="AD1739" s="9">
        <v>0</v>
      </c>
      <c r="AE1739" s="7">
        <v>0</v>
      </c>
      <c r="AF1739" s="7">
        <v>0</v>
      </c>
      <c r="AG1739" s="7">
        <v>0</v>
      </c>
      <c r="AH1739" s="7">
        <v>0</v>
      </c>
      <c r="AI1739" s="7">
        <v>0</v>
      </c>
      <c r="AJ1739" s="7">
        <v>0</v>
      </c>
      <c r="AK1739" s="7">
        <v>0</v>
      </c>
      <c r="AL1739" s="7">
        <v>0</v>
      </c>
      <c r="AM1739" s="7">
        <v>0</v>
      </c>
      <c r="AN1739" s="7">
        <v>0</v>
      </c>
      <c r="AO1739" s="7">
        <v>0</v>
      </c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</row>
    <row r="1740" spans="1:67" s="21" customFormat="1">
      <c r="A1740" s="7" t="s">
        <v>5968</v>
      </c>
      <c r="B1740" s="7" t="s">
        <v>4102</v>
      </c>
      <c r="C1740" s="7" t="s">
        <v>1506</v>
      </c>
      <c r="D1740" s="7" t="s">
        <v>1507</v>
      </c>
      <c r="E1740" s="7" t="s">
        <v>1537</v>
      </c>
      <c r="F1740" s="7" t="s">
        <v>1537</v>
      </c>
      <c r="G1740" s="7" t="s">
        <v>1537</v>
      </c>
      <c r="H1740" s="7" t="s">
        <v>1537</v>
      </c>
      <c r="I1740" s="7" t="s">
        <v>1537</v>
      </c>
      <c r="J1740" s="7">
        <f t="shared" si="27"/>
        <v>0</v>
      </c>
      <c r="K1740" s="8">
        <v>0</v>
      </c>
      <c r="L1740" s="8">
        <v>0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12">
        <v>0</v>
      </c>
      <c r="AA1740" s="20">
        <v>0</v>
      </c>
      <c r="AB1740" s="20">
        <v>0</v>
      </c>
      <c r="AC1740" s="48">
        <v>0</v>
      </c>
      <c r="AD1740" s="9">
        <v>0</v>
      </c>
      <c r="AE1740" s="7">
        <v>0</v>
      </c>
      <c r="AF1740" s="7">
        <v>0</v>
      </c>
      <c r="AG1740" s="7">
        <v>0</v>
      </c>
      <c r="AH1740" s="7">
        <v>0</v>
      </c>
      <c r="AI1740" s="7">
        <v>0</v>
      </c>
      <c r="AJ1740" s="7">
        <v>0</v>
      </c>
      <c r="AK1740" s="7">
        <v>0</v>
      </c>
      <c r="AL1740" s="7">
        <v>0</v>
      </c>
      <c r="AM1740" s="7">
        <v>0</v>
      </c>
      <c r="AN1740" s="7">
        <v>0</v>
      </c>
      <c r="AO1740" s="7">
        <v>0</v>
      </c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</row>
    <row r="1741" spans="1:67" s="21" customFormat="1">
      <c r="A1741" s="7" t="s">
        <v>5969</v>
      </c>
      <c r="B1741" s="7" t="s">
        <v>4123</v>
      </c>
      <c r="C1741" s="7" t="s">
        <v>1537</v>
      </c>
      <c r="D1741" s="7" t="s">
        <v>1537</v>
      </c>
      <c r="E1741" s="7" t="s">
        <v>1537</v>
      </c>
      <c r="F1741" s="7" t="s">
        <v>1537</v>
      </c>
      <c r="G1741" s="7" t="s">
        <v>1537</v>
      </c>
      <c r="H1741" s="7" t="s">
        <v>1537</v>
      </c>
      <c r="I1741" s="7" t="s">
        <v>1537</v>
      </c>
      <c r="J1741" s="7">
        <f t="shared" si="27"/>
        <v>0</v>
      </c>
      <c r="K1741" s="8">
        <v>0</v>
      </c>
      <c r="L1741" s="8">
        <v>0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12">
        <v>0</v>
      </c>
      <c r="AA1741" s="20">
        <v>0</v>
      </c>
      <c r="AB1741" s="20">
        <v>0</v>
      </c>
      <c r="AC1741" s="48">
        <v>0</v>
      </c>
      <c r="AD1741" s="9">
        <v>0</v>
      </c>
      <c r="AE1741" s="7">
        <v>0</v>
      </c>
      <c r="AF1741" s="7">
        <v>0</v>
      </c>
      <c r="AG1741" s="7">
        <v>0</v>
      </c>
      <c r="AH1741" s="7">
        <v>0</v>
      </c>
      <c r="AI1741" s="7">
        <v>0</v>
      </c>
      <c r="AJ1741" s="7">
        <v>0</v>
      </c>
      <c r="AK1741" s="7">
        <v>0</v>
      </c>
      <c r="AL1741" s="7">
        <v>0</v>
      </c>
      <c r="AM1741" s="7">
        <v>0</v>
      </c>
      <c r="AN1741" s="7">
        <v>0</v>
      </c>
      <c r="AO1741" s="7">
        <v>0</v>
      </c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</row>
    <row r="1742" spans="1:67" s="21" customFormat="1">
      <c r="A1742" s="7" t="s">
        <v>5970</v>
      </c>
      <c r="B1742" s="7" t="s">
        <v>4830</v>
      </c>
      <c r="C1742" s="7" t="s">
        <v>1506</v>
      </c>
      <c r="D1742" s="7" t="s">
        <v>1537</v>
      </c>
      <c r="E1742" s="7" t="s">
        <v>1537</v>
      </c>
      <c r="F1742" s="7" t="s">
        <v>1537</v>
      </c>
      <c r="G1742" s="7" t="s">
        <v>1537</v>
      </c>
      <c r="H1742" s="7" t="s">
        <v>1537</v>
      </c>
      <c r="I1742" s="7" t="s">
        <v>1537</v>
      </c>
      <c r="J1742" s="7">
        <f t="shared" si="27"/>
        <v>0</v>
      </c>
      <c r="K1742" s="8">
        <v>0</v>
      </c>
      <c r="L1742" s="8">
        <v>0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12">
        <v>0</v>
      </c>
      <c r="AA1742" s="20">
        <v>0</v>
      </c>
      <c r="AB1742" s="20">
        <v>0</v>
      </c>
      <c r="AC1742" s="48">
        <v>0</v>
      </c>
      <c r="AD1742" s="9">
        <v>0</v>
      </c>
      <c r="AE1742" s="7">
        <v>0</v>
      </c>
      <c r="AF1742" s="7">
        <v>0</v>
      </c>
      <c r="AG1742" s="7">
        <v>0</v>
      </c>
      <c r="AH1742" s="7">
        <v>0</v>
      </c>
      <c r="AI1742" s="7">
        <v>0</v>
      </c>
      <c r="AJ1742" s="7">
        <v>0</v>
      </c>
      <c r="AK1742" s="7">
        <v>0</v>
      </c>
      <c r="AL1742" s="7">
        <v>0</v>
      </c>
      <c r="AM1742" s="7">
        <v>0</v>
      </c>
      <c r="AN1742" s="7">
        <v>0</v>
      </c>
      <c r="AO1742" s="7">
        <v>0</v>
      </c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</row>
    <row r="1743" spans="1:67" s="21" customFormat="1">
      <c r="A1743" s="7" t="s">
        <v>5971</v>
      </c>
      <c r="B1743" s="7" t="s">
        <v>3831</v>
      </c>
      <c r="C1743" s="7" t="s">
        <v>1506</v>
      </c>
      <c r="D1743" s="7" t="s">
        <v>1507</v>
      </c>
      <c r="E1743" s="7" t="s">
        <v>1508</v>
      </c>
      <c r="F1743" s="7" t="s">
        <v>1509</v>
      </c>
      <c r="G1743" s="7" t="s">
        <v>1510</v>
      </c>
      <c r="H1743" s="7" t="s">
        <v>1537</v>
      </c>
      <c r="I1743" s="7" t="s">
        <v>1537</v>
      </c>
      <c r="J1743" s="7">
        <f t="shared" si="27"/>
        <v>0</v>
      </c>
      <c r="K1743" s="8">
        <v>0</v>
      </c>
      <c r="L1743" s="8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12">
        <v>0</v>
      </c>
      <c r="AA1743" s="20">
        <v>0</v>
      </c>
      <c r="AB1743" s="20">
        <v>0</v>
      </c>
      <c r="AC1743" s="48">
        <v>0</v>
      </c>
      <c r="AD1743" s="9">
        <v>0</v>
      </c>
      <c r="AE1743" s="7">
        <v>0</v>
      </c>
      <c r="AF1743" s="7">
        <v>0</v>
      </c>
      <c r="AG1743" s="7">
        <v>0</v>
      </c>
      <c r="AH1743" s="7">
        <v>0</v>
      </c>
      <c r="AI1743" s="7">
        <v>0</v>
      </c>
      <c r="AJ1743" s="7">
        <v>0</v>
      </c>
      <c r="AK1743" s="7">
        <v>0</v>
      </c>
      <c r="AL1743" s="7">
        <v>0</v>
      </c>
      <c r="AM1743" s="7">
        <v>0</v>
      </c>
      <c r="AN1743" s="7">
        <v>0</v>
      </c>
      <c r="AO1743" s="7">
        <v>0</v>
      </c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</row>
    <row r="1744" spans="1:67" s="21" customFormat="1">
      <c r="A1744" s="7" t="s">
        <v>5972</v>
      </c>
      <c r="B1744" s="7" t="s">
        <v>4099</v>
      </c>
      <c r="C1744" s="7" t="s">
        <v>4100</v>
      </c>
      <c r="D1744" s="7" t="s">
        <v>1537</v>
      </c>
      <c r="E1744" s="7" t="s">
        <v>1537</v>
      </c>
      <c r="F1744" s="7" t="s">
        <v>1537</v>
      </c>
      <c r="G1744" s="7" t="s">
        <v>1537</v>
      </c>
      <c r="H1744" s="7" t="s">
        <v>1537</v>
      </c>
      <c r="I1744" s="7" t="s">
        <v>1537</v>
      </c>
      <c r="J1744" s="7">
        <f t="shared" si="27"/>
        <v>0</v>
      </c>
      <c r="K1744" s="8">
        <v>0</v>
      </c>
      <c r="L1744" s="8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>
        <v>0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Y1744" s="8">
        <v>0</v>
      </c>
      <c r="Z1744" s="12">
        <v>0</v>
      </c>
      <c r="AA1744" s="20">
        <v>0</v>
      </c>
      <c r="AB1744" s="20">
        <v>0</v>
      </c>
      <c r="AC1744" s="48">
        <v>0</v>
      </c>
      <c r="AD1744" s="9">
        <v>0</v>
      </c>
      <c r="AE1744" s="7">
        <v>0</v>
      </c>
      <c r="AF1744" s="7">
        <v>0</v>
      </c>
      <c r="AG1744" s="7">
        <v>0</v>
      </c>
      <c r="AH1744" s="7">
        <v>0</v>
      </c>
      <c r="AI1744" s="7">
        <v>0</v>
      </c>
      <c r="AJ1744" s="7">
        <v>0</v>
      </c>
      <c r="AK1744" s="7">
        <v>0</v>
      </c>
      <c r="AL1744" s="7">
        <v>0</v>
      </c>
      <c r="AM1744" s="7">
        <v>0</v>
      </c>
      <c r="AN1744" s="7">
        <v>0</v>
      </c>
      <c r="AO1744" s="7">
        <v>0</v>
      </c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</row>
    <row r="1745" spans="1:67" s="21" customFormat="1">
      <c r="A1745" s="7" t="s">
        <v>5973</v>
      </c>
      <c r="B1745" s="7" t="s">
        <v>3964</v>
      </c>
      <c r="C1745" s="7" t="s">
        <v>1506</v>
      </c>
      <c r="D1745" s="7" t="s">
        <v>1507</v>
      </c>
      <c r="E1745" s="7" t="s">
        <v>1515</v>
      </c>
      <c r="F1745" s="7" t="s">
        <v>1581</v>
      </c>
      <c r="G1745" s="7" t="s">
        <v>3965</v>
      </c>
      <c r="H1745" s="7" t="s">
        <v>1537</v>
      </c>
      <c r="I1745" s="7" t="s">
        <v>1537</v>
      </c>
      <c r="J1745" s="7">
        <f t="shared" si="27"/>
        <v>0</v>
      </c>
      <c r="K1745" s="8">
        <v>0</v>
      </c>
      <c r="L1745" s="8">
        <v>0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12">
        <v>0</v>
      </c>
      <c r="AA1745" s="20">
        <v>0</v>
      </c>
      <c r="AB1745" s="20">
        <v>0</v>
      </c>
      <c r="AC1745" s="48">
        <v>0</v>
      </c>
      <c r="AD1745" s="9">
        <v>0</v>
      </c>
      <c r="AE1745" s="7">
        <v>0</v>
      </c>
      <c r="AF1745" s="7">
        <v>0</v>
      </c>
      <c r="AG1745" s="7">
        <v>0</v>
      </c>
      <c r="AH1745" s="7">
        <v>0</v>
      </c>
      <c r="AI1745" s="7">
        <v>0</v>
      </c>
      <c r="AJ1745" s="7">
        <v>0</v>
      </c>
      <c r="AK1745" s="7">
        <v>0</v>
      </c>
      <c r="AL1745" s="7">
        <v>0</v>
      </c>
      <c r="AM1745" s="7">
        <v>0</v>
      </c>
      <c r="AN1745" s="7">
        <v>0</v>
      </c>
      <c r="AO1745" s="7">
        <v>0</v>
      </c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</row>
    <row r="1746" spans="1:67" s="21" customFormat="1">
      <c r="A1746" s="7" t="s">
        <v>5974</v>
      </c>
      <c r="B1746" s="7" t="s">
        <v>3901</v>
      </c>
      <c r="C1746" s="7" t="s">
        <v>1506</v>
      </c>
      <c r="D1746" s="7" t="s">
        <v>1749</v>
      </c>
      <c r="E1746" s="7" t="s">
        <v>1749</v>
      </c>
      <c r="F1746" s="7" t="s">
        <v>1750</v>
      </c>
      <c r="G1746" s="7" t="s">
        <v>1751</v>
      </c>
      <c r="H1746" s="7" t="s">
        <v>1537</v>
      </c>
      <c r="I1746" s="7" t="s">
        <v>1537</v>
      </c>
      <c r="J1746" s="7">
        <f t="shared" si="27"/>
        <v>0</v>
      </c>
      <c r="K1746" s="8">
        <v>0</v>
      </c>
      <c r="L1746" s="8">
        <v>0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12">
        <v>0</v>
      </c>
      <c r="AA1746" s="20">
        <v>0</v>
      </c>
      <c r="AB1746" s="20">
        <v>0</v>
      </c>
      <c r="AC1746" s="48">
        <v>0</v>
      </c>
      <c r="AD1746" s="9">
        <v>0</v>
      </c>
      <c r="AE1746" s="7">
        <v>0</v>
      </c>
      <c r="AF1746" s="7">
        <v>0</v>
      </c>
      <c r="AG1746" s="7">
        <v>0</v>
      </c>
      <c r="AH1746" s="7">
        <v>0</v>
      </c>
      <c r="AI1746" s="7">
        <v>0</v>
      </c>
      <c r="AJ1746" s="7">
        <v>0</v>
      </c>
      <c r="AK1746" s="7">
        <v>0</v>
      </c>
      <c r="AL1746" s="7">
        <v>0</v>
      </c>
      <c r="AM1746" s="7">
        <v>0</v>
      </c>
      <c r="AN1746" s="7">
        <v>0</v>
      </c>
      <c r="AO1746" s="7">
        <v>0</v>
      </c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</row>
    <row r="1747" spans="1:67" s="21" customFormat="1">
      <c r="A1747" s="7" t="s">
        <v>5975</v>
      </c>
      <c r="B1747" s="7" t="s">
        <v>4587</v>
      </c>
      <c r="C1747" s="7" t="s">
        <v>1506</v>
      </c>
      <c r="D1747" s="7" t="s">
        <v>1507</v>
      </c>
      <c r="E1747" s="7" t="s">
        <v>1521</v>
      </c>
      <c r="F1747" s="7" t="s">
        <v>1537</v>
      </c>
      <c r="G1747" s="7" t="s">
        <v>1537</v>
      </c>
      <c r="H1747" s="7" t="s">
        <v>1537</v>
      </c>
      <c r="I1747" s="7" t="s">
        <v>1537</v>
      </c>
      <c r="J1747" s="7">
        <f t="shared" si="27"/>
        <v>0</v>
      </c>
      <c r="K1747" s="8">
        <v>0</v>
      </c>
      <c r="L1747" s="8">
        <v>0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12">
        <v>0</v>
      </c>
      <c r="AA1747" s="20">
        <v>0</v>
      </c>
      <c r="AB1747" s="20">
        <v>0</v>
      </c>
      <c r="AC1747" s="48">
        <v>0</v>
      </c>
      <c r="AD1747" s="9">
        <v>0</v>
      </c>
      <c r="AE1747" s="7">
        <v>0</v>
      </c>
      <c r="AF1747" s="7">
        <v>0</v>
      </c>
      <c r="AG1747" s="7">
        <v>0</v>
      </c>
      <c r="AH1747" s="7">
        <v>0</v>
      </c>
      <c r="AI1747" s="7">
        <v>0</v>
      </c>
      <c r="AJ1747" s="7">
        <v>0</v>
      </c>
      <c r="AK1747" s="7">
        <v>0</v>
      </c>
      <c r="AL1747" s="7">
        <v>0</v>
      </c>
      <c r="AM1747" s="7">
        <v>0</v>
      </c>
      <c r="AN1747" s="7">
        <v>0</v>
      </c>
      <c r="AO1747" s="7">
        <v>0</v>
      </c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</row>
    <row r="1748" spans="1:67" s="21" customFormat="1">
      <c r="A1748" s="7" t="s">
        <v>5976</v>
      </c>
      <c r="B1748" s="7" t="s">
        <v>4736</v>
      </c>
      <c r="C1748" s="7" t="s">
        <v>1506</v>
      </c>
      <c r="D1748" s="7" t="s">
        <v>1532</v>
      </c>
      <c r="E1748" s="7" t="s">
        <v>1533</v>
      </c>
      <c r="F1748" s="7" t="s">
        <v>1534</v>
      </c>
      <c r="G1748" s="7" t="s">
        <v>1537</v>
      </c>
      <c r="H1748" s="7" t="s">
        <v>1537</v>
      </c>
      <c r="I1748" s="7" t="s">
        <v>1537</v>
      </c>
      <c r="J1748" s="7">
        <f t="shared" si="27"/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12">
        <v>0</v>
      </c>
      <c r="AA1748" s="20">
        <v>0</v>
      </c>
      <c r="AB1748" s="20">
        <v>0</v>
      </c>
      <c r="AC1748" s="48">
        <v>0</v>
      </c>
      <c r="AD1748" s="9">
        <v>0</v>
      </c>
      <c r="AE1748" s="7">
        <v>0</v>
      </c>
      <c r="AF1748" s="7">
        <v>0</v>
      </c>
      <c r="AG1748" s="7">
        <v>0</v>
      </c>
      <c r="AH1748" s="7">
        <v>0</v>
      </c>
      <c r="AI1748" s="7">
        <v>0</v>
      </c>
      <c r="AJ1748" s="7">
        <v>0</v>
      </c>
      <c r="AK1748" s="7">
        <v>0</v>
      </c>
      <c r="AL1748" s="7">
        <v>0</v>
      </c>
      <c r="AM1748" s="7">
        <v>0</v>
      </c>
      <c r="AN1748" s="7">
        <v>0</v>
      </c>
      <c r="AO1748" s="7">
        <v>0</v>
      </c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</row>
    <row r="1749" spans="1:67" s="21" customFormat="1">
      <c r="A1749" s="7" t="s">
        <v>5977</v>
      </c>
      <c r="B1749" s="7" t="s">
        <v>4099</v>
      </c>
      <c r="C1749" s="7" t="s">
        <v>4100</v>
      </c>
      <c r="D1749" s="7" t="s">
        <v>1537</v>
      </c>
      <c r="E1749" s="7" t="s">
        <v>1537</v>
      </c>
      <c r="F1749" s="7" t="s">
        <v>1537</v>
      </c>
      <c r="G1749" s="7" t="s">
        <v>1537</v>
      </c>
      <c r="H1749" s="7" t="s">
        <v>1537</v>
      </c>
      <c r="I1749" s="7" t="s">
        <v>1537</v>
      </c>
      <c r="J1749" s="7">
        <f t="shared" si="27"/>
        <v>0</v>
      </c>
      <c r="K1749" s="8">
        <v>0</v>
      </c>
      <c r="L1749" s="8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12">
        <v>0</v>
      </c>
      <c r="AA1749" s="20">
        <v>0</v>
      </c>
      <c r="AB1749" s="20">
        <v>0</v>
      </c>
      <c r="AC1749" s="48">
        <v>0</v>
      </c>
      <c r="AD1749" s="9">
        <v>0</v>
      </c>
      <c r="AE1749" s="7">
        <v>0</v>
      </c>
      <c r="AF1749" s="7">
        <v>0</v>
      </c>
      <c r="AG1749" s="7">
        <v>0</v>
      </c>
      <c r="AH1749" s="7">
        <v>0</v>
      </c>
      <c r="AI1749" s="7">
        <v>0</v>
      </c>
      <c r="AJ1749" s="7">
        <v>0</v>
      </c>
      <c r="AK1749" s="7">
        <v>0</v>
      </c>
      <c r="AL1749" s="7">
        <v>0</v>
      </c>
      <c r="AM1749" s="7">
        <v>0</v>
      </c>
      <c r="AN1749" s="7">
        <v>0</v>
      </c>
      <c r="AO1749" s="7">
        <v>0</v>
      </c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</row>
    <row r="1750" spans="1:67" s="21" customFormat="1">
      <c r="A1750" s="7" t="s">
        <v>5978</v>
      </c>
      <c r="B1750" s="7" t="s">
        <v>4276</v>
      </c>
      <c r="C1750" s="7" t="s">
        <v>1506</v>
      </c>
      <c r="D1750" s="7" t="s">
        <v>1532</v>
      </c>
      <c r="E1750" s="7" t="s">
        <v>1533</v>
      </c>
      <c r="F1750" s="7" t="s">
        <v>1537</v>
      </c>
      <c r="G1750" s="7" t="s">
        <v>1537</v>
      </c>
      <c r="H1750" s="7" t="s">
        <v>1537</v>
      </c>
      <c r="I1750" s="7" t="s">
        <v>1537</v>
      </c>
      <c r="J1750" s="7">
        <f t="shared" si="27"/>
        <v>0</v>
      </c>
      <c r="K1750" s="8">
        <v>0</v>
      </c>
      <c r="L1750" s="8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>
        <v>0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12">
        <v>0</v>
      </c>
      <c r="AA1750" s="20">
        <v>0</v>
      </c>
      <c r="AB1750" s="20">
        <v>0</v>
      </c>
      <c r="AC1750" s="48">
        <v>0</v>
      </c>
      <c r="AD1750" s="9">
        <v>0</v>
      </c>
      <c r="AE1750" s="7">
        <v>0</v>
      </c>
      <c r="AF1750" s="7">
        <v>0</v>
      </c>
      <c r="AG1750" s="7">
        <v>0</v>
      </c>
      <c r="AH1750" s="7">
        <v>0</v>
      </c>
      <c r="AI1750" s="7">
        <v>0</v>
      </c>
      <c r="AJ1750" s="7">
        <v>0</v>
      </c>
      <c r="AK1750" s="7">
        <v>0</v>
      </c>
      <c r="AL1750" s="7">
        <v>0</v>
      </c>
      <c r="AM1750" s="7">
        <v>0</v>
      </c>
      <c r="AN1750" s="7">
        <v>0</v>
      </c>
      <c r="AO1750" s="7">
        <v>0</v>
      </c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</row>
    <row r="1751" spans="1:67" s="21" customFormat="1">
      <c r="A1751" s="7" t="s">
        <v>5979</v>
      </c>
      <c r="B1751" s="7" t="s">
        <v>4142</v>
      </c>
      <c r="C1751" s="7" t="s">
        <v>1506</v>
      </c>
      <c r="D1751" s="7" t="s">
        <v>1507</v>
      </c>
      <c r="E1751" s="7" t="s">
        <v>1515</v>
      </c>
      <c r="F1751" s="7" t="s">
        <v>1539</v>
      </c>
      <c r="G1751" s="7" t="s">
        <v>1540</v>
      </c>
      <c r="H1751" s="7" t="s">
        <v>1537</v>
      </c>
      <c r="I1751" s="7" t="s">
        <v>1537</v>
      </c>
      <c r="J1751" s="7">
        <f t="shared" si="27"/>
        <v>0</v>
      </c>
      <c r="K1751" s="8">
        <v>0</v>
      </c>
      <c r="L1751" s="8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12">
        <v>0</v>
      </c>
      <c r="AA1751" s="20">
        <v>0</v>
      </c>
      <c r="AB1751" s="20">
        <v>0</v>
      </c>
      <c r="AC1751" s="48">
        <v>0</v>
      </c>
      <c r="AD1751" s="9">
        <v>0</v>
      </c>
      <c r="AE1751" s="7">
        <v>0</v>
      </c>
      <c r="AF1751" s="7">
        <v>0</v>
      </c>
      <c r="AG1751" s="7">
        <v>0</v>
      </c>
      <c r="AH1751" s="7">
        <v>0</v>
      </c>
      <c r="AI1751" s="7">
        <v>0</v>
      </c>
      <c r="AJ1751" s="7">
        <v>0</v>
      </c>
      <c r="AK1751" s="7">
        <v>0</v>
      </c>
      <c r="AL1751" s="7">
        <v>0</v>
      </c>
      <c r="AM1751" s="7">
        <v>0</v>
      </c>
      <c r="AN1751" s="7">
        <v>0</v>
      </c>
      <c r="AO1751" s="7">
        <v>0</v>
      </c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</row>
    <row r="1752" spans="1:67" s="21" customFormat="1">
      <c r="A1752" s="7" t="s">
        <v>5980</v>
      </c>
      <c r="B1752" s="7" t="s">
        <v>4142</v>
      </c>
      <c r="C1752" s="7" t="s">
        <v>1506</v>
      </c>
      <c r="D1752" s="7" t="s">
        <v>1507</v>
      </c>
      <c r="E1752" s="7" t="s">
        <v>1515</v>
      </c>
      <c r="F1752" s="7" t="s">
        <v>1539</v>
      </c>
      <c r="G1752" s="7" t="s">
        <v>1540</v>
      </c>
      <c r="H1752" s="7" t="s">
        <v>1537</v>
      </c>
      <c r="I1752" s="7" t="s">
        <v>1537</v>
      </c>
      <c r="J1752" s="7">
        <f t="shared" si="27"/>
        <v>0</v>
      </c>
      <c r="K1752" s="8">
        <v>0</v>
      </c>
      <c r="L1752" s="8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12">
        <v>0</v>
      </c>
      <c r="AA1752" s="20">
        <v>0</v>
      </c>
      <c r="AB1752" s="20">
        <v>0</v>
      </c>
      <c r="AC1752" s="48">
        <v>0</v>
      </c>
      <c r="AD1752" s="9">
        <v>0</v>
      </c>
      <c r="AE1752" s="7">
        <v>0</v>
      </c>
      <c r="AF1752" s="7">
        <v>0</v>
      </c>
      <c r="AG1752" s="7">
        <v>0</v>
      </c>
      <c r="AH1752" s="7">
        <v>0</v>
      </c>
      <c r="AI1752" s="7">
        <v>0</v>
      </c>
      <c r="AJ1752" s="7">
        <v>0</v>
      </c>
      <c r="AK1752" s="7">
        <v>0</v>
      </c>
      <c r="AL1752" s="7">
        <v>0</v>
      </c>
      <c r="AM1752" s="7">
        <v>0</v>
      </c>
      <c r="AN1752" s="7">
        <v>0</v>
      </c>
      <c r="AO1752" s="7">
        <v>0</v>
      </c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</row>
    <row r="1753" spans="1:67" s="21" customFormat="1">
      <c r="A1753" s="7" t="s">
        <v>5981</v>
      </c>
      <c r="B1753" s="7" t="s">
        <v>3782</v>
      </c>
      <c r="C1753" s="7" t="s">
        <v>1506</v>
      </c>
      <c r="D1753" s="7" t="s">
        <v>1507</v>
      </c>
      <c r="E1753" s="7" t="s">
        <v>1521</v>
      </c>
      <c r="F1753" s="7" t="s">
        <v>1522</v>
      </c>
      <c r="G1753" s="7" t="s">
        <v>1537</v>
      </c>
      <c r="H1753" s="7" t="s">
        <v>1537</v>
      </c>
      <c r="I1753" s="7" t="s">
        <v>1537</v>
      </c>
      <c r="J1753" s="7">
        <f t="shared" si="27"/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12">
        <v>0</v>
      </c>
      <c r="AA1753" s="20">
        <v>0</v>
      </c>
      <c r="AB1753" s="20">
        <v>0</v>
      </c>
      <c r="AC1753" s="48">
        <v>0</v>
      </c>
      <c r="AD1753" s="9">
        <v>0</v>
      </c>
      <c r="AE1753" s="7">
        <v>0</v>
      </c>
      <c r="AF1753" s="7">
        <v>0</v>
      </c>
      <c r="AG1753" s="7">
        <v>0</v>
      </c>
      <c r="AH1753" s="7">
        <v>0</v>
      </c>
      <c r="AI1753" s="7">
        <v>0</v>
      </c>
      <c r="AJ1753" s="7">
        <v>0</v>
      </c>
      <c r="AK1753" s="7">
        <v>0</v>
      </c>
      <c r="AL1753" s="7">
        <v>0</v>
      </c>
      <c r="AM1753" s="7">
        <v>0</v>
      </c>
      <c r="AN1753" s="7">
        <v>0</v>
      </c>
      <c r="AO1753" s="7">
        <v>0</v>
      </c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</row>
    <row r="1754" spans="1:67" s="21" customFormat="1">
      <c r="A1754" s="7" t="s">
        <v>5982</v>
      </c>
      <c r="B1754" s="7" t="s">
        <v>5983</v>
      </c>
      <c r="C1754" s="7" t="s">
        <v>1506</v>
      </c>
      <c r="D1754" s="7" t="s">
        <v>1507</v>
      </c>
      <c r="E1754" s="7" t="s">
        <v>1521</v>
      </c>
      <c r="F1754" s="7" t="s">
        <v>1522</v>
      </c>
      <c r="G1754" s="7" t="s">
        <v>4084</v>
      </c>
      <c r="H1754" s="7" t="s">
        <v>1537</v>
      </c>
      <c r="I1754" s="7" t="s">
        <v>1537</v>
      </c>
      <c r="J1754" s="7">
        <f t="shared" si="27"/>
        <v>0</v>
      </c>
      <c r="K1754" s="8">
        <v>0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12">
        <v>0</v>
      </c>
      <c r="AA1754" s="20">
        <v>0</v>
      </c>
      <c r="AB1754" s="20">
        <v>0</v>
      </c>
      <c r="AC1754" s="48">
        <v>0</v>
      </c>
      <c r="AD1754" s="9">
        <v>0</v>
      </c>
      <c r="AE1754" s="7">
        <v>0</v>
      </c>
      <c r="AF1754" s="7">
        <v>0</v>
      </c>
      <c r="AG1754" s="7">
        <v>0</v>
      </c>
      <c r="AH1754" s="7">
        <v>0</v>
      </c>
      <c r="AI1754" s="7">
        <v>0</v>
      </c>
      <c r="AJ1754" s="7">
        <v>0</v>
      </c>
      <c r="AK1754" s="7">
        <v>0</v>
      </c>
      <c r="AL1754" s="7">
        <v>0</v>
      </c>
      <c r="AM1754" s="7">
        <v>0</v>
      </c>
      <c r="AN1754" s="7">
        <v>0</v>
      </c>
      <c r="AO1754" s="7">
        <v>0</v>
      </c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</row>
    <row r="1755" spans="1:67" s="21" customFormat="1">
      <c r="A1755" s="7" t="s">
        <v>5984</v>
      </c>
      <c r="B1755" s="7" t="s">
        <v>3702</v>
      </c>
      <c r="C1755" s="7" t="s">
        <v>1506</v>
      </c>
      <c r="D1755" s="7" t="s">
        <v>1558</v>
      </c>
      <c r="E1755" s="7" t="s">
        <v>1588</v>
      </c>
      <c r="F1755" s="7" t="s">
        <v>1589</v>
      </c>
      <c r="G1755" s="7" t="s">
        <v>1590</v>
      </c>
      <c r="H1755" s="7" t="s">
        <v>1591</v>
      </c>
      <c r="I1755" s="7" t="s">
        <v>1537</v>
      </c>
      <c r="J1755" s="7">
        <f t="shared" si="27"/>
        <v>0</v>
      </c>
      <c r="K1755" s="8">
        <v>0</v>
      </c>
      <c r="L1755" s="8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12">
        <v>0</v>
      </c>
      <c r="AA1755" s="20">
        <v>0</v>
      </c>
      <c r="AB1755" s="20">
        <v>0</v>
      </c>
      <c r="AC1755" s="48">
        <v>0</v>
      </c>
      <c r="AD1755" s="9">
        <v>0</v>
      </c>
      <c r="AE1755" s="7">
        <v>0</v>
      </c>
      <c r="AF1755" s="7">
        <v>0</v>
      </c>
      <c r="AG1755" s="7">
        <v>0</v>
      </c>
      <c r="AH1755" s="7">
        <v>0</v>
      </c>
      <c r="AI1755" s="7">
        <v>0</v>
      </c>
      <c r="AJ1755" s="7">
        <v>0</v>
      </c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</row>
    <row r="1756" spans="1:67" s="21" customFormat="1">
      <c r="A1756" s="7" t="s">
        <v>5985</v>
      </c>
      <c r="B1756" s="7" t="s">
        <v>3782</v>
      </c>
      <c r="C1756" s="7" t="s">
        <v>1506</v>
      </c>
      <c r="D1756" s="7" t="s">
        <v>1507</v>
      </c>
      <c r="E1756" s="7" t="s">
        <v>1521</v>
      </c>
      <c r="F1756" s="7" t="s">
        <v>1522</v>
      </c>
      <c r="G1756" s="7" t="s">
        <v>1537</v>
      </c>
      <c r="H1756" s="7" t="s">
        <v>1537</v>
      </c>
      <c r="I1756" s="7" t="s">
        <v>1537</v>
      </c>
      <c r="J1756" s="7">
        <f t="shared" si="27"/>
        <v>0</v>
      </c>
      <c r="K1756" s="8">
        <v>0</v>
      </c>
      <c r="L1756" s="8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12">
        <v>0</v>
      </c>
      <c r="AA1756" s="20">
        <v>0</v>
      </c>
      <c r="AB1756" s="20">
        <v>0</v>
      </c>
      <c r="AC1756" s="48">
        <v>0</v>
      </c>
      <c r="AD1756" s="9">
        <v>0</v>
      </c>
      <c r="AE1756" s="7">
        <v>0</v>
      </c>
      <c r="AF1756" s="7">
        <v>0</v>
      </c>
      <c r="AG1756" s="7">
        <v>0</v>
      </c>
      <c r="AH1756" s="7">
        <v>0</v>
      </c>
      <c r="AI1756" s="7">
        <v>0</v>
      </c>
      <c r="AJ1756" s="7">
        <v>0</v>
      </c>
      <c r="AK1756" s="7">
        <v>0</v>
      </c>
      <c r="AL1756" s="7">
        <v>0</v>
      </c>
      <c r="AM1756" s="7">
        <v>0</v>
      </c>
      <c r="AN1756" s="7">
        <v>0</v>
      </c>
      <c r="AO1756" s="7">
        <v>0</v>
      </c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</row>
    <row r="1757" spans="1:67" s="21" customFormat="1">
      <c r="A1757" s="7" t="s">
        <v>5986</v>
      </c>
      <c r="B1757" s="7" t="s">
        <v>3926</v>
      </c>
      <c r="C1757" s="7" t="s">
        <v>1506</v>
      </c>
      <c r="D1757" s="7" t="s">
        <v>1507</v>
      </c>
      <c r="E1757" s="7" t="s">
        <v>1515</v>
      </c>
      <c r="F1757" s="7" t="s">
        <v>1537</v>
      </c>
      <c r="G1757" s="7" t="s">
        <v>1537</v>
      </c>
      <c r="H1757" s="7" t="s">
        <v>1537</v>
      </c>
      <c r="I1757" s="7" t="s">
        <v>1537</v>
      </c>
      <c r="J1757" s="7">
        <f t="shared" si="27"/>
        <v>0</v>
      </c>
      <c r="K1757" s="8">
        <v>0</v>
      </c>
      <c r="L1757" s="8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12">
        <v>0</v>
      </c>
      <c r="AA1757" s="20">
        <v>0</v>
      </c>
      <c r="AB1757" s="20">
        <v>0</v>
      </c>
      <c r="AC1757" s="48">
        <v>0</v>
      </c>
      <c r="AD1757" s="9">
        <v>0</v>
      </c>
      <c r="AE1757" s="7">
        <v>0</v>
      </c>
      <c r="AF1757" s="7">
        <v>0</v>
      </c>
      <c r="AG1757" s="7">
        <v>0</v>
      </c>
      <c r="AH1757" s="7">
        <v>0</v>
      </c>
      <c r="AI1757" s="7">
        <v>0</v>
      </c>
      <c r="AJ1757" s="7">
        <v>0</v>
      </c>
      <c r="AK1757" s="7">
        <v>0</v>
      </c>
      <c r="AL1757" s="7">
        <v>0</v>
      </c>
      <c r="AM1757" s="7">
        <v>0</v>
      </c>
      <c r="AN1757" s="7">
        <v>0</v>
      </c>
      <c r="AO1757" s="7">
        <v>0</v>
      </c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</row>
    <row r="1758" spans="1:67" s="21" customFormat="1">
      <c r="A1758" s="7" t="s">
        <v>5987</v>
      </c>
      <c r="B1758" s="7" t="s">
        <v>3702</v>
      </c>
      <c r="C1758" s="7" t="s">
        <v>1506</v>
      </c>
      <c r="D1758" s="7" t="s">
        <v>1558</v>
      </c>
      <c r="E1758" s="7" t="s">
        <v>1588</v>
      </c>
      <c r="F1758" s="7" t="s">
        <v>1589</v>
      </c>
      <c r="G1758" s="7" t="s">
        <v>1590</v>
      </c>
      <c r="H1758" s="7" t="s">
        <v>1591</v>
      </c>
      <c r="I1758" s="7" t="s">
        <v>1537</v>
      </c>
      <c r="J1758" s="7">
        <f t="shared" si="27"/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12">
        <v>0</v>
      </c>
      <c r="AA1758" s="20">
        <v>0</v>
      </c>
      <c r="AB1758" s="20">
        <v>0</v>
      </c>
      <c r="AC1758" s="48">
        <v>0</v>
      </c>
      <c r="AD1758" s="9">
        <v>0</v>
      </c>
      <c r="AE1758" s="7">
        <v>0</v>
      </c>
      <c r="AF1758" s="7">
        <v>0</v>
      </c>
      <c r="AG1758" s="7">
        <v>0</v>
      </c>
      <c r="AH1758" s="7">
        <v>0</v>
      </c>
      <c r="AI1758" s="7">
        <v>0</v>
      </c>
      <c r="AJ1758" s="7">
        <v>0</v>
      </c>
      <c r="AK1758" s="7">
        <v>0</v>
      </c>
      <c r="AL1758" s="7">
        <v>0</v>
      </c>
      <c r="AM1758" s="7">
        <v>0</v>
      </c>
      <c r="AN1758" s="7">
        <v>0</v>
      </c>
      <c r="AO1758" s="7">
        <v>0</v>
      </c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</row>
    <row r="1759" spans="1:67" s="21" customFormat="1">
      <c r="A1759" s="7" t="s">
        <v>5988</v>
      </c>
      <c r="B1759" s="7" t="s">
        <v>3694</v>
      </c>
      <c r="C1759" s="7" t="s">
        <v>1506</v>
      </c>
      <c r="D1759" s="7" t="s">
        <v>1507</v>
      </c>
      <c r="E1759" s="7" t="s">
        <v>1515</v>
      </c>
      <c r="F1759" s="7" t="s">
        <v>1581</v>
      </c>
      <c r="G1759" s="7" t="s">
        <v>1582</v>
      </c>
      <c r="H1759" s="7" t="s">
        <v>1583</v>
      </c>
      <c r="I1759" s="7" t="s">
        <v>1537</v>
      </c>
      <c r="J1759" s="7">
        <f t="shared" si="27"/>
        <v>0</v>
      </c>
      <c r="K1759" s="8">
        <v>0</v>
      </c>
      <c r="L1759" s="8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12">
        <v>0</v>
      </c>
      <c r="AA1759" s="20">
        <v>0</v>
      </c>
      <c r="AB1759" s="20">
        <v>0</v>
      </c>
      <c r="AC1759" s="48">
        <v>0</v>
      </c>
      <c r="AD1759" s="9">
        <v>0</v>
      </c>
      <c r="AE1759" s="7">
        <v>0</v>
      </c>
      <c r="AF1759" s="7">
        <v>0</v>
      </c>
      <c r="AG1759" s="7">
        <v>0</v>
      </c>
      <c r="AH1759" s="7">
        <v>0</v>
      </c>
      <c r="AI1759" s="7">
        <v>0</v>
      </c>
      <c r="AJ1759" s="7">
        <v>0</v>
      </c>
      <c r="AK1759" s="7">
        <v>0</v>
      </c>
      <c r="AL1759" s="7">
        <v>0</v>
      </c>
      <c r="AM1759" s="7">
        <v>0</v>
      </c>
      <c r="AN1759" s="7">
        <v>0</v>
      </c>
      <c r="AO1759" s="7">
        <v>0</v>
      </c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</row>
    <row r="1760" spans="1:67" s="21" customFormat="1">
      <c r="A1760" s="7" t="s">
        <v>5989</v>
      </c>
      <c r="B1760" s="7" t="s">
        <v>4016</v>
      </c>
      <c r="C1760" s="7" t="s">
        <v>1506</v>
      </c>
      <c r="D1760" s="7" t="s">
        <v>1507</v>
      </c>
      <c r="E1760" s="7" t="s">
        <v>1508</v>
      </c>
      <c r="F1760" s="7" t="s">
        <v>1537</v>
      </c>
      <c r="G1760" s="7" t="s">
        <v>1537</v>
      </c>
      <c r="H1760" s="7" t="s">
        <v>1537</v>
      </c>
      <c r="I1760" s="7" t="s">
        <v>1537</v>
      </c>
      <c r="J1760" s="7">
        <f t="shared" si="27"/>
        <v>0</v>
      </c>
      <c r="K1760" s="8">
        <v>0</v>
      </c>
      <c r="L1760" s="8">
        <v>0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Y1760" s="8">
        <v>0</v>
      </c>
      <c r="Z1760" s="12">
        <v>0</v>
      </c>
      <c r="AA1760" s="20">
        <v>0</v>
      </c>
      <c r="AB1760" s="20">
        <v>0</v>
      </c>
      <c r="AC1760" s="48">
        <v>0</v>
      </c>
      <c r="AD1760" s="9">
        <v>0</v>
      </c>
      <c r="AE1760" s="7">
        <v>0</v>
      </c>
      <c r="AF1760" s="7">
        <v>0</v>
      </c>
      <c r="AG1760" s="7">
        <v>0</v>
      </c>
      <c r="AH1760" s="7">
        <v>0</v>
      </c>
      <c r="AI1760" s="7">
        <v>0</v>
      </c>
      <c r="AJ1760" s="7">
        <v>0</v>
      </c>
      <c r="AK1760" s="7">
        <v>0</v>
      </c>
      <c r="AL1760" s="7">
        <v>0</v>
      </c>
      <c r="AM1760" s="7">
        <v>0</v>
      </c>
      <c r="AN1760" s="7">
        <v>0</v>
      </c>
      <c r="AO1760" s="7">
        <v>0</v>
      </c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</row>
    <row r="1761" spans="1:67" s="21" customFormat="1">
      <c r="A1761" s="7" t="s">
        <v>5990</v>
      </c>
      <c r="B1761" s="7" t="s">
        <v>3782</v>
      </c>
      <c r="C1761" s="7" t="s">
        <v>1506</v>
      </c>
      <c r="D1761" s="7" t="s">
        <v>1507</v>
      </c>
      <c r="E1761" s="7" t="s">
        <v>1521</v>
      </c>
      <c r="F1761" s="7" t="s">
        <v>1522</v>
      </c>
      <c r="G1761" s="7" t="s">
        <v>1537</v>
      </c>
      <c r="H1761" s="7" t="s">
        <v>1537</v>
      </c>
      <c r="I1761" s="7" t="s">
        <v>1537</v>
      </c>
      <c r="J1761" s="7">
        <f t="shared" si="27"/>
        <v>0</v>
      </c>
      <c r="K1761" s="8">
        <v>0</v>
      </c>
      <c r="L1761" s="8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12">
        <v>0</v>
      </c>
      <c r="AA1761" s="20">
        <v>0</v>
      </c>
      <c r="AB1761" s="20">
        <v>0</v>
      </c>
      <c r="AC1761" s="48">
        <v>0</v>
      </c>
      <c r="AD1761" s="9">
        <v>0</v>
      </c>
      <c r="AE1761" s="7">
        <v>0</v>
      </c>
      <c r="AF1761" s="7">
        <v>0</v>
      </c>
      <c r="AG1761" s="7">
        <v>0</v>
      </c>
      <c r="AH1761" s="7">
        <v>0</v>
      </c>
      <c r="AI1761" s="7">
        <v>0</v>
      </c>
      <c r="AJ1761" s="7">
        <v>0</v>
      </c>
      <c r="AK1761" s="7">
        <v>0</v>
      </c>
      <c r="AL1761" s="7">
        <v>0</v>
      </c>
      <c r="AM1761" s="7">
        <v>0</v>
      </c>
      <c r="AN1761" s="7">
        <v>0</v>
      </c>
      <c r="AO1761" s="7">
        <v>0</v>
      </c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</row>
    <row r="1762" spans="1:67" s="21" customFormat="1">
      <c r="A1762" s="7" t="s">
        <v>5991</v>
      </c>
      <c r="B1762" s="7" t="s">
        <v>4587</v>
      </c>
      <c r="C1762" s="7" t="s">
        <v>1506</v>
      </c>
      <c r="D1762" s="7" t="s">
        <v>1507</v>
      </c>
      <c r="E1762" s="7" t="s">
        <v>1521</v>
      </c>
      <c r="F1762" s="7" t="s">
        <v>1537</v>
      </c>
      <c r="G1762" s="7" t="s">
        <v>1537</v>
      </c>
      <c r="H1762" s="7" t="s">
        <v>1537</v>
      </c>
      <c r="I1762" s="7" t="s">
        <v>1537</v>
      </c>
      <c r="J1762" s="7">
        <f t="shared" si="27"/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12">
        <v>0</v>
      </c>
      <c r="AA1762" s="20">
        <v>0</v>
      </c>
      <c r="AB1762" s="20">
        <v>0</v>
      </c>
      <c r="AC1762" s="48">
        <v>0</v>
      </c>
      <c r="AD1762" s="9">
        <v>0</v>
      </c>
      <c r="AE1762" s="7">
        <v>0</v>
      </c>
      <c r="AF1762" s="7">
        <v>0</v>
      </c>
      <c r="AG1762" s="7">
        <v>0</v>
      </c>
      <c r="AH1762" s="7">
        <v>0</v>
      </c>
      <c r="AI1762" s="7">
        <v>0</v>
      </c>
      <c r="AJ1762" s="7">
        <v>0</v>
      </c>
      <c r="AK1762" s="7">
        <v>0</v>
      </c>
      <c r="AL1762" s="7">
        <v>0</v>
      </c>
      <c r="AM1762" s="7">
        <v>0</v>
      </c>
      <c r="AN1762" s="7">
        <v>0</v>
      </c>
      <c r="AO1762" s="7">
        <v>0</v>
      </c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</row>
    <row r="1763" spans="1:67" s="21" customFormat="1">
      <c r="A1763" s="7" t="s">
        <v>5992</v>
      </c>
      <c r="B1763" s="7" t="s">
        <v>4736</v>
      </c>
      <c r="C1763" s="7" t="s">
        <v>1506</v>
      </c>
      <c r="D1763" s="7" t="s">
        <v>1532</v>
      </c>
      <c r="E1763" s="7" t="s">
        <v>1533</v>
      </c>
      <c r="F1763" s="7" t="s">
        <v>1534</v>
      </c>
      <c r="G1763" s="7" t="s">
        <v>1537</v>
      </c>
      <c r="H1763" s="7" t="s">
        <v>1537</v>
      </c>
      <c r="I1763" s="7" t="s">
        <v>1537</v>
      </c>
      <c r="J1763" s="7">
        <f t="shared" si="27"/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12">
        <v>0</v>
      </c>
      <c r="AA1763" s="20">
        <v>0</v>
      </c>
      <c r="AB1763" s="20">
        <v>0</v>
      </c>
      <c r="AC1763" s="48">
        <v>0</v>
      </c>
      <c r="AD1763" s="9">
        <v>0</v>
      </c>
      <c r="AE1763" s="7">
        <v>0</v>
      </c>
      <c r="AF1763" s="7">
        <v>0</v>
      </c>
      <c r="AG1763" s="7">
        <v>0</v>
      </c>
      <c r="AH1763" s="7">
        <v>0</v>
      </c>
      <c r="AI1763" s="7">
        <v>0</v>
      </c>
      <c r="AJ1763" s="7">
        <v>0</v>
      </c>
      <c r="AK1763" s="7">
        <v>0</v>
      </c>
      <c r="AL1763" s="7">
        <v>0</v>
      </c>
      <c r="AM1763" s="7">
        <v>0</v>
      </c>
      <c r="AN1763" s="7">
        <v>0</v>
      </c>
      <c r="AO1763" s="7">
        <v>0</v>
      </c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</row>
    <row r="1764" spans="1:67" s="21" customFormat="1">
      <c r="A1764" s="7" t="s">
        <v>5993</v>
      </c>
      <c r="B1764" s="7" t="s">
        <v>3926</v>
      </c>
      <c r="C1764" s="7" t="s">
        <v>1506</v>
      </c>
      <c r="D1764" s="7" t="s">
        <v>1507</v>
      </c>
      <c r="E1764" s="7" t="s">
        <v>1515</v>
      </c>
      <c r="F1764" s="7" t="s">
        <v>1537</v>
      </c>
      <c r="G1764" s="7" t="s">
        <v>1537</v>
      </c>
      <c r="H1764" s="7" t="s">
        <v>1537</v>
      </c>
      <c r="I1764" s="7" t="s">
        <v>1537</v>
      </c>
      <c r="J1764" s="7">
        <f t="shared" si="27"/>
        <v>0</v>
      </c>
      <c r="K1764" s="8">
        <v>0</v>
      </c>
      <c r="L1764" s="8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Y1764" s="8">
        <v>0</v>
      </c>
      <c r="Z1764" s="12">
        <v>0</v>
      </c>
      <c r="AA1764" s="20">
        <v>0</v>
      </c>
      <c r="AB1764" s="20">
        <v>0</v>
      </c>
      <c r="AC1764" s="48">
        <v>0</v>
      </c>
      <c r="AD1764" s="9">
        <v>0</v>
      </c>
      <c r="AE1764" s="7">
        <v>0</v>
      </c>
      <c r="AF1764" s="7">
        <v>0</v>
      </c>
      <c r="AG1764" s="7">
        <v>0</v>
      </c>
      <c r="AH1764" s="7">
        <v>0</v>
      </c>
      <c r="AI1764" s="7">
        <v>0</v>
      </c>
      <c r="AJ1764" s="7">
        <v>0</v>
      </c>
      <c r="AK1764" s="7">
        <v>0</v>
      </c>
      <c r="AL1764" s="7">
        <v>0</v>
      </c>
      <c r="AM1764" s="7">
        <v>0</v>
      </c>
      <c r="AN1764" s="7">
        <v>0</v>
      </c>
      <c r="AO1764" s="7">
        <v>0</v>
      </c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</row>
    <row r="1765" spans="1:67" s="21" customFormat="1">
      <c r="A1765" s="7" t="s">
        <v>5994</v>
      </c>
      <c r="B1765" s="7" t="s">
        <v>4587</v>
      </c>
      <c r="C1765" s="7" t="s">
        <v>1506</v>
      </c>
      <c r="D1765" s="7" t="s">
        <v>1507</v>
      </c>
      <c r="E1765" s="7" t="s">
        <v>1521</v>
      </c>
      <c r="F1765" s="7" t="s">
        <v>1537</v>
      </c>
      <c r="G1765" s="7" t="s">
        <v>1537</v>
      </c>
      <c r="H1765" s="7" t="s">
        <v>1537</v>
      </c>
      <c r="I1765" s="7" t="s">
        <v>1537</v>
      </c>
      <c r="J1765" s="7">
        <f t="shared" si="27"/>
        <v>0</v>
      </c>
      <c r="K1765" s="8">
        <v>0</v>
      </c>
      <c r="L1765" s="8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12">
        <v>0</v>
      </c>
      <c r="AA1765" s="20">
        <v>0</v>
      </c>
      <c r="AB1765" s="20">
        <v>0</v>
      </c>
      <c r="AC1765" s="48">
        <v>0</v>
      </c>
      <c r="AD1765" s="9">
        <v>0</v>
      </c>
      <c r="AE1765" s="7">
        <v>0</v>
      </c>
      <c r="AF1765" s="7">
        <v>0</v>
      </c>
      <c r="AG1765" s="7">
        <v>0</v>
      </c>
      <c r="AH1765" s="7">
        <v>0</v>
      </c>
      <c r="AI1765" s="7">
        <v>0</v>
      </c>
      <c r="AJ1765" s="7">
        <v>0</v>
      </c>
      <c r="AK1765" s="7">
        <v>0</v>
      </c>
      <c r="AL1765" s="7">
        <v>0</v>
      </c>
      <c r="AM1765" s="7">
        <v>0</v>
      </c>
      <c r="AN1765" s="7">
        <v>0</v>
      </c>
      <c r="AO1765" s="7">
        <v>0</v>
      </c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</row>
    <row r="1766" spans="1:67" s="21" customFormat="1">
      <c r="A1766" s="7" t="s">
        <v>5995</v>
      </c>
      <c r="B1766" s="7" t="s">
        <v>3901</v>
      </c>
      <c r="C1766" s="7" t="s">
        <v>1506</v>
      </c>
      <c r="D1766" s="7" t="s">
        <v>1749</v>
      </c>
      <c r="E1766" s="7" t="s">
        <v>1749</v>
      </c>
      <c r="F1766" s="7" t="s">
        <v>1750</v>
      </c>
      <c r="G1766" s="7" t="s">
        <v>1751</v>
      </c>
      <c r="H1766" s="7" t="s">
        <v>1537</v>
      </c>
      <c r="I1766" s="7" t="s">
        <v>1537</v>
      </c>
      <c r="J1766" s="7">
        <f t="shared" si="27"/>
        <v>0</v>
      </c>
      <c r="K1766" s="8">
        <v>0</v>
      </c>
      <c r="L1766" s="8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>
        <v>0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Y1766" s="8">
        <v>0</v>
      </c>
      <c r="Z1766" s="12">
        <v>0</v>
      </c>
      <c r="AA1766" s="20">
        <v>0</v>
      </c>
      <c r="AB1766" s="20">
        <v>0</v>
      </c>
      <c r="AC1766" s="48">
        <v>0</v>
      </c>
      <c r="AD1766" s="9">
        <v>0</v>
      </c>
      <c r="AE1766" s="7">
        <v>0</v>
      </c>
      <c r="AF1766" s="7">
        <v>0</v>
      </c>
      <c r="AG1766" s="7">
        <v>0</v>
      </c>
      <c r="AH1766" s="7">
        <v>0</v>
      </c>
      <c r="AI1766" s="7">
        <v>0</v>
      </c>
      <c r="AJ1766" s="7">
        <v>0</v>
      </c>
      <c r="AK1766" s="7">
        <v>0</v>
      </c>
      <c r="AL1766" s="7">
        <v>0</v>
      </c>
      <c r="AM1766" s="7">
        <v>0</v>
      </c>
      <c r="AN1766" s="7">
        <v>0</v>
      </c>
      <c r="AO1766" s="7">
        <v>0</v>
      </c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</row>
    <row r="1767" spans="1:67" s="21" customFormat="1">
      <c r="A1767" s="7" t="s">
        <v>5996</v>
      </c>
      <c r="B1767" s="7" t="s">
        <v>4736</v>
      </c>
      <c r="C1767" s="7" t="s">
        <v>1506</v>
      </c>
      <c r="D1767" s="7" t="s">
        <v>1532</v>
      </c>
      <c r="E1767" s="7" t="s">
        <v>1533</v>
      </c>
      <c r="F1767" s="7" t="s">
        <v>1534</v>
      </c>
      <c r="G1767" s="7" t="s">
        <v>1537</v>
      </c>
      <c r="H1767" s="7" t="s">
        <v>1537</v>
      </c>
      <c r="I1767" s="7" t="s">
        <v>1537</v>
      </c>
      <c r="J1767" s="7">
        <f t="shared" si="27"/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12">
        <v>0</v>
      </c>
      <c r="AA1767" s="20">
        <v>0</v>
      </c>
      <c r="AB1767" s="20">
        <v>0</v>
      </c>
      <c r="AC1767" s="48">
        <v>0</v>
      </c>
      <c r="AD1767" s="9">
        <v>0</v>
      </c>
      <c r="AE1767" s="7">
        <v>0</v>
      </c>
      <c r="AF1767" s="7">
        <v>0</v>
      </c>
      <c r="AG1767" s="7">
        <v>0</v>
      </c>
      <c r="AH1767" s="7">
        <v>0</v>
      </c>
      <c r="AI1767" s="7">
        <v>0</v>
      </c>
      <c r="AJ1767" s="7">
        <v>0</v>
      </c>
      <c r="AK1767" s="7">
        <v>0</v>
      </c>
      <c r="AL1767" s="7">
        <v>0</v>
      </c>
      <c r="AM1767" s="7">
        <v>0</v>
      </c>
      <c r="AN1767" s="7">
        <v>0</v>
      </c>
      <c r="AO1767" s="7">
        <v>0</v>
      </c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</row>
    <row r="1768" spans="1:67" s="21" customFormat="1">
      <c r="A1768" s="7" t="s">
        <v>5997</v>
      </c>
      <c r="B1768" s="7" t="s">
        <v>4736</v>
      </c>
      <c r="C1768" s="7" t="s">
        <v>1506</v>
      </c>
      <c r="D1768" s="7" t="s">
        <v>1532</v>
      </c>
      <c r="E1768" s="7" t="s">
        <v>1533</v>
      </c>
      <c r="F1768" s="7" t="s">
        <v>1534</v>
      </c>
      <c r="G1768" s="7" t="s">
        <v>1537</v>
      </c>
      <c r="H1768" s="7" t="s">
        <v>1537</v>
      </c>
      <c r="I1768" s="7" t="s">
        <v>1537</v>
      </c>
      <c r="J1768" s="7">
        <f t="shared" si="27"/>
        <v>0</v>
      </c>
      <c r="K1768" s="8">
        <v>0</v>
      </c>
      <c r="L1768" s="8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12">
        <v>0</v>
      </c>
      <c r="AA1768" s="20">
        <v>0</v>
      </c>
      <c r="AB1768" s="20">
        <v>0</v>
      </c>
      <c r="AC1768" s="48">
        <v>0</v>
      </c>
      <c r="AD1768" s="9">
        <v>0</v>
      </c>
      <c r="AE1768" s="7">
        <v>0</v>
      </c>
      <c r="AF1768" s="7">
        <v>0</v>
      </c>
      <c r="AG1768" s="7">
        <v>0</v>
      </c>
      <c r="AH1768" s="7">
        <v>0</v>
      </c>
      <c r="AI1768" s="7">
        <v>0</v>
      </c>
      <c r="AJ1768" s="7">
        <v>0</v>
      </c>
      <c r="AK1768" s="7">
        <v>0</v>
      </c>
      <c r="AL1768" s="7">
        <v>0</v>
      </c>
      <c r="AM1768" s="7">
        <v>0</v>
      </c>
      <c r="AN1768" s="7">
        <v>0</v>
      </c>
      <c r="AO1768" s="7">
        <v>0</v>
      </c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</row>
    <row r="1769" spans="1:67" s="21" customFormat="1">
      <c r="A1769" s="7" t="s">
        <v>5998</v>
      </c>
      <c r="B1769" s="7" t="s">
        <v>4264</v>
      </c>
      <c r="C1769" s="7" t="s">
        <v>1506</v>
      </c>
      <c r="D1769" s="7" t="s">
        <v>1507</v>
      </c>
      <c r="E1769" s="7" t="s">
        <v>1521</v>
      </c>
      <c r="F1769" s="7" t="s">
        <v>1546</v>
      </c>
      <c r="G1769" s="7" t="s">
        <v>1547</v>
      </c>
      <c r="H1769" s="7" t="s">
        <v>1537</v>
      </c>
      <c r="I1769" s="7" t="s">
        <v>1537</v>
      </c>
      <c r="J1769" s="7">
        <f t="shared" si="27"/>
        <v>0</v>
      </c>
      <c r="K1769" s="8">
        <v>0</v>
      </c>
      <c r="L1769" s="8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12">
        <v>0</v>
      </c>
      <c r="AA1769" s="20">
        <v>0</v>
      </c>
      <c r="AB1769" s="20">
        <v>0</v>
      </c>
      <c r="AC1769" s="48">
        <v>0</v>
      </c>
      <c r="AD1769" s="9">
        <v>0</v>
      </c>
      <c r="AE1769" s="7">
        <v>0</v>
      </c>
      <c r="AF1769" s="7">
        <v>0</v>
      </c>
      <c r="AG1769" s="7">
        <v>0</v>
      </c>
      <c r="AH1769" s="7">
        <v>0</v>
      </c>
      <c r="AI1769" s="7">
        <v>0</v>
      </c>
      <c r="AJ1769" s="7">
        <v>0</v>
      </c>
      <c r="AK1769" s="7">
        <v>0</v>
      </c>
      <c r="AL1769" s="7">
        <v>0</v>
      </c>
      <c r="AM1769" s="7">
        <v>0</v>
      </c>
      <c r="AN1769" s="7">
        <v>0</v>
      </c>
      <c r="AO1769" s="7">
        <v>0</v>
      </c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</row>
    <row r="1770" spans="1:67" s="21" customFormat="1">
      <c r="A1770" s="7" t="s">
        <v>5999</v>
      </c>
      <c r="B1770" s="7" t="s">
        <v>3926</v>
      </c>
      <c r="C1770" s="7" t="s">
        <v>1506</v>
      </c>
      <c r="D1770" s="7" t="s">
        <v>1507</v>
      </c>
      <c r="E1770" s="7" t="s">
        <v>1515</v>
      </c>
      <c r="F1770" s="7" t="s">
        <v>1537</v>
      </c>
      <c r="G1770" s="7" t="s">
        <v>1537</v>
      </c>
      <c r="H1770" s="7" t="s">
        <v>1537</v>
      </c>
      <c r="I1770" s="7" t="s">
        <v>1537</v>
      </c>
      <c r="J1770" s="7">
        <f t="shared" si="27"/>
        <v>0</v>
      </c>
      <c r="K1770" s="8">
        <v>0</v>
      </c>
      <c r="L1770" s="8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12">
        <v>0</v>
      </c>
      <c r="AA1770" s="20">
        <v>0</v>
      </c>
      <c r="AB1770" s="20">
        <v>0</v>
      </c>
      <c r="AC1770" s="48">
        <v>0</v>
      </c>
      <c r="AD1770" s="9">
        <v>0</v>
      </c>
      <c r="AE1770" s="7">
        <v>0</v>
      </c>
      <c r="AF1770" s="7">
        <v>0</v>
      </c>
      <c r="AG1770" s="7">
        <v>0</v>
      </c>
      <c r="AH1770" s="7">
        <v>0</v>
      </c>
      <c r="AI1770" s="7">
        <v>0</v>
      </c>
      <c r="AJ1770" s="7">
        <v>0</v>
      </c>
      <c r="AK1770" s="7">
        <v>0</v>
      </c>
      <c r="AL1770" s="7">
        <v>0</v>
      </c>
      <c r="AM1770" s="7">
        <v>0</v>
      </c>
      <c r="AN1770" s="7">
        <v>0</v>
      </c>
      <c r="AO1770" s="7">
        <v>0</v>
      </c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</row>
    <row r="1771" spans="1:67" s="21" customFormat="1">
      <c r="A1771" s="7" t="s">
        <v>6000</v>
      </c>
      <c r="B1771" s="7" t="s">
        <v>3831</v>
      </c>
      <c r="C1771" s="7" t="s">
        <v>1506</v>
      </c>
      <c r="D1771" s="7" t="s">
        <v>1507</v>
      </c>
      <c r="E1771" s="7" t="s">
        <v>1508</v>
      </c>
      <c r="F1771" s="7" t="s">
        <v>1509</v>
      </c>
      <c r="G1771" s="7" t="s">
        <v>1510</v>
      </c>
      <c r="H1771" s="7" t="s">
        <v>1537</v>
      </c>
      <c r="I1771" s="7" t="s">
        <v>1537</v>
      </c>
      <c r="J1771" s="7">
        <f t="shared" si="27"/>
        <v>0</v>
      </c>
      <c r="K1771" s="8">
        <v>0</v>
      </c>
      <c r="L1771" s="8">
        <v>0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12">
        <v>0</v>
      </c>
      <c r="AA1771" s="20">
        <v>0</v>
      </c>
      <c r="AB1771" s="20">
        <v>0</v>
      </c>
      <c r="AC1771" s="48">
        <v>0</v>
      </c>
      <c r="AD1771" s="9">
        <v>0</v>
      </c>
      <c r="AE1771" s="7">
        <v>0</v>
      </c>
      <c r="AF1771" s="7">
        <v>0</v>
      </c>
      <c r="AG1771" s="7">
        <v>0</v>
      </c>
      <c r="AH1771" s="7">
        <v>0</v>
      </c>
      <c r="AI1771" s="7">
        <v>0</v>
      </c>
      <c r="AJ1771" s="7">
        <v>0</v>
      </c>
      <c r="AK1771" s="7">
        <v>0</v>
      </c>
      <c r="AL1771" s="7">
        <v>0</v>
      </c>
      <c r="AM1771" s="7">
        <v>0</v>
      </c>
      <c r="AN1771" s="7">
        <v>0</v>
      </c>
      <c r="AO1771" s="7">
        <v>0</v>
      </c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</row>
    <row r="1772" spans="1:67" s="21" customFormat="1">
      <c r="A1772" s="7" t="s">
        <v>6001</v>
      </c>
      <c r="B1772" s="7" t="s">
        <v>6002</v>
      </c>
      <c r="C1772" s="7" t="s">
        <v>1506</v>
      </c>
      <c r="D1772" s="7" t="s">
        <v>1558</v>
      </c>
      <c r="E1772" s="7" t="s">
        <v>5288</v>
      </c>
      <c r="F1772" s="7" t="s">
        <v>5289</v>
      </c>
      <c r="G1772" s="7" t="s">
        <v>6003</v>
      </c>
      <c r="H1772" s="7" t="s">
        <v>6004</v>
      </c>
      <c r="I1772" s="7" t="s">
        <v>1537</v>
      </c>
      <c r="J1772" s="7">
        <f t="shared" si="27"/>
        <v>0</v>
      </c>
      <c r="K1772" s="8">
        <v>0</v>
      </c>
      <c r="L1772" s="8">
        <v>0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12">
        <v>0</v>
      </c>
      <c r="AA1772" s="20">
        <v>0</v>
      </c>
      <c r="AB1772" s="20">
        <v>0</v>
      </c>
      <c r="AC1772" s="48">
        <v>0</v>
      </c>
      <c r="AD1772" s="9">
        <v>0</v>
      </c>
      <c r="AE1772" s="7">
        <v>0</v>
      </c>
      <c r="AF1772" s="7">
        <v>0</v>
      </c>
      <c r="AG1772" s="7">
        <v>0</v>
      </c>
      <c r="AH1772" s="7">
        <v>0</v>
      </c>
      <c r="AI1772" s="7">
        <v>0</v>
      </c>
      <c r="AJ1772" s="7">
        <v>0</v>
      </c>
      <c r="AK1772" s="7">
        <v>0</v>
      </c>
      <c r="AL1772" s="7">
        <v>0</v>
      </c>
      <c r="AM1772" s="7">
        <v>0</v>
      </c>
      <c r="AN1772" s="7">
        <v>0</v>
      </c>
      <c r="AO1772" s="7">
        <v>0</v>
      </c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</row>
    <row r="1773" spans="1:67" s="21" customFormat="1">
      <c r="A1773" s="7" t="s">
        <v>6005</v>
      </c>
      <c r="B1773" s="7" t="s">
        <v>5337</v>
      </c>
      <c r="C1773" s="7" t="s">
        <v>1506</v>
      </c>
      <c r="D1773" s="7" t="s">
        <v>1749</v>
      </c>
      <c r="E1773" s="7" t="s">
        <v>1749</v>
      </c>
      <c r="F1773" s="7" t="s">
        <v>1750</v>
      </c>
      <c r="G1773" s="7" t="s">
        <v>1751</v>
      </c>
      <c r="H1773" s="7" t="s">
        <v>5338</v>
      </c>
      <c r="I1773" s="7" t="s">
        <v>1537</v>
      </c>
      <c r="J1773" s="7">
        <f t="shared" si="27"/>
        <v>0</v>
      </c>
      <c r="K1773" s="8">
        <v>0</v>
      </c>
      <c r="L1773" s="8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12">
        <v>0</v>
      </c>
      <c r="AA1773" s="20">
        <v>0</v>
      </c>
      <c r="AB1773" s="20">
        <v>0</v>
      </c>
      <c r="AC1773" s="48">
        <v>0</v>
      </c>
      <c r="AD1773" s="9">
        <v>0</v>
      </c>
      <c r="AE1773" s="7">
        <v>0</v>
      </c>
      <c r="AF1773" s="7">
        <v>0</v>
      </c>
      <c r="AG1773" s="7">
        <v>0</v>
      </c>
      <c r="AH1773" s="7">
        <v>0</v>
      </c>
      <c r="AI1773" s="7">
        <v>0</v>
      </c>
      <c r="AJ1773" s="7">
        <v>0</v>
      </c>
      <c r="AK1773" s="7">
        <v>0</v>
      </c>
      <c r="AL1773" s="7">
        <v>0</v>
      </c>
      <c r="AM1773" s="7">
        <v>0</v>
      </c>
      <c r="AN1773" s="7">
        <v>0</v>
      </c>
      <c r="AO1773" s="7">
        <v>0</v>
      </c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</row>
    <row r="1774" spans="1:67" s="21" customFormat="1">
      <c r="A1774" s="7" t="s">
        <v>6006</v>
      </c>
      <c r="B1774" s="7" t="s">
        <v>4587</v>
      </c>
      <c r="C1774" s="7" t="s">
        <v>1506</v>
      </c>
      <c r="D1774" s="7" t="s">
        <v>1507</v>
      </c>
      <c r="E1774" s="7" t="s">
        <v>1521</v>
      </c>
      <c r="F1774" s="7" t="s">
        <v>1537</v>
      </c>
      <c r="G1774" s="7" t="s">
        <v>1537</v>
      </c>
      <c r="H1774" s="7" t="s">
        <v>1537</v>
      </c>
      <c r="I1774" s="7" t="s">
        <v>1537</v>
      </c>
      <c r="J1774" s="7">
        <f t="shared" si="27"/>
        <v>0</v>
      </c>
      <c r="K1774" s="8">
        <v>0</v>
      </c>
      <c r="L1774" s="8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Y1774" s="8">
        <v>0</v>
      </c>
      <c r="Z1774" s="12">
        <v>0</v>
      </c>
      <c r="AA1774" s="20">
        <v>0</v>
      </c>
      <c r="AB1774" s="20">
        <v>0</v>
      </c>
      <c r="AC1774" s="48">
        <v>0</v>
      </c>
      <c r="AD1774" s="9">
        <v>0</v>
      </c>
      <c r="AE1774" s="7">
        <v>0</v>
      </c>
      <c r="AF1774" s="7">
        <v>0</v>
      </c>
      <c r="AG1774" s="7">
        <v>0</v>
      </c>
      <c r="AH1774" s="7">
        <v>0</v>
      </c>
      <c r="AI1774" s="7">
        <v>0</v>
      </c>
      <c r="AJ1774" s="7">
        <v>0</v>
      </c>
      <c r="AK1774" s="7">
        <v>0</v>
      </c>
      <c r="AL1774" s="7">
        <v>0</v>
      </c>
      <c r="AM1774" s="7">
        <v>0</v>
      </c>
      <c r="AN1774" s="7">
        <v>0</v>
      </c>
      <c r="AO1774" s="7">
        <v>0</v>
      </c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</row>
    <row r="1775" spans="1:67" s="21" customFormat="1">
      <c r="A1775" s="7" t="s">
        <v>6007</v>
      </c>
      <c r="B1775" s="7" t="s">
        <v>4587</v>
      </c>
      <c r="C1775" s="7" t="s">
        <v>1506</v>
      </c>
      <c r="D1775" s="7" t="s">
        <v>1507</v>
      </c>
      <c r="E1775" s="7" t="s">
        <v>1521</v>
      </c>
      <c r="F1775" s="7" t="s">
        <v>1537</v>
      </c>
      <c r="G1775" s="7" t="s">
        <v>1537</v>
      </c>
      <c r="H1775" s="7" t="s">
        <v>1537</v>
      </c>
      <c r="I1775" s="7" t="s">
        <v>1537</v>
      </c>
      <c r="J1775" s="7">
        <f t="shared" si="27"/>
        <v>0</v>
      </c>
      <c r="K1775" s="8">
        <v>0</v>
      </c>
      <c r="L1775" s="8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0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12">
        <v>0</v>
      </c>
      <c r="AA1775" s="20">
        <v>0</v>
      </c>
      <c r="AB1775" s="20">
        <v>0</v>
      </c>
      <c r="AC1775" s="48">
        <v>0</v>
      </c>
      <c r="AD1775" s="9">
        <v>0</v>
      </c>
      <c r="AE1775" s="7">
        <v>0</v>
      </c>
      <c r="AF1775" s="7">
        <v>0</v>
      </c>
      <c r="AG1775" s="7">
        <v>0</v>
      </c>
      <c r="AH1775" s="7">
        <v>0</v>
      </c>
      <c r="AI1775" s="7">
        <v>0</v>
      </c>
      <c r="AJ1775" s="7">
        <v>0</v>
      </c>
      <c r="AK1775" s="7">
        <v>0</v>
      </c>
      <c r="AL1775" s="7">
        <v>0</v>
      </c>
      <c r="AM1775" s="7">
        <v>0</v>
      </c>
      <c r="AN1775" s="7">
        <v>0</v>
      </c>
      <c r="AO1775" s="7">
        <v>0</v>
      </c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</row>
    <row r="1776" spans="1:67" s="21" customFormat="1">
      <c r="A1776" s="7" t="s">
        <v>6008</v>
      </c>
      <c r="B1776" s="7" t="s">
        <v>3926</v>
      </c>
      <c r="C1776" s="7" t="s">
        <v>1506</v>
      </c>
      <c r="D1776" s="7" t="s">
        <v>1507</v>
      </c>
      <c r="E1776" s="7" t="s">
        <v>1515</v>
      </c>
      <c r="F1776" s="7" t="s">
        <v>1537</v>
      </c>
      <c r="G1776" s="7" t="s">
        <v>1537</v>
      </c>
      <c r="H1776" s="7" t="s">
        <v>1537</v>
      </c>
      <c r="I1776" s="7" t="s">
        <v>1537</v>
      </c>
      <c r="J1776" s="7">
        <f t="shared" si="27"/>
        <v>0</v>
      </c>
      <c r="K1776" s="8">
        <v>0</v>
      </c>
      <c r="L1776" s="8">
        <v>0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>
        <v>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12">
        <v>0</v>
      </c>
      <c r="AA1776" s="20">
        <v>0</v>
      </c>
      <c r="AB1776" s="20">
        <v>0</v>
      </c>
      <c r="AC1776" s="48">
        <v>0</v>
      </c>
      <c r="AD1776" s="9">
        <v>0</v>
      </c>
      <c r="AE1776" s="7">
        <v>0</v>
      </c>
      <c r="AF1776" s="7">
        <v>0</v>
      </c>
      <c r="AG1776" s="7">
        <v>0</v>
      </c>
      <c r="AH1776" s="7">
        <v>0</v>
      </c>
      <c r="AI1776" s="7">
        <v>0</v>
      </c>
      <c r="AJ1776" s="7">
        <v>0</v>
      </c>
      <c r="AK1776" s="7">
        <v>0</v>
      </c>
      <c r="AL1776" s="7">
        <v>0</v>
      </c>
      <c r="AM1776" s="7">
        <v>0</v>
      </c>
      <c r="AN1776" s="7">
        <v>0</v>
      </c>
      <c r="AO1776" s="7">
        <v>0</v>
      </c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</row>
    <row r="1777" spans="1:67" s="21" customFormat="1">
      <c r="A1777" s="7" t="s">
        <v>6009</v>
      </c>
      <c r="B1777" s="7" t="s">
        <v>4587</v>
      </c>
      <c r="C1777" s="7" t="s">
        <v>1506</v>
      </c>
      <c r="D1777" s="7" t="s">
        <v>1507</v>
      </c>
      <c r="E1777" s="7" t="s">
        <v>1521</v>
      </c>
      <c r="F1777" s="7" t="s">
        <v>1537</v>
      </c>
      <c r="G1777" s="7" t="s">
        <v>1537</v>
      </c>
      <c r="H1777" s="7" t="s">
        <v>1537</v>
      </c>
      <c r="I1777" s="7" t="s">
        <v>1537</v>
      </c>
      <c r="J1777" s="7">
        <f t="shared" si="27"/>
        <v>0</v>
      </c>
      <c r="K1777" s="8">
        <v>0</v>
      </c>
      <c r="L1777" s="8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0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12">
        <v>0</v>
      </c>
      <c r="AA1777" s="20">
        <v>0</v>
      </c>
      <c r="AB1777" s="20">
        <v>0</v>
      </c>
      <c r="AC1777" s="48">
        <v>0</v>
      </c>
      <c r="AD1777" s="9">
        <v>0</v>
      </c>
      <c r="AE1777" s="7">
        <v>0</v>
      </c>
      <c r="AF1777" s="7">
        <v>0</v>
      </c>
      <c r="AG1777" s="7">
        <v>0</v>
      </c>
      <c r="AH1777" s="7">
        <v>0</v>
      </c>
      <c r="AI1777" s="7">
        <v>0</v>
      </c>
      <c r="AJ1777" s="7">
        <v>0</v>
      </c>
      <c r="AK1777" s="7">
        <v>0</v>
      </c>
      <c r="AL1777" s="7">
        <v>0</v>
      </c>
      <c r="AM1777" s="7">
        <v>0</v>
      </c>
      <c r="AN1777" s="7">
        <v>0</v>
      </c>
      <c r="AO1777" s="7">
        <v>0</v>
      </c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</row>
    <row r="1778" spans="1:67" s="21" customFormat="1">
      <c r="A1778" s="7" t="s">
        <v>6010</v>
      </c>
      <c r="B1778" s="7" t="s">
        <v>3926</v>
      </c>
      <c r="C1778" s="7" t="s">
        <v>1506</v>
      </c>
      <c r="D1778" s="7" t="s">
        <v>1507</v>
      </c>
      <c r="E1778" s="7" t="s">
        <v>1515</v>
      </c>
      <c r="F1778" s="7" t="s">
        <v>1537</v>
      </c>
      <c r="G1778" s="7" t="s">
        <v>1537</v>
      </c>
      <c r="H1778" s="7" t="s">
        <v>1537</v>
      </c>
      <c r="I1778" s="7" t="s">
        <v>1537</v>
      </c>
      <c r="J1778" s="7">
        <f t="shared" si="27"/>
        <v>0</v>
      </c>
      <c r="K1778" s="8">
        <v>0</v>
      </c>
      <c r="L1778" s="8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12">
        <v>0</v>
      </c>
      <c r="AA1778" s="20">
        <v>0</v>
      </c>
      <c r="AB1778" s="20">
        <v>0</v>
      </c>
      <c r="AC1778" s="48">
        <v>0</v>
      </c>
      <c r="AD1778" s="9">
        <v>0</v>
      </c>
      <c r="AE1778" s="7">
        <v>0</v>
      </c>
      <c r="AF1778" s="7">
        <v>0</v>
      </c>
      <c r="AG1778" s="7">
        <v>0</v>
      </c>
      <c r="AH1778" s="7">
        <v>0</v>
      </c>
      <c r="AI1778" s="7">
        <v>0</v>
      </c>
      <c r="AJ1778" s="7">
        <v>0</v>
      </c>
      <c r="AK1778" s="7">
        <v>0</v>
      </c>
      <c r="AL1778" s="7">
        <v>0</v>
      </c>
      <c r="AM1778" s="7">
        <v>0</v>
      </c>
      <c r="AN1778" s="7">
        <v>0</v>
      </c>
      <c r="AO1778" s="7">
        <v>0</v>
      </c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</row>
    <row r="1779" spans="1:67" s="21" customFormat="1">
      <c r="A1779" s="7" t="s">
        <v>6011</v>
      </c>
      <c r="B1779" s="7" t="s">
        <v>4142</v>
      </c>
      <c r="C1779" s="7" t="s">
        <v>1506</v>
      </c>
      <c r="D1779" s="7" t="s">
        <v>1507</v>
      </c>
      <c r="E1779" s="7" t="s">
        <v>1515</v>
      </c>
      <c r="F1779" s="7" t="s">
        <v>1539</v>
      </c>
      <c r="G1779" s="7" t="s">
        <v>1540</v>
      </c>
      <c r="H1779" s="7" t="s">
        <v>1537</v>
      </c>
      <c r="I1779" s="7" t="s">
        <v>1537</v>
      </c>
      <c r="J1779" s="7">
        <f t="shared" si="27"/>
        <v>0</v>
      </c>
      <c r="K1779" s="8">
        <v>0</v>
      </c>
      <c r="L1779" s="8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0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12">
        <v>0</v>
      </c>
      <c r="AA1779" s="20">
        <v>0</v>
      </c>
      <c r="AB1779" s="20">
        <v>0</v>
      </c>
      <c r="AC1779" s="48">
        <v>0</v>
      </c>
      <c r="AD1779" s="9">
        <v>0</v>
      </c>
      <c r="AE1779" s="7">
        <v>0</v>
      </c>
      <c r="AF1779" s="7">
        <v>0</v>
      </c>
      <c r="AG1779" s="7">
        <v>0</v>
      </c>
      <c r="AH1779" s="7">
        <v>0</v>
      </c>
      <c r="AI1779" s="7">
        <v>0</v>
      </c>
      <c r="AJ1779" s="7">
        <v>0</v>
      </c>
      <c r="AK1779" s="7">
        <v>0</v>
      </c>
      <c r="AL1779" s="7">
        <v>0</v>
      </c>
      <c r="AM1779" s="7">
        <v>0</v>
      </c>
      <c r="AN1779" s="7">
        <v>0</v>
      </c>
      <c r="AO1779" s="7">
        <v>0</v>
      </c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</row>
    <row r="1780" spans="1:67" s="21" customFormat="1">
      <c r="A1780" s="7" t="s">
        <v>6012</v>
      </c>
      <c r="B1780" s="7" t="s">
        <v>3782</v>
      </c>
      <c r="C1780" s="7" t="s">
        <v>1506</v>
      </c>
      <c r="D1780" s="7" t="s">
        <v>1507</v>
      </c>
      <c r="E1780" s="7" t="s">
        <v>1521</v>
      </c>
      <c r="F1780" s="7" t="s">
        <v>1522</v>
      </c>
      <c r="G1780" s="7" t="s">
        <v>1537</v>
      </c>
      <c r="H1780" s="7" t="s">
        <v>1537</v>
      </c>
      <c r="I1780" s="7" t="s">
        <v>1537</v>
      </c>
      <c r="J1780" s="7">
        <f t="shared" si="27"/>
        <v>0</v>
      </c>
      <c r="K1780" s="8">
        <v>0</v>
      </c>
      <c r="L1780" s="8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12">
        <v>0</v>
      </c>
      <c r="AA1780" s="20">
        <v>0</v>
      </c>
      <c r="AB1780" s="20">
        <v>0</v>
      </c>
      <c r="AC1780" s="48">
        <v>0</v>
      </c>
      <c r="AD1780" s="9">
        <v>0</v>
      </c>
      <c r="AE1780" s="7">
        <v>0</v>
      </c>
      <c r="AF1780" s="7">
        <v>0</v>
      </c>
      <c r="AG1780" s="7">
        <v>0</v>
      </c>
      <c r="AH1780" s="7">
        <v>0</v>
      </c>
      <c r="AI1780" s="7">
        <v>0</v>
      </c>
      <c r="AJ1780" s="7">
        <v>0</v>
      </c>
      <c r="AK1780" s="7">
        <v>0</v>
      </c>
      <c r="AL1780" s="7">
        <v>0</v>
      </c>
      <c r="AM1780" s="7">
        <v>0</v>
      </c>
      <c r="AN1780" s="7">
        <v>0</v>
      </c>
      <c r="AO1780" s="7">
        <v>0</v>
      </c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</row>
    <row r="1781" spans="1:67" s="21" customFormat="1">
      <c r="A1781" s="7" t="s">
        <v>6013</v>
      </c>
      <c r="B1781" s="7" t="s">
        <v>6014</v>
      </c>
      <c r="C1781" s="7" t="s">
        <v>1506</v>
      </c>
      <c r="D1781" s="7" t="s">
        <v>1507</v>
      </c>
      <c r="E1781" s="7" t="s">
        <v>1515</v>
      </c>
      <c r="F1781" s="7" t="s">
        <v>1581</v>
      </c>
      <c r="G1781" s="7" t="s">
        <v>1537</v>
      </c>
      <c r="H1781" s="7" t="s">
        <v>1537</v>
      </c>
      <c r="I1781" s="7" t="s">
        <v>1537</v>
      </c>
      <c r="J1781" s="7">
        <f t="shared" si="27"/>
        <v>0</v>
      </c>
      <c r="K1781" s="8">
        <v>0</v>
      </c>
      <c r="L1781" s="8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>
        <v>0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12">
        <v>0</v>
      </c>
      <c r="AA1781" s="20">
        <v>0</v>
      </c>
      <c r="AB1781" s="20">
        <v>0</v>
      </c>
      <c r="AC1781" s="48">
        <v>0</v>
      </c>
      <c r="AD1781" s="9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>
        <v>0</v>
      </c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</row>
    <row r="1782" spans="1:67" s="21" customFormat="1">
      <c r="A1782" s="7" t="s">
        <v>6015</v>
      </c>
      <c r="B1782" s="7" t="s">
        <v>3926</v>
      </c>
      <c r="C1782" s="7" t="s">
        <v>1506</v>
      </c>
      <c r="D1782" s="7" t="s">
        <v>1507</v>
      </c>
      <c r="E1782" s="7" t="s">
        <v>1515</v>
      </c>
      <c r="F1782" s="7" t="s">
        <v>1537</v>
      </c>
      <c r="G1782" s="7" t="s">
        <v>1537</v>
      </c>
      <c r="H1782" s="7" t="s">
        <v>1537</v>
      </c>
      <c r="I1782" s="7" t="s">
        <v>1537</v>
      </c>
      <c r="J1782" s="7">
        <f t="shared" si="27"/>
        <v>0</v>
      </c>
      <c r="K1782" s="8">
        <v>0</v>
      </c>
      <c r="L1782" s="8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Y1782" s="8">
        <v>0</v>
      </c>
      <c r="Z1782" s="12">
        <v>0</v>
      </c>
      <c r="AA1782" s="20">
        <v>0</v>
      </c>
      <c r="AB1782" s="20">
        <v>0</v>
      </c>
      <c r="AC1782" s="48">
        <v>0</v>
      </c>
      <c r="AD1782" s="9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0</v>
      </c>
      <c r="AJ1782" s="7">
        <v>0</v>
      </c>
      <c r="AK1782" s="7">
        <v>0</v>
      </c>
      <c r="AL1782" s="7">
        <v>0</v>
      </c>
      <c r="AM1782" s="7">
        <v>0</v>
      </c>
      <c r="AN1782" s="7">
        <v>0</v>
      </c>
      <c r="AO1782" s="7">
        <v>0</v>
      </c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</row>
    <row r="1783" spans="1:67" s="21" customFormat="1">
      <c r="A1783" s="7" t="s">
        <v>6016</v>
      </c>
      <c r="B1783" s="7" t="s">
        <v>4102</v>
      </c>
      <c r="C1783" s="7" t="s">
        <v>1506</v>
      </c>
      <c r="D1783" s="7" t="s">
        <v>1507</v>
      </c>
      <c r="E1783" s="7" t="s">
        <v>1537</v>
      </c>
      <c r="F1783" s="7" t="s">
        <v>1537</v>
      </c>
      <c r="G1783" s="7" t="s">
        <v>1537</v>
      </c>
      <c r="H1783" s="7" t="s">
        <v>1537</v>
      </c>
      <c r="I1783" s="7" t="s">
        <v>1537</v>
      </c>
      <c r="J1783" s="7">
        <f t="shared" si="27"/>
        <v>0</v>
      </c>
      <c r="K1783" s="8">
        <v>0</v>
      </c>
      <c r="L1783" s="8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12">
        <v>0</v>
      </c>
      <c r="AA1783" s="20">
        <v>0</v>
      </c>
      <c r="AB1783" s="20">
        <v>0</v>
      </c>
      <c r="AC1783" s="48">
        <v>0</v>
      </c>
      <c r="AD1783" s="9">
        <v>0</v>
      </c>
      <c r="AE1783" s="7">
        <v>0</v>
      </c>
      <c r="AF1783" s="7">
        <v>0</v>
      </c>
      <c r="AG1783" s="7">
        <v>0</v>
      </c>
      <c r="AH1783" s="7">
        <v>0</v>
      </c>
      <c r="AI1783" s="7">
        <v>0</v>
      </c>
      <c r="AJ1783" s="7">
        <v>0</v>
      </c>
      <c r="AK1783" s="7">
        <v>0</v>
      </c>
      <c r="AL1783" s="7">
        <v>0</v>
      </c>
      <c r="AM1783" s="7">
        <v>0</v>
      </c>
      <c r="AN1783" s="7">
        <v>0</v>
      </c>
      <c r="AO1783" s="7">
        <v>0</v>
      </c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</row>
    <row r="1784" spans="1:67" s="21" customFormat="1">
      <c r="A1784" s="7" t="s">
        <v>6017</v>
      </c>
      <c r="B1784" s="7" t="s">
        <v>3773</v>
      </c>
      <c r="C1784" s="7" t="s">
        <v>1506</v>
      </c>
      <c r="D1784" s="7" t="s">
        <v>1558</v>
      </c>
      <c r="E1784" s="7" t="s">
        <v>1559</v>
      </c>
      <c r="F1784" s="7" t="s">
        <v>1560</v>
      </c>
      <c r="G1784" s="7" t="s">
        <v>1561</v>
      </c>
      <c r="H1784" s="7" t="s">
        <v>1537</v>
      </c>
      <c r="I1784" s="7" t="s">
        <v>1537</v>
      </c>
      <c r="J1784" s="7">
        <f t="shared" si="27"/>
        <v>0</v>
      </c>
      <c r="K1784" s="8">
        <v>0</v>
      </c>
      <c r="L1784" s="8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>
        <v>0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Y1784" s="8">
        <v>0</v>
      </c>
      <c r="Z1784" s="12">
        <v>0</v>
      </c>
      <c r="AA1784" s="20">
        <v>0</v>
      </c>
      <c r="AB1784" s="20">
        <v>0</v>
      </c>
      <c r="AC1784" s="48">
        <v>0</v>
      </c>
      <c r="AD1784" s="9">
        <v>0</v>
      </c>
      <c r="AE1784" s="7">
        <v>0</v>
      </c>
      <c r="AF1784" s="7">
        <v>0</v>
      </c>
      <c r="AG1784" s="7">
        <v>0</v>
      </c>
      <c r="AH1784" s="7">
        <v>0</v>
      </c>
      <c r="AI1784" s="7">
        <v>0</v>
      </c>
      <c r="AJ1784" s="7">
        <v>0</v>
      </c>
      <c r="AK1784" s="7">
        <v>0</v>
      </c>
      <c r="AL1784" s="7">
        <v>0</v>
      </c>
      <c r="AM1784" s="7">
        <v>0</v>
      </c>
      <c r="AN1784" s="7">
        <v>0</v>
      </c>
      <c r="AO1784" s="7">
        <v>0</v>
      </c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</row>
    <row r="1785" spans="1:67" s="21" customFormat="1">
      <c r="A1785" s="7" t="s">
        <v>6018</v>
      </c>
      <c r="B1785" s="7" t="s">
        <v>3751</v>
      </c>
      <c r="C1785" s="7" t="s">
        <v>1506</v>
      </c>
      <c r="D1785" s="7" t="s">
        <v>1507</v>
      </c>
      <c r="E1785" s="7" t="s">
        <v>1508</v>
      </c>
      <c r="F1785" s="7" t="s">
        <v>1509</v>
      </c>
      <c r="G1785" s="7" t="s">
        <v>1594</v>
      </c>
      <c r="H1785" s="7" t="s">
        <v>1537</v>
      </c>
      <c r="I1785" s="7" t="s">
        <v>1537</v>
      </c>
      <c r="J1785" s="7">
        <f t="shared" si="27"/>
        <v>0</v>
      </c>
      <c r="K1785" s="8">
        <v>0</v>
      </c>
      <c r="L1785" s="8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12">
        <v>0</v>
      </c>
      <c r="AA1785" s="20">
        <v>0</v>
      </c>
      <c r="AB1785" s="20">
        <v>0</v>
      </c>
      <c r="AC1785" s="48">
        <v>0</v>
      </c>
      <c r="AD1785" s="9">
        <v>0</v>
      </c>
      <c r="AE1785" s="7">
        <v>0</v>
      </c>
      <c r="AF1785" s="7">
        <v>0</v>
      </c>
      <c r="AG1785" s="7">
        <v>0</v>
      </c>
      <c r="AH1785" s="7">
        <v>0</v>
      </c>
      <c r="AI1785" s="7">
        <v>0</v>
      </c>
      <c r="AJ1785" s="7">
        <v>0</v>
      </c>
      <c r="AK1785" s="7">
        <v>0</v>
      </c>
      <c r="AL1785" s="7">
        <v>0</v>
      </c>
      <c r="AM1785" s="7">
        <v>0</v>
      </c>
      <c r="AN1785" s="7">
        <v>0</v>
      </c>
      <c r="AO1785" s="7">
        <v>0</v>
      </c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</row>
    <row r="1786" spans="1:67" s="21" customFormat="1">
      <c r="A1786" s="7" t="s">
        <v>6019</v>
      </c>
      <c r="B1786" s="7" t="s">
        <v>3782</v>
      </c>
      <c r="C1786" s="7" t="s">
        <v>1506</v>
      </c>
      <c r="D1786" s="7" t="s">
        <v>1507</v>
      </c>
      <c r="E1786" s="7" t="s">
        <v>1521</v>
      </c>
      <c r="F1786" s="7" t="s">
        <v>1522</v>
      </c>
      <c r="G1786" s="7" t="s">
        <v>1537</v>
      </c>
      <c r="H1786" s="7" t="s">
        <v>1537</v>
      </c>
      <c r="I1786" s="7" t="s">
        <v>1537</v>
      </c>
      <c r="J1786" s="7">
        <f t="shared" si="27"/>
        <v>0</v>
      </c>
      <c r="K1786" s="8">
        <v>0</v>
      </c>
      <c r="L1786" s="8">
        <v>0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12">
        <v>0</v>
      </c>
      <c r="AA1786" s="20">
        <v>0</v>
      </c>
      <c r="AB1786" s="20">
        <v>0</v>
      </c>
      <c r="AC1786" s="48">
        <v>0</v>
      </c>
      <c r="AD1786" s="9">
        <v>0</v>
      </c>
      <c r="AE1786" s="7">
        <v>0</v>
      </c>
      <c r="AF1786" s="7">
        <v>0</v>
      </c>
      <c r="AG1786" s="7">
        <v>0</v>
      </c>
      <c r="AH1786" s="7">
        <v>0</v>
      </c>
      <c r="AI1786" s="7">
        <v>0</v>
      </c>
      <c r="AJ1786" s="7">
        <v>0</v>
      </c>
      <c r="AK1786" s="7">
        <v>0</v>
      </c>
      <c r="AL1786" s="7">
        <v>0</v>
      </c>
      <c r="AM1786" s="7">
        <v>0</v>
      </c>
      <c r="AN1786" s="7">
        <v>0</v>
      </c>
      <c r="AO1786" s="7">
        <v>0</v>
      </c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</row>
    <row r="1787" spans="1:67" s="21" customFormat="1">
      <c r="A1787" s="7" t="s">
        <v>6020</v>
      </c>
      <c r="B1787" s="7" t="s">
        <v>4099</v>
      </c>
      <c r="C1787" s="7" t="s">
        <v>4100</v>
      </c>
      <c r="D1787" s="7" t="s">
        <v>1537</v>
      </c>
      <c r="E1787" s="7" t="s">
        <v>1537</v>
      </c>
      <c r="F1787" s="7" t="s">
        <v>1537</v>
      </c>
      <c r="G1787" s="7" t="s">
        <v>1537</v>
      </c>
      <c r="H1787" s="7" t="s">
        <v>1537</v>
      </c>
      <c r="I1787" s="7" t="s">
        <v>1537</v>
      </c>
      <c r="J1787" s="7">
        <f t="shared" si="27"/>
        <v>0</v>
      </c>
      <c r="K1787" s="8">
        <v>0</v>
      </c>
      <c r="L1787" s="8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12">
        <v>0</v>
      </c>
      <c r="AA1787" s="20">
        <v>0</v>
      </c>
      <c r="AB1787" s="20">
        <v>0</v>
      </c>
      <c r="AC1787" s="48">
        <v>0</v>
      </c>
      <c r="AD1787" s="9">
        <v>0</v>
      </c>
      <c r="AE1787" s="7">
        <v>0</v>
      </c>
      <c r="AF1787" s="7">
        <v>0</v>
      </c>
      <c r="AG1787" s="7">
        <v>0</v>
      </c>
      <c r="AH1787" s="7">
        <v>0</v>
      </c>
      <c r="AI1787" s="7">
        <v>0</v>
      </c>
      <c r="AJ1787" s="7">
        <v>0</v>
      </c>
      <c r="AK1787" s="7">
        <v>0</v>
      </c>
      <c r="AL1787" s="7">
        <v>0</v>
      </c>
      <c r="AM1787" s="7">
        <v>0</v>
      </c>
      <c r="AN1787" s="7">
        <v>0</v>
      </c>
      <c r="AO1787" s="7">
        <v>0</v>
      </c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</row>
    <row r="1788" spans="1:67" s="21" customFormat="1">
      <c r="A1788" s="7" t="s">
        <v>6021</v>
      </c>
      <c r="B1788" s="7" t="s">
        <v>6022</v>
      </c>
      <c r="C1788" s="7" t="s">
        <v>1506</v>
      </c>
      <c r="D1788" s="7" t="s">
        <v>1532</v>
      </c>
      <c r="E1788" s="7" t="s">
        <v>1533</v>
      </c>
      <c r="F1788" s="7" t="s">
        <v>1534</v>
      </c>
      <c r="G1788" s="7" t="s">
        <v>1535</v>
      </c>
      <c r="H1788" s="7" t="s">
        <v>1537</v>
      </c>
      <c r="I1788" s="7" t="s">
        <v>1537</v>
      </c>
      <c r="J1788" s="7">
        <f t="shared" si="27"/>
        <v>0</v>
      </c>
      <c r="K1788" s="8">
        <v>0</v>
      </c>
      <c r="L1788" s="8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Y1788" s="8">
        <v>0</v>
      </c>
      <c r="Z1788" s="12">
        <v>0</v>
      </c>
      <c r="AA1788" s="20">
        <v>0</v>
      </c>
      <c r="AB1788" s="20">
        <v>0</v>
      </c>
      <c r="AC1788" s="48">
        <v>0</v>
      </c>
      <c r="AD1788" s="9">
        <v>0</v>
      </c>
      <c r="AE1788" s="7">
        <v>0</v>
      </c>
      <c r="AF1788" s="7">
        <v>0</v>
      </c>
      <c r="AG1788" s="7">
        <v>0</v>
      </c>
      <c r="AH1788" s="7">
        <v>0</v>
      </c>
      <c r="AI1788" s="7">
        <v>0</v>
      </c>
      <c r="AJ1788" s="7">
        <v>0</v>
      </c>
      <c r="AK1788" s="7">
        <v>0</v>
      </c>
      <c r="AL1788" s="7">
        <v>0</v>
      </c>
      <c r="AM1788" s="7">
        <v>0</v>
      </c>
      <c r="AN1788" s="7">
        <v>0</v>
      </c>
      <c r="AO1788" s="7">
        <v>0</v>
      </c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</row>
    <row r="1789" spans="1:67" s="21" customFormat="1">
      <c r="A1789" s="7" t="s">
        <v>6023</v>
      </c>
      <c r="B1789" s="7" t="s">
        <v>4651</v>
      </c>
      <c r="C1789" s="7" t="s">
        <v>1506</v>
      </c>
      <c r="D1789" s="7" t="s">
        <v>1507</v>
      </c>
      <c r="E1789" s="7" t="s">
        <v>1521</v>
      </c>
      <c r="F1789" s="7" t="s">
        <v>4002</v>
      </c>
      <c r="G1789" s="7" t="s">
        <v>4003</v>
      </c>
      <c r="H1789" s="7" t="s">
        <v>4652</v>
      </c>
      <c r="I1789" s="7" t="s">
        <v>1537</v>
      </c>
      <c r="J1789" s="7">
        <f t="shared" si="27"/>
        <v>0</v>
      </c>
      <c r="K1789" s="8">
        <v>0</v>
      </c>
      <c r="L1789" s="8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0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12">
        <v>0</v>
      </c>
      <c r="AA1789" s="20">
        <v>0</v>
      </c>
      <c r="AB1789" s="20">
        <v>0</v>
      </c>
      <c r="AC1789" s="48">
        <v>0</v>
      </c>
      <c r="AD1789" s="9">
        <v>0</v>
      </c>
      <c r="AE1789" s="7">
        <v>0</v>
      </c>
      <c r="AF1789" s="7">
        <v>0</v>
      </c>
      <c r="AG1789" s="7">
        <v>0</v>
      </c>
      <c r="AH1789" s="7">
        <v>0</v>
      </c>
      <c r="AI1789" s="7">
        <v>0</v>
      </c>
      <c r="AJ1789" s="7">
        <v>0</v>
      </c>
      <c r="AK1789" s="7">
        <v>0</v>
      </c>
      <c r="AL1789" s="7">
        <v>0</v>
      </c>
      <c r="AM1789" s="7">
        <v>0</v>
      </c>
      <c r="AN1789" s="7">
        <v>0</v>
      </c>
      <c r="AO1789" s="7">
        <v>0</v>
      </c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</row>
    <row r="1790" spans="1:67" s="21" customFormat="1">
      <c r="A1790" s="7" t="s">
        <v>6024</v>
      </c>
      <c r="B1790" s="7" t="s">
        <v>3773</v>
      </c>
      <c r="C1790" s="7" t="s">
        <v>1506</v>
      </c>
      <c r="D1790" s="7" t="s">
        <v>1558</v>
      </c>
      <c r="E1790" s="7" t="s">
        <v>1559</v>
      </c>
      <c r="F1790" s="7" t="s">
        <v>1560</v>
      </c>
      <c r="G1790" s="7" t="s">
        <v>1561</v>
      </c>
      <c r="H1790" s="7" t="s">
        <v>1537</v>
      </c>
      <c r="I1790" s="7" t="s">
        <v>1537</v>
      </c>
      <c r="J1790" s="7">
        <f t="shared" si="27"/>
        <v>0</v>
      </c>
      <c r="K1790" s="8">
        <v>0</v>
      </c>
      <c r="L1790" s="8">
        <v>0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12">
        <v>0</v>
      </c>
      <c r="AA1790" s="20">
        <v>0</v>
      </c>
      <c r="AB1790" s="20">
        <v>0</v>
      </c>
      <c r="AC1790" s="48">
        <v>0</v>
      </c>
      <c r="AD1790" s="9">
        <v>0</v>
      </c>
      <c r="AE1790" s="7">
        <v>0</v>
      </c>
      <c r="AF1790" s="7">
        <v>0</v>
      </c>
      <c r="AG1790" s="7">
        <v>0</v>
      </c>
      <c r="AH1790" s="7">
        <v>0</v>
      </c>
      <c r="AI1790" s="7">
        <v>0</v>
      </c>
      <c r="AJ1790" s="7">
        <v>0</v>
      </c>
      <c r="AK1790" s="7">
        <v>0</v>
      </c>
      <c r="AL1790" s="7">
        <v>0</v>
      </c>
      <c r="AM1790" s="7">
        <v>0</v>
      </c>
      <c r="AN1790" s="7">
        <v>0</v>
      </c>
      <c r="AO1790" s="7">
        <v>0</v>
      </c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</row>
    <row r="1791" spans="1:67" s="21" customFormat="1">
      <c r="A1791" s="7" t="s">
        <v>6025</v>
      </c>
      <c r="B1791" s="7" t="s">
        <v>3773</v>
      </c>
      <c r="C1791" s="7" t="s">
        <v>1506</v>
      </c>
      <c r="D1791" s="7" t="s">
        <v>1558</v>
      </c>
      <c r="E1791" s="7" t="s">
        <v>1559</v>
      </c>
      <c r="F1791" s="7" t="s">
        <v>1560</v>
      </c>
      <c r="G1791" s="7" t="s">
        <v>1561</v>
      </c>
      <c r="H1791" s="7" t="s">
        <v>1537</v>
      </c>
      <c r="I1791" s="7" t="s">
        <v>1537</v>
      </c>
      <c r="J1791" s="7">
        <f t="shared" si="27"/>
        <v>0</v>
      </c>
      <c r="K1791" s="8">
        <v>0</v>
      </c>
      <c r="L1791" s="8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>
        <v>0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12">
        <v>0</v>
      </c>
      <c r="AA1791" s="20">
        <v>0</v>
      </c>
      <c r="AB1791" s="20">
        <v>0</v>
      </c>
      <c r="AC1791" s="48">
        <v>0</v>
      </c>
      <c r="AD1791" s="9">
        <v>0</v>
      </c>
      <c r="AE1791" s="7">
        <v>0</v>
      </c>
      <c r="AF1791" s="7">
        <v>0</v>
      </c>
      <c r="AG1791" s="7">
        <v>0</v>
      </c>
      <c r="AH1791" s="7">
        <v>0</v>
      </c>
      <c r="AI1791" s="7">
        <v>0</v>
      </c>
      <c r="AJ1791" s="7">
        <v>0</v>
      </c>
      <c r="AK1791" s="7">
        <v>0</v>
      </c>
      <c r="AL1791" s="7">
        <v>0</v>
      </c>
      <c r="AM1791" s="7">
        <v>0</v>
      </c>
      <c r="AN1791" s="7">
        <v>0</v>
      </c>
      <c r="AO1791" s="7">
        <v>0</v>
      </c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</row>
    <row r="1792" spans="1:67" s="21" customFormat="1">
      <c r="A1792" s="7" t="s">
        <v>6026</v>
      </c>
      <c r="B1792" s="7" t="s">
        <v>3799</v>
      </c>
      <c r="C1792" s="7" t="s">
        <v>1506</v>
      </c>
      <c r="D1792" s="7" t="s">
        <v>1558</v>
      </c>
      <c r="E1792" s="7" t="s">
        <v>1588</v>
      </c>
      <c r="F1792" s="7" t="s">
        <v>1589</v>
      </c>
      <c r="G1792" s="7" t="s">
        <v>1590</v>
      </c>
      <c r="H1792" s="7" t="s">
        <v>3800</v>
      </c>
      <c r="I1792" s="7" t="s">
        <v>1537</v>
      </c>
      <c r="J1792" s="7">
        <f t="shared" si="27"/>
        <v>0</v>
      </c>
      <c r="K1792" s="8">
        <v>0</v>
      </c>
      <c r="L1792" s="8">
        <v>0</v>
      </c>
      <c r="M1792" s="8">
        <v>0</v>
      </c>
      <c r="N1792" s="8">
        <v>0</v>
      </c>
      <c r="O1792" s="8">
        <v>0</v>
      </c>
      <c r="P1792" s="8">
        <v>0</v>
      </c>
      <c r="Q1792" s="8">
        <v>0</v>
      </c>
      <c r="R1792" s="8">
        <v>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12">
        <v>0</v>
      </c>
      <c r="AA1792" s="20">
        <v>0</v>
      </c>
      <c r="AB1792" s="20">
        <v>0</v>
      </c>
      <c r="AC1792" s="48">
        <v>0</v>
      </c>
      <c r="AD1792" s="9">
        <v>0</v>
      </c>
      <c r="AE1792" s="7">
        <v>0</v>
      </c>
      <c r="AF1792" s="7">
        <v>0</v>
      </c>
      <c r="AG1792" s="7">
        <v>0</v>
      </c>
      <c r="AH1792" s="7">
        <v>0</v>
      </c>
      <c r="AI1792" s="7">
        <v>0</v>
      </c>
      <c r="AJ1792" s="7">
        <v>0</v>
      </c>
      <c r="AK1792" s="7">
        <v>0</v>
      </c>
      <c r="AL1792" s="7">
        <v>0</v>
      </c>
      <c r="AM1792" s="7">
        <v>0</v>
      </c>
      <c r="AN1792" s="7">
        <v>0</v>
      </c>
      <c r="AO1792" s="7">
        <v>0</v>
      </c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</row>
    <row r="1793" spans="1:67" s="21" customFormat="1">
      <c r="A1793" s="7" t="s">
        <v>6027</v>
      </c>
      <c r="B1793" s="7" t="s">
        <v>3926</v>
      </c>
      <c r="C1793" s="7" t="s">
        <v>1506</v>
      </c>
      <c r="D1793" s="7" t="s">
        <v>1507</v>
      </c>
      <c r="E1793" s="7" t="s">
        <v>1515</v>
      </c>
      <c r="F1793" s="7" t="s">
        <v>1537</v>
      </c>
      <c r="G1793" s="7" t="s">
        <v>1537</v>
      </c>
      <c r="H1793" s="7" t="s">
        <v>1537</v>
      </c>
      <c r="I1793" s="7" t="s">
        <v>1537</v>
      </c>
      <c r="J1793" s="7">
        <f t="shared" si="27"/>
        <v>0</v>
      </c>
      <c r="K1793" s="8">
        <v>0</v>
      </c>
      <c r="L1793" s="8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12">
        <v>0</v>
      </c>
      <c r="AA1793" s="20">
        <v>0</v>
      </c>
      <c r="AB1793" s="20">
        <v>0</v>
      </c>
      <c r="AC1793" s="48">
        <v>0</v>
      </c>
      <c r="AD1793" s="9">
        <v>0</v>
      </c>
      <c r="AE1793" s="7">
        <v>0</v>
      </c>
      <c r="AF1793" s="7">
        <v>0</v>
      </c>
      <c r="AG1793" s="7">
        <v>0</v>
      </c>
      <c r="AH1793" s="7">
        <v>0</v>
      </c>
      <c r="AI1793" s="7">
        <v>0</v>
      </c>
      <c r="AJ1793" s="7">
        <v>0</v>
      </c>
      <c r="AK1793" s="7">
        <v>0</v>
      </c>
      <c r="AL1793" s="7">
        <v>0</v>
      </c>
      <c r="AM1793" s="7">
        <v>0</v>
      </c>
      <c r="AN1793" s="7">
        <v>0</v>
      </c>
      <c r="AO1793" s="7">
        <v>0</v>
      </c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</row>
    <row r="1794" spans="1:67" s="21" customFormat="1">
      <c r="A1794" s="7" t="s">
        <v>6028</v>
      </c>
      <c r="B1794" s="7" t="s">
        <v>4830</v>
      </c>
      <c r="C1794" s="7" t="s">
        <v>1506</v>
      </c>
      <c r="D1794" s="7" t="s">
        <v>1537</v>
      </c>
      <c r="E1794" s="7" t="s">
        <v>1537</v>
      </c>
      <c r="F1794" s="7" t="s">
        <v>1537</v>
      </c>
      <c r="G1794" s="7" t="s">
        <v>1537</v>
      </c>
      <c r="H1794" s="7" t="s">
        <v>1537</v>
      </c>
      <c r="I1794" s="7" t="s">
        <v>1537</v>
      </c>
      <c r="J1794" s="7">
        <f t="shared" si="27"/>
        <v>0</v>
      </c>
      <c r="K1794" s="8">
        <v>0</v>
      </c>
      <c r="L1794" s="8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12">
        <v>0</v>
      </c>
      <c r="AA1794" s="20">
        <v>0</v>
      </c>
      <c r="AB1794" s="20">
        <v>0</v>
      </c>
      <c r="AC1794" s="48">
        <v>0</v>
      </c>
      <c r="AD1794" s="9">
        <v>0</v>
      </c>
      <c r="AE1794" s="7">
        <v>0</v>
      </c>
      <c r="AF1794" s="7">
        <v>0</v>
      </c>
      <c r="AG1794" s="7">
        <v>0</v>
      </c>
      <c r="AH1794" s="7">
        <v>0</v>
      </c>
      <c r="AI1794" s="7">
        <v>0</v>
      </c>
      <c r="AJ1794" s="7">
        <v>0</v>
      </c>
      <c r="AK1794" s="7">
        <v>0</v>
      </c>
      <c r="AL1794" s="7">
        <v>0</v>
      </c>
      <c r="AM1794" s="7">
        <v>0</v>
      </c>
      <c r="AN1794" s="7">
        <v>0</v>
      </c>
      <c r="AO1794" s="7">
        <v>0</v>
      </c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</row>
    <row r="1795" spans="1:67" s="21" customFormat="1">
      <c r="A1795" s="7" t="s">
        <v>6029</v>
      </c>
      <c r="B1795" s="7" t="s">
        <v>4207</v>
      </c>
      <c r="C1795" s="7" t="s">
        <v>1506</v>
      </c>
      <c r="D1795" s="7" t="s">
        <v>1507</v>
      </c>
      <c r="E1795" s="7" t="s">
        <v>1508</v>
      </c>
      <c r="F1795" s="7" t="s">
        <v>1509</v>
      </c>
      <c r="G1795" s="7" t="s">
        <v>1594</v>
      </c>
      <c r="H1795" s="7" t="s">
        <v>3897</v>
      </c>
      <c r="I1795" s="7" t="s">
        <v>4208</v>
      </c>
      <c r="J1795" s="7">
        <f t="shared" si="27"/>
        <v>0</v>
      </c>
      <c r="K1795" s="8">
        <v>0</v>
      </c>
      <c r="L1795" s="8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0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12">
        <v>0</v>
      </c>
      <c r="AA1795" s="20">
        <v>0</v>
      </c>
      <c r="AB1795" s="20">
        <v>0</v>
      </c>
      <c r="AC1795" s="48">
        <v>0</v>
      </c>
      <c r="AD1795" s="9">
        <v>0</v>
      </c>
      <c r="AE1795" s="7">
        <v>0</v>
      </c>
      <c r="AF1795" s="7">
        <v>0</v>
      </c>
      <c r="AG1795" s="7">
        <v>0</v>
      </c>
      <c r="AH1795" s="7">
        <v>0</v>
      </c>
      <c r="AI1795" s="7">
        <v>0</v>
      </c>
      <c r="AJ1795" s="7">
        <v>0</v>
      </c>
      <c r="AK1795" s="7">
        <v>0</v>
      </c>
      <c r="AL1795" s="7">
        <v>0</v>
      </c>
      <c r="AM1795" s="7">
        <v>0</v>
      </c>
      <c r="AN1795" s="7">
        <v>0</v>
      </c>
      <c r="AO1795" s="7">
        <v>0</v>
      </c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</row>
    <row r="1796" spans="1:67" s="21" customFormat="1">
      <c r="A1796" s="7" t="s">
        <v>6030</v>
      </c>
      <c r="B1796" s="7" t="s">
        <v>3831</v>
      </c>
      <c r="C1796" s="7" t="s">
        <v>1506</v>
      </c>
      <c r="D1796" s="7" t="s">
        <v>1507</v>
      </c>
      <c r="E1796" s="7" t="s">
        <v>1508</v>
      </c>
      <c r="F1796" s="7" t="s">
        <v>1509</v>
      </c>
      <c r="G1796" s="7" t="s">
        <v>1510</v>
      </c>
      <c r="H1796" s="7" t="s">
        <v>1537</v>
      </c>
      <c r="I1796" s="7" t="s">
        <v>1537</v>
      </c>
      <c r="J1796" s="7">
        <f t="shared" ref="J1796:J1859" si="28">SUM(K1796:AO1796)</f>
        <v>0</v>
      </c>
      <c r="K1796" s="8">
        <v>0</v>
      </c>
      <c r="L1796" s="8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0</v>
      </c>
      <c r="Z1796" s="12">
        <v>0</v>
      </c>
      <c r="AA1796" s="20">
        <v>0</v>
      </c>
      <c r="AB1796" s="20">
        <v>0</v>
      </c>
      <c r="AC1796" s="48">
        <v>0</v>
      </c>
      <c r="AD1796" s="9">
        <v>0</v>
      </c>
      <c r="AE1796" s="7">
        <v>0</v>
      </c>
      <c r="AF1796" s="7">
        <v>0</v>
      </c>
      <c r="AG1796" s="7">
        <v>0</v>
      </c>
      <c r="AH1796" s="7">
        <v>0</v>
      </c>
      <c r="AI1796" s="7">
        <v>0</v>
      </c>
      <c r="AJ1796" s="7">
        <v>0</v>
      </c>
      <c r="AK1796" s="7">
        <v>0</v>
      </c>
      <c r="AL1796" s="7">
        <v>0</v>
      </c>
      <c r="AM1796" s="7">
        <v>0</v>
      </c>
      <c r="AN1796" s="7">
        <v>0</v>
      </c>
      <c r="AO1796" s="7">
        <v>0</v>
      </c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</row>
    <row r="1797" spans="1:67" s="21" customFormat="1">
      <c r="A1797" s="7" t="s">
        <v>6031</v>
      </c>
      <c r="B1797" s="7" t="s">
        <v>4016</v>
      </c>
      <c r="C1797" s="7" t="s">
        <v>1506</v>
      </c>
      <c r="D1797" s="7" t="s">
        <v>1507</v>
      </c>
      <c r="E1797" s="7" t="s">
        <v>1508</v>
      </c>
      <c r="F1797" s="7" t="s">
        <v>1537</v>
      </c>
      <c r="G1797" s="7" t="s">
        <v>1537</v>
      </c>
      <c r="H1797" s="7" t="s">
        <v>1537</v>
      </c>
      <c r="I1797" s="7" t="s">
        <v>1537</v>
      </c>
      <c r="J1797" s="7">
        <f t="shared" si="28"/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12">
        <v>0</v>
      </c>
      <c r="AA1797" s="20">
        <v>0</v>
      </c>
      <c r="AB1797" s="20">
        <v>0</v>
      </c>
      <c r="AC1797" s="48">
        <v>0</v>
      </c>
      <c r="AD1797" s="9">
        <v>0</v>
      </c>
      <c r="AE1797" s="7">
        <v>0</v>
      </c>
      <c r="AF1797" s="7">
        <v>0</v>
      </c>
      <c r="AG1797" s="7">
        <v>0</v>
      </c>
      <c r="AH1797" s="7">
        <v>0</v>
      </c>
      <c r="AI1797" s="7">
        <v>0</v>
      </c>
      <c r="AJ1797" s="7">
        <v>0</v>
      </c>
      <c r="AK1797" s="7">
        <v>0</v>
      </c>
      <c r="AL1797" s="7">
        <v>0</v>
      </c>
      <c r="AM1797" s="7">
        <v>0</v>
      </c>
      <c r="AN1797" s="7">
        <v>0</v>
      </c>
      <c r="AO1797" s="7">
        <v>0</v>
      </c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</row>
    <row r="1798" spans="1:67" s="21" customFormat="1">
      <c r="A1798" s="7" t="s">
        <v>6032</v>
      </c>
      <c r="B1798" s="7" t="s">
        <v>4016</v>
      </c>
      <c r="C1798" s="7" t="s">
        <v>1506</v>
      </c>
      <c r="D1798" s="7" t="s">
        <v>1507</v>
      </c>
      <c r="E1798" s="7" t="s">
        <v>1508</v>
      </c>
      <c r="F1798" s="7" t="s">
        <v>1537</v>
      </c>
      <c r="G1798" s="7" t="s">
        <v>1537</v>
      </c>
      <c r="H1798" s="7" t="s">
        <v>1537</v>
      </c>
      <c r="I1798" s="7" t="s">
        <v>1537</v>
      </c>
      <c r="J1798" s="7">
        <f t="shared" si="28"/>
        <v>0</v>
      </c>
      <c r="K1798" s="8">
        <v>0</v>
      </c>
      <c r="L1798" s="8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>
        <v>0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Y1798" s="8">
        <v>0</v>
      </c>
      <c r="Z1798" s="12">
        <v>0</v>
      </c>
      <c r="AA1798" s="20">
        <v>0</v>
      </c>
      <c r="AB1798" s="20">
        <v>0</v>
      </c>
      <c r="AC1798" s="48">
        <v>0</v>
      </c>
      <c r="AD1798" s="9">
        <v>0</v>
      </c>
      <c r="AE1798" s="7">
        <v>0</v>
      </c>
      <c r="AF1798" s="7">
        <v>0</v>
      </c>
      <c r="AG1798" s="7">
        <v>0</v>
      </c>
      <c r="AH1798" s="7">
        <v>0</v>
      </c>
      <c r="AI1798" s="7">
        <v>0</v>
      </c>
      <c r="AJ1798" s="7">
        <v>0</v>
      </c>
      <c r="AK1798" s="7">
        <v>0</v>
      </c>
      <c r="AL1798" s="7">
        <v>0</v>
      </c>
      <c r="AM1798" s="7">
        <v>0</v>
      </c>
      <c r="AN1798" s="7">
        <v>0</v>
      </c>
      <c r="AO1798" s="7">
        <v>0</v>
      </c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</row>
    <row r="1799" spans="1:67" s="21" customFormat="1">
      <c r="A1799" s="7" t="s">
        <v>6033</v>
      </c>
      <c r="B1799" s="7" t="s">
        <v>4131</v>
      </c>
      <c r="C1799" s="7" t="s">
        <v>1506</v>
      </c>
      <c r="D1799" s="7" t="s">
        <v>1507</v>
      </c>
      <c r="E1799" s="7" t="s">
        <v>1521</v>
      </c>
      <c r="F1799" s="7" t="s">
        <v>4002</v>
      </c>
      <c r="G1799" s="7" t="s">
        <v>4003</v>
      </c>
      <c r="H1799" s="7" t="s">
        <v>1537</v>
      </c>
      <c r="I1799" s="7" t="s">
        <v>1537</v>
      </c>
      <c r="J1799" s="7">
        <f t="shared" si="28"/>
        <v>0</v>
      </c>
      <c r="K1799" s="8">
        <v>0</v>
      </c>
      <c r="L1799" s="8">
        <v>0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0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12">
        <v>0</v>
      </c>
      <c r="AA1799" s="20">
        <v>0</v>
      </c>
      <c r="AB1799" s="20">
        <v>0</v>
      </c>
      <c r="AC1799" s="48">
        <v>0</v>
      </c>
      <c r="AD1799" s="9">
        <v>0</v>
      </c>
      <c r="AE1799" s="7">
        <v>0</v>
      </c>
      <c r="AF1799" s="7">
        <v>0</v>
      </c>
      <c r="AG1799" s="7">
        <v>0</v>
      </c>
      <c r="AH1799" s="7">
        <v>0</v>
      </c>
      <c r="AI1799" s="7">
        <v>0</v>
      </c>
      <c r="AJ1799" s="7">
        <v>0</v>
      </c>
      <c r="AK1799" s="7">
        <v>0</v>
      </c>
      <c r="AL1799" s="7">
        <v>0</v>
      </c>
      <c r="AM1799" s="7">
        <v>0</v>
      </c>
      <c r="AN1799" s="7">
        <v>0</v>
      </c>
      <c r="AO1799" s="7">
        <v>0</v>
      </c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</row>
    <row r="1800" spans="1:67" s="21" customFormat="1">
      <c r="A1800" s="7" t="s">
        <v>6034</v>
      </c>
      <c r="B1800" s="7" t="s">
        <v>4102</v>
      </c>
      <c r="C1800" s="7" t="s">
        <v>1506</v>
      </c>
      <c r="D1800" s="7" t="s">
        <v>1507</v>
      </c>
      <c r="E1800" s="7" t="s">
        <v>1537</v>
      </c>
      <c r="F1800" s="7" t="s">
        <v>1537</v>
      </c>
      <c r="G1800" s="7" t="s">
        <v>1537</v>
      </c>
      <c r="H1800" s="7" t="s">
        <v>1537</v>
      </c>
      <c r="I1800" s="7" t="s">
        <v>1537</v>
      </c>
      <c r="J1800" s="7">
        <f t="shared" si="28"/>
        <v>0</v>
      </c>
      <c r="K1800" s="8">
        <v>0</v>
      </c>
      <c r="L1800" s="8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>
        <v>0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12">
        <v>0</v>
      </c>
      <c r="AA1800" s="20">
        <v>0</v>
      </c>
      <c r="AB1800" s="20">
        <v>0</v>
      </c>
      <c r="AC1800" s="48">
        <v>0</v>
      </c>
      <c r="AD1800" s="9">
        <v>0</v>
      </c>
      <c r="AE1800" s="7">
        <v>0</v>
      </c>
      <c r="AF1800" s="7">
        <v>0</v>
      </c>
      <c r="AG1800" s="7">
        <v>0</v>
      </c>
      <c r="AH1800" s="7">
        <v>0</v>
      </c>
      <c r="AI1800" s="7">
        <v>0</v>
      </c>
      <c r="AJ1800" s="7">
        <v>0</v>
      </c>
      <c r="AK1800" s="7">
        <v>0</v>
      </c>
      <c r="AL1800" s="7">
        <v>0</v>
      </c>
      <c r="AM1800" s="7">
        <v>0</v>
      </c>
      <c r="AN1800" s="7">
        <v>0</v>
      </c>
      <c r="AO1800" s="7">
        <v>0</v>
      </c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</row>
    <row r="1801" spans="1:67" s="21" customFormat="1">
      <c r="A1801" s="7" t="s">
        <v>6035</v>
      </c>
      <c r="B1801" s="7" t="s">
        <v>3782</v>
      </c>
      <c r="C1801" s="7" t="s">
        <v>1506</v>
      </c>
      <c r="D1801" s="7" t="s">
        <v>1507</v>
      </c>
      <c r="E1801" s="7" t="s">
        <v>1521</v>
      </c>
      <c r="F1801" s="7" t="s">
        <v>1522</v>
      </c>
      <c r="G1801" s="7" t="s">
        <v>1537</v>
      </c>
      <c r="H1801" s="7" t="s">
        <v>1537</v>
      </c>
      <c r="I1801" s="7" t="s">
        <v>1537</v>
      </c>
      <c r="J1801" s="7">
        <f t="shared" si="28"/>
        <v>0</v>
      </c>
      <c r="K1801" s="8">
        <v>0</v>
      </c>
      <c r="L1801" s="8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12">
        <v>0</v>
      </c>
      <c r="AA1801" s="20">
        <v>0</v>
      </c>
      <c r="AB1801" s="20">
        <v>0</v>
      </c>
      <c r="AC1801" s="48">
        <v>0</v>
      </c>
      <c r="AD1801" s="9">
        <v>0</v>
      </c>
      <c r="AE1801" s="7">
        <v>0</v>
      </c>
      <c r="AF1801" s="7">
        <v>0</v>
      </c>
      <c r="AG1801" s="7">
        <v>0</v>
      </c>
      <c r="AH1801" s="7">
        <v>0</v>
      </c>
      <c r="AI1801" s="7">
        <v>0</v>
      </c>
      <c r="AJ1801" s="7">
        <v>0</v>
      </c>
      <c r="AK1801" s="7">
        <v>0</v>
      </c>
      <c r="AL1801" s="7">
        <v>0</v>
      </c>
      <c r="AM1801" s="7">
        <v>0</v>
      </c>
      <c r="AN1801" s="7">
        <v>0</v>
      </c>
      <c r="AO1801" s="7">
        <v>0</v>
      </c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</row>
    <row r="1802" spans="1:67" s="21" customFormat="1">
      <c r="A1802" s="7" t="s">
        <v>6036</v>
      </c>
      <c r="B1802" s="7" t="s">
        <v>3803</v>
      </c>
      <c r="C1802" s="7" t="s">
        <v>1506</v>
      </c>
      <c r="D1802" s="7" t="s">
        <v>1507</v>
      </c>
      <c r="E1802" s="7" t="s">
        <v>1515</v>
      </c>
      <c r="F1802" s="7" t="s">
        <v>1581</v>
      </c>
      <c r="G1802" s="7" t="s">
        <v>1582</v>
      </c>
      <c r="H1802" s="7" t="s">
        <v>1537</v>
      </c>
      <c r="I1802" s="7" t="s">
        <v>1537</v>
      </c>
      <c r="J1802" s="7">
        <f t="shared" si="28"/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12">
        <v>0</v>
      </c>
      <c r="AA1802" s="20">
        <v>0</v>
      </c>
      <c r="AB1802" s="20">
        <v>0</v>
      </c>
      <c r="AC1802" s="48">
        <v>0</v>
      </c>
      <c r="AD1802" s="9">
        <v>0</v>
      </c>
      <c r="AE1802" s="7">
        <v>0</v>
      </c>
      <c r="AF1802" s="7">
        <v>0</v>
      </c>
      <c r="AG1802" s="7">
        <v>0</v>
      </c>
      <c r="AH1802" s="7">
        <v>0</v>
      </c>
      <c r="AI1802" s="7">
        <v>0</v>
      </c>
      <c r="AJ1802" s="7">
        <v>0</v>
      </c>
      <c r="AK1802" s="7">
        <v>0</v>
      </c>
      <c r="AL1802" s="7">
        <v>0</v>
      </c>
      <c r="AM1802" s="7">
        <v>0</v>
      </c>
      <c r="AN1802" s="7">
        <v>0</v>
      </c>
      <c r="AO1802" s="7">
        <v>0</v>
      </c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</row>
    <row r="1803" spans="1:67" s="21" customFormat="1">
      <c r="A1803" s="7" t="s">
        <v>6037</v>
      </c>
      <c r="B1803" s="7" t="s">
        <v>3782</v>
      </c>
      <c r="C1803" s="7" t="s">
        <v>1506</v>
      </c>
      <c r="D1803" s="7" t="s">
        <v>1507</v>
      </c>
      <c r="E1803" s="7" t="s">
        <v>1521</v>
      </c>
      <c r="F1803" s="7" t="s">
        <v>1522</v>
      </c>
      <c r="G1803" s="7" t="s">
        <v>1537</v>
      </c>
      <c r="H1803" s="7" t="s">
        <v>1537</v>
      </c>
      <c r="I1803" s="7" t="s">
        <v>1537</v>
      </c>
      <c r="J1803" s="7">
        <f t="shared" si="28"/>
        <v>0</v>
      </c>
      <c r="K1803" s="8">
        <v>0</v>
      </c>
      <c r="L1803" s="8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12">
        <v>0</v>
      </c>
      <c r="AA1803" s="20">
        <v>0</v>
      </c>
      <c r="AB1803" s="20">
        <v>0</v>
      </c>
      <c r="AC1803" s="48">
        <v>0</v>
      </c>
      <c r="AD1803" s="9">
        <v>0</v>
      </c>
      <c r="AE1803" s="7">
        <v>0</v>
      </c>
      <c r="AF1803" s="7">
        <v>0</v>
      </c>
      <c r="AG1803" s="7">
        <v>0</v>
      </c>
      <c r="AH1803" s="7">
        <v>0</v>
      </c>
      <c r="AI1803" s="7">
        <v>0</v>
      </c>
      <c r="AJ1803" s="7">
        <v>0</v>
      </c>
      <c r="AK1803" s="7">
        <v>0</v>
      </c>
      <c r="AL1803" s="7">
        <v>0</v>
      </c>
      <c r="AM1803" s="7">
        <v>0</v>
      </c>
      <c r="AN1803" s="7">
        <v>0</v>
      </c>
      <c r="AO1803" s="7">
        <v>0</v>
      </c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</row>
    <row r="1804" spans="1:67" s="21" customFormat="1">
      <c r="A1804" s="7" t="s">
        <v>6038</v>
      </c>
      <c r="B1804" s="7" t="s">
        <v>3782</v>
      </c>
      <c r="C1804" s="7" t="s">
        <v>1506</v>
      </c>
      <c r="D1804" s="7" t="s">
        <v>1507</v>
      </c>
      <c r="E1804" s="7" t="s">
        <v>1521</v>
      </c>
      <c r="F1804" s="7" t="s">
        <v>1522</v>
      </c>
      <c r="G1804" s="7" t="s">
        <v>1537</v>
      </c>
      <c r="H1804" s="7" t="s">
        <v>1537</v>
      </c>
      <c r="I1804" s="7" t="s">
        <v>1537</v>
      </c>
      <c r="J1804" s="7">
        <f t="shared" si="28"/>
        <v>0</v>
      </c>
      <c r="K1804" s="8">
        <v>0</v>
      </c>
      <c r="L1804" s="8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12">
        <v>0</v>
      </c>
      <c r="AA1804" s="20">
        <v>0</v>
      </c>
      <c r="AB1804" s="20">
        <v>0</v>
      </c>
      <c r="AC1804" s="48">
        <v>0</v>
      </c>
      <c r="AD1804" s="9">
        <v>0</v>
      </c>
      <c r="AE1804" s="7">
        <v>0</v>
      </c>
      <c r="AF1804" s="7">
        <v>0</v>
      </c>
      <c r="AG1804" s="7">
        <v>0</v>
      </c>
      <c r="AH1804" s="7">
        <v>0</v>
      </c>
      <c r="AI1804" s="7">
        <v>0</v>
      </c>
      <c r="AJ1804" s="7">
        <v>0</v>
      </c>
      <c r="AK1804" s="7">
        <v>0</v>
      </c>
      <c r="AL1804" s="7">
        <v>0</v>
      </c>
      <c r="AM1804" s="7">
        <v>0</v>
      </c>
      <c r="AN1804" s="7">
        <v>0</v>
      </c>
      <c r="AO1804" s="7">
        <v>0</v>
      </c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</row>
    <row r="1805" spans="1:67" s="21" customFormat="1">
      <c r="A1805" s="7" t="s">
        <v>6039</v>
      </c>
      <c r="B1805" s="7" t="s">
        <v>3831</v>
      </c>
      <c r="C1805" s="7" t="s">
        <v>1506</v>
      </c>
      <c r="D1805" s="7" t="s">
        <v>1507</v>
      </c>
      <c r="E1805" s="7" t="s">
        <v>1508</v>
      </c>
      <c r="F1805" s="7" t="s">
        <v>1509</v>
      </c>
      <c r="G1805" s="7" t="s">
        <v>1510</v>
      </c>
      <c r="H1805" s="7" t="s">
        <v>1537</v>
      </c>
      <c r="I1805" s="7" t="s">
        <v>1537</v>
      </c>
      <c r="J1805" s="7">
        <f t="shared" si="28"/>
        <v>0</v>
      </c>
      <c r="K1805" s="8">
        <v>0</v>
      </c>
      <c r="L1805" s="8">
        <v>0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12">
        <v>0</v>
      </c>
      <c r="AA1805" s="20">
        <v>0</v>
      </c>
      <c r="AB1805" s="20">
        <v>0</v>
      </c>
      <c r="AC1805" s="48">
        <v>0</v>
      </c>
      <c r="AD1805" s="9">
        <v>0</v>
      </c>
      <c r="AE1805" s="7">
        <v>0</v>
      </c>
      <c r="AF1805" s="7">
        <v>0</v>
      </c>
      <c r="AG1805" s="7">
        <v>0</v>
      </c>
      <c r="AH1805" s="7">
        <v>0</v>
      </c>
      <c r="AI1805" s="7">
        <v>0</v>
      </c>
      <c r="AJ1805" s="7">
        <v>0</v>
      </c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</row>
    <row r="1806" spans="1:67" s="21" customFormat="1">
      <c r="A1806" s="7" t="s">
        <v>6040</v>
      </c>
      <c r="B1806" s="7" t="s">
        <v>4102</v>
      </c>
      <c r="C1806" s="7" t="s">
        <v>1506</v>
      </c>
      <c r="D1806" s="7" t="s">
        <v>1507</v>
      </c>
      <c r="E1806" s="7" t="s">
        <v>1537</v>
      </c>
      <c r="F1806" s="7" t="s">
        <v>1537</v>
      </c>
      <c r="G1806" s="7" t="s">
        <v>1537</v>
      </c>
      <c r="H1806" s="7" t="s">
        <v>1537</v>
      </c>
      <c r="I1806" s="7" t="s">
        <v>1537</v>
      </c>
      <c r="J1806" s="7">
        <f t="shared" si="28"/>
        <v>0</v>
      </c>
      <c r="K1806" s="8">
        <v>0</v>
      </c>
      <c r="L1806" s="8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>
        <v>0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Y1806" s="8">
        <v>0</v>
      </c>
      <c r="Z1806" s="12">
        <v>0</v>
      </c>
      <c r="AA1806" s="20">
        <v>0</v>
      </c>
      <c r="AB1806" s="20">
        <v>0</v>
      </c>
      <c r="AC1806" s="48">
        <v>0</v>
      </c>
      <c r="AD1806" s="9">
        <v>0</v>
      </c>
      <c r="AE1806" s="7">
        <v>0</v>
      </c>
      <c r="AF1806" s="7">
        <v>0</v>
      </c>
      <c r="AG1806" s="7">
        <v>0</v>
      </c>
      <c r="AH1806" s="7">
        <v>0</v>
      </c>
      <c r="AI1806" s="7">
        <v>0</v>
      </c>
      <c r="AJ1806" s="7">
        <v>0</v>
      </c>
      <c r="AK1806" s="7">
        <v>0</v>
      </c>
      <c r="AL1806" s="7">
        <v>0</v>
      </c>
      <c r="AM1806" s="7">
        <v>0</v>
      </c>
      <c r="AN1806" s="7">
        <v>0</v>
      </c>
      <c r="AO1806" s="7">
        <v>0</v>
      </c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</row>
    <row r="1807" spans="1:67" s="21" customFormat="1">
      <c r="A1807" s="7" t="s">
        <v>6041</v>
      </c>
      <c r="B1807" s="7" t="s">
        <v>4102</v>
      </c>
      <c r="C1807" s="7" t="s">
        <v>1506</v>
      </c>
      <c r="D1807" s="7" t="s">
        <v>1507</v>
      </c>
      <c r="E1807" s="7" t="s">
        <v>1537</v>
      </c>
      <c r="F1807" s="7" t="s">
        <v>1537</v>
      </c>
      <c r="G1807" s="7" t="s">
        <v>1537</v>
      </c>
      <c r="H1807" s="7" t="s">
        <v>1537</v>
      </c>
      <c r="I1807" s="7" t="s">
        <v>1537</v>
      </c>
      <c r="J1807" s="7">
        <f t="shared" si="28"/>
        <v>0</v>
      </c>
      <c r="K1807" s="8">
        <v>0</v>
      </c>
      <c r="L1807" s="8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12">
        <v>0</v>
      </c>
      <c r="AA1807" s="20">
        <v>0</v>
      </c>
      <c r="AB1807" s="20">
        <v>0</v>
      </c>
      <c r="AC1807" s="48">
        <v>0</v>
      </c>
      <c r="AD1807" s="9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>
        <v>0</v>
      </c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</row>
    <row r="1808" spans="1:67" s="21" customFormat="1">
      <c r="A1808" s="7" t="s">
        <v>6042</v>
      </c>
      <c r="B1808" s="7" t="s">
        <v>4102</v>
      </c>
      <c r="C1808" s="7" t="s">
        <v>1506</v>
      </c>
      <c r="D1808" s="7" t="s">
        <v>1507</v>
      </c>
      <c r="E1808" s="7" t="s">
        <v>1537</v>
      </c>
      <c r="F1808" s="7" t="s">
        <v>1537</v>
      </c>
      <c r="G1808" s="7" t="s">
        <v>1537</v>
      </c>
      <c r="H1808" s="7" t="s">
        <v>1537</v>
      </c>
      <c r="I1808" s="7" t="s">
        <v>1537</v>
      </c>
      <c r="J1808" s="7">
        <f t="shared" si="28"/>
        <v>0</v>
      </c>
      <c r="K1808" s="8">
        <v>0</v>
      </c>
      <c r="L1808" s="8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>
        <v>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Y1808" s="8">
        <v>0</v>
      </c>
      <c r="Z1808" s="12">
        <v>0</v>
      </c>
      <c r="AA1808" s="20">
        <v>0</v>
      </c>
      <c r="AB1808" s="20">
        <v>0</v>
      </c>
      <c r="AC1808" s="48">
        <v>0</v>
      </c>
      <c r="AD1808" s="9">
        <v>0</v>
      </c>
      <c r="AE1808" s="7">
        <v>0</v>
      </c>
      <c r="AF1808" s="7">
        <v>0</v>
      </c>
      <c r="AG1808" s="7">
        <v>0</v>
      </c>
      <c r="AH1808" s="7">
        <v>0</v>
      </c>
      <c r="AI1808" s="7">
        <v>0</v>
      </c>
      <c r="AJ1808" s="7">
        <v>0</v>
      </c>
      <c r="AK1808" s="7">
        <v>0</v>
      </c>
      <c r="AL1808" s="7">
        <v>0</v>
      </c>
      <c r="AM1808" s="7">
        <v>0</v>
      </c>
      <c r="AN1808" s="7">
        <v>0</v>
      </c>
      <c r="AO1808" s="7">
        <v>0</v>
      </c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</row>
    <row r="1809" spans="1:67" s="21" customFormat="1">
      <c r="A1809" s="7" t="s">
        <v>6043</v>
      </c>
      <c r="B1809" s="7" t="s">
        <v>4102</v>
      </c>
      <c r="C1809" s="7" t="s">
        <v>1506</v>
      </c>
      <c r="D1809" s="7" t="s">
        <v>1507</v>
      </c>
      <c r="E1809" s="7" t="s">
        <v>1537</v>
      </c>
      <c r="F1809" s="7" t="s">
        <v>1537</v>
      </c>
      <c r="G1809" s="7" t="s">
        <v>1537</v>
      </c>
      <c r="H1809" s="7" t="s">
        <v>1537</v>
      </c>
      <c r="I1809" s="7" t="s">
        <v>1537</v>
      </c>
      <c r="J1809" s="7">
        <f t="shared" si="28"/>
        <v>0</v>
      </c>
      <c r="K1809" s="8">
        <v>0</v>
      </c>
      <c r="L1809" s="8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>
        <v>0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12">
        <v>0</v>
      </c>
      <c r="AA1809" s="20">
        <v>0</v>
      </c>
      <c r="AB1809" s="20">
        <v>0</v>
      </c>
      <c r="AC1809" s="48">
        <v>0</v>
      </c>
      <c r="AD1809" s="9">
        <v>0</v>
      </c>
      <c r="AE1809" s="7">
        <v>0</v>
      </c>
      <c r="AF1809" s="7">
        <v>0</v>
      </c>
      <c r="AG1809" s="7">
        <v>0</v>
      </c>
      <c r="AH1809" s="7">
        <v>0</v>
      </c>
      <c r="AI1809" s="7">
        <v>0</v>
      </c>
      <c r="AJ1809" s="7">
        <v>0</v>
      </c>
      <c r="AK1809" s="7">
        <v>0</v>
      </c>
      <c r="AL1809" s="7">
        <v>0</v>
      </c>
      <c r="AM1809" s="7">
        <v>0</v>
      </c>
      <c r="AN1809" s="7">
        <v>0</v>
      </c>
      <c r="AO1809" s="7">
        <v>0</v>
      </c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</row>
    <row r="1810" spans="1:67" s="21" customFormat="1">
      <c r="A1810" s="7" t="s">
        <v>6044</v>
      </c>
      <c r="B1810" s="7" t="s">
        <v>5810</v>
      </c>
      <c r="C1810" s="7" t="s">
        <v>1506</v>
      </c>
      <c r="D1810" s="7" t="s">
        <v>1558</v>
      </c>
      <c r="E1810" s="7" t="s">
        <v>1559</v>
      </c>
      <c r="F1810" s="7" t="s">
        <v>1560</v>
      </c>
      <c r="G1810" s="7" t="s">
        <v>1561</v>
      </c>
      <c r="H1810" s="7" t="s">
        <v>5811</v>
      </c>
      <c r="I1810" s="7" t="s">
        <v>1537</v>
      </c>
      <c r="J1810" s="7">
        <f t="shared" si="28"/>
        <v>0</v>
      </c>
      <c r="K1810" s="8">
        <v>0</v>
      </c>
      <c r="L1810" s="8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12">
        <v>0</v>
      </c>
      <c r="AA1810" s="20">
        <v>0</v>
      </c>
      <c r="AB1810" s="20">
        <v>0</v>
      </c>
      <c r="AC1810" s="48">
        <v>0</v>
      </c>
      <c r="AD1810" s="9">
        <v>0</v>
      </c>
      <c r="AE1810" s="7">
        <v>0</v>
      </c>
      <c r="AF1810" s="7">
        <v>0</v>
      </c>
      <c r="AG1810" s="7">
        <v>0</v>
      </c>
      <c r="AH1810" s="7">
        <v>0</v>
      </c>
      <c r="AI1810" s="7">
        <v>0</v>
      </c>
      <c r="AJ1810" s="7">
        <v>0</v>
      </c>
      <c r="AK1810" s="7">
        <v>0</v>
      </c>
      <c r="AL1810" s="7">
        <v>0</v>
      </c>
      <c r="AM1810" s="7">
        <v>0</v>
      </c>
      <c r="AN1810" s="7">
        <v>0</v>
      </c>
      <c r="AO1810" s="7">
        <v>0</v>
      </c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</row>
    <row r="1811" spans="1:67" s="21" customFormat="1">
      <c r="A1811" s="7" t="s">
        <v>6045</v>
      </c>
      <c r="B1811" s="7" t="s">
        <v>4131</v>
      </c>
      <c r="C1811" s="7" t="s">
        <v>1506</v>
      </c>
      <c r="D1811" s="7" t="s">
        <v>1507</v>
      </c>
      <c r="E1811" s="7" t="s">
        <v>1521</v>
      </c>
      <c r="F1811" s="7" t="s">
        <v>4002</v>
      </c>
      <c r="G1811" s="7" t="s">
        <v>4003</v>
      </c>
      <c r="H1811" s="7" t="s">
        <v>1537</v>
      </c>
      <c r="I1811" s="7" t="s">
        <v>1537</v>
      </c>
      <c r="J1811" s="7">
        <f t="shared" si="28"/>
        <v>0</v>
      </c>
      <c r="K1811" s="8">
        <v>0</v>
      </c>
      <c r="L1811" s="8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12">
        <v>0</v>
      </c>
      <c r="AA1811" s="20">
        <v>0</v>
      </c>
      <c r="AB1811" s="20">
        <v>0</v>
      </c>
      <c r="AC1811" s="48">
        <v>0</v>
      </c>
      <c r="AD1811" s="9">
        <v>0</v>
      </c>
      <c r="AE1811" s="7">
        <v>0</v>
      </c>
      <c r="AF1811" s="7">
        <v>0</v>
      </c>
      <c r="AG1811" s="7">
        <v>0</v>
      </c>
      <c r="AH1811" s="7">
        <v>0</v>
      </c>
      <c r="AI1811" s="7">
        <v>0</v>
      </c>
      <c r="AJ1811" s="7">
        <v>0</v>
      </c>
      <c r="AK1811" s="7">
        <v>0</v>
      </c>
      <c r="AL1811" s="7">
        <v>0</v>
      </c>
      <c r="AM1811" s="7">
        <v>0</v>
      </c>
      <c r="AN1811" s="7">
        <v>0</v>
      </c>
      <c r="AO1811" s="7">
        <v>0</v>
      </c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</row>
    <row r="1812" spans="1:67" s="21" customFormat="1">
      <c r="A1812" s="7" t="s">
        <v>6046</v>
      </c>
      <c r="B1812" s="7" t="s">
        <v>4044</v>
      </c>
      <c r="C1812" s="7" t="s">
        <v>1506</v>
      </c>
      <c r="D1812" s="7" t="s">
        <v>1507</v>
      </c>
      <c r="E1812" s="7" t="s">
        <v>1508</v>
      </c>
      <c r="F1812" s="7" t="s">
        <v>1509</v>
      </c>
      <c r="G1812" s="7" t="s">
        <v>1537</v>
      </c>
      <c r="H1812" s="7" t="s">
        <v>1537</v>
      </c>
      <c r="I1812" s="7" t="s">
        <v>1537</v>
      </c>
      <c r="J1812" s="7">
        <f t="shared" si="28"/>
        <v>0</v>
      </c>
      <c r="K1812" s="8">
        <v>0</v>
      </c>
      <c r="L1812" s="8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0</v>
      </c>
      <c r="Z1812" s="12">
        <v>0</v>
      </c>
      <c r="AA1812" s="20">
        <v>0</v>
      </c>
      <c r="AB1812" s="20">
        <v>0</v>
      </c>
      <c r="AC1812" s="48">
        <v>0</v>
      </c>
      <c r="AD1812" s="9">
        <v>0</v>
      </c>
      <c r="AE1812" s="7">
        <v>0</v>
      </c>
      <c r="AF1812" s="7">
        <v>0</v>
      </c>
      <c r="AG1812" s="7">
        <v>0</v>
      </c>
      <c r="AH1812" s="7">
        <v>0</v>
      </c>
      <c r="AI1812" s="7">
        <v>0</v>
      </c>
      <c r="AJ1812" s="7">
        <v>0</v>
      </c>
      <c r="AK1812" s="7">
        <v>0</v>
      </c>
      <c r="AL1812" s="7">
        <v>0</v>
      </c>
      <c r="AM1812" s="7">
        <v>0</v>
      </c>
      <c r="AN1812" s="7">
        <v>0</v>
      </c>
      <c r="AO1812" s="7">
        <v>0</v>
      </c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</row>
    <row r="1813" spans="1:67" s="21" customFormat="1">
      <c r="A1813" s="7" t="s">
        <v>6047</v>
      </c>
      <c r="B1813" s="7" t="s">
        <v>4099</v>
      </c>
      <c r="C1813" s="7" t="s">
        <v>4100</v>
      </c>
      <c r="D1813" s="7" t="s">
        <v>1537</v>
      </c>
      <c r="E1813" s="7" t="s">
        <v>1537</v>
      </c>
      <c r="F1813" s="7" t="s">
        <v>1537</v>
      </c>
      <c r="G1813" s="7" t="s">
        <v>1537</v>
      </c>
      <c r="H1813" s="7" t="s">
        <v>1537</v>
      </c>
      <c r="I1813" s="7" t="s">
        <v>1537</v>
      </c>
      <c r="J1813" s="7">
        <f t="shared" si="28"/>
        <v>0</v>
      </c>
      <c r="K1813" s="8">
        <v>0</v>
      </c>
      <c r="L1813" s="8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12">
        <v>0</v>
      </c>
      <c r="AA1813" s="20">
        <v>0</v>
      </c>
      <c r="AB1813" s="20">
        <v>0</v>
      </c>
      <c r="AC1813" s="48">
        <v>0</v>
      </c>
      <c r="AD1813" s="9">
        <v>0</v>
      </c>
      <c r="AE1813" s="7">
        <v>0</v>
      </c>
      <c r="AF1813" s="7">
        <v>0</v>
      </c>
      <c r="AG1813" s="7">
        <v>0</v>
      </c>
      <c r="AH1813" s="7">
        <v>0</v>
      </c>
      <c r="AI1813" s="7">
        <v>0</v>
      </c>
      <c r="AJ1813" s="7">
        <v>0</v>
      </c>
      <c r="AK1813" s="7">
        <v>0</v>
      </c>
      <c r="AL1813" s="7">
        <v>0</v>
      </c>
      <c r="AM1813" s="7">
        <v>0</v>
      </c>
      <c r="AN1813" s="7">
        <v>0</v>
      </c>
      <c r="AO1813" s="7">
        <v>0</v>
      </c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</row>
    <row r="1814" spans="1:67" s="21" customFormat="1">
      <c r="A1814" s="7" t="s">
        <v>6048</v>
      </c>
      <c r="B1814" s="7" t="s">
        <v>3831</v>
      </c>
      <c r="C1814" s="7" t="s">
        <v>1506</v>
      </c>
      <c r="D1814" s="7" t="s">
        <v>1507</v>
      </c>
      <c r="E1814" s="7" t="s">
        <v>1508</v>
      </c>
      <c r="F1814" s="7" t="s">
        <v>1509</v>
      </c>
      <c r="G1814" s="7" t="s">
        <v>1510</v>
      </c>
      <c r="H1814" s="7" t="s">
        <v>1537</v>
      </c>
      <c r="I1814" s="7" t="s">
        <v>1537</v>
      </c>
      <c r="J1814" s="7">
        <f t="shared" si="28"/>
        <v>0</v>
      </c>
      <c r="K1814" s="8">
        <v>0</v>
      </c>
      <c r="L1814" s="8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  <c r="R1814" s="8">
        <v>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12">
        <v>0</v>
      </c>
      <c r="AA1814" s="20">
        <v>0</v>
      </c>
      <c r="AB1814" s="20">
        <v>0</v>
      </c>
      <c r="AC1814" s="48">
        <v>0</v>
      </c>
      <c r="AD1814" s="9">
        <v>0</v>
      </c>
      <c r="AE1814" s="7">
        <v>0</v>
      </c>
      <c r="AF1814" s="7">
        <v>0</v>
      </c>
      <c r="AG1814" s="7">
        <v>0</v>
      </c>
      <c r="AH1814" s="7">
        <v>0</v>
      </c>
      <c r="AI1814" s="7">
        <v>0</v>
      </c>
      <c r="AJ1814" s="7">
        <v>0</v>
      </c>
      <c r="AK1814" s="7">
        <v>0</v>
      </c>
      <c r="AL1814" s="7">
        <v>0</v>
      </c>
      <c r="AM1814" s="7">
        <v>0</v>
      </c>
      <c r="AN1814" s="7">
        <v>0</v>
      </c>
      <c r="AO1814" s="7">
        <v>0</v>
      </c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</row>
    <row r="1815" spans="1:67" s="21" customFormat="1">
      <c r="A1815" s="7" t="s">
        <v>6049</v>
      </c>
      <c r="B1815" s="7" t="s">
        <v>5713</v>
      </c>
      <c r="C1815" s="7" t="s">
        <v>1506</v>
      </c>
      <c r="D1815" s="7" t="s">
        <v>1558</v>
      </c>
      <c r="E1815" s="7" t="s">
        <v>1537</v>
      </c>
      <c r="F1815" s="7" t="s">
        <v>1537</v>
      </c>
      <c r="G1815" s="7" t="s">
        <v>1537</v>
      </c>
      <c r="H1815" s="7" t="s">
        <v>1537</v>
      </c>
      <c r="I1815" s="7" t="s">
        <v>1537</v>
      </c>
      <c r="J1815" s="7">
        <f t="shared" si="28"/>
        <v>0</v>
      </c>
      <c r="K1815" s="8">
        <v>0</v>
      </c>
      <c r="L1815" s="8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0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12">
        <v>0</v>
      </c>
      <c r="AA1815" s="20">
        <v>0</v>
      </c>
      <c r="AB1815" s="20">
        <v>0</v>
      </c>
      <c r="AC1815" s="48">
        <v>0</v>
      </c>
      <c r="AD1815" s="9">
        <v>0</v>
      </c>
      <c r="AE1815" s="7">
        <v>0</v>
      </c>
      <c r="AF1815" s="7">
        <v>0</v>
      </c>
      <c r="AG1815" s="7">
        <v>0</v>
      </c>
      <c r="AH1815" s="7">
        <v>0</v>
      </c>
      <c r="AI1815" s="7">
        <v>0</v>
      </c>
      <c r="AJ1815" s="7">
        <v>0</v>
      </c>
      <c r="AK1815" s="7">
        <v>0</v>
      </c>
      <c r="AL1815" s="7">
        <v>0</v>
      </c>
      <c r="AM1815" s="7">
        <v>0</v>
      </c>
      <c r="AN1815" s="7">
        <v>0</v>
      </c>
      <c r="AO1815" s="7">
        <v>0</v>
      </c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</row>
    <row r="1816" spans="1:67" s="21" customFormat="1">
      <c r="A1816" s="7" t="s">
        <v>6050</v>
      </c>
      <c r="B1816" s="7" t="s">
        <v>5810</v>
      </c>
      <c r="C1816" s="7" t="s">
        <v>1506</v>
      </c>
      <c r="D1816" s="7" t="s">
        <v>1558</v>
      </c>
      <c r="E1816" s="7" t="s">
        <v>1559</v>
      </c>
      <c r="F1816" s="7" t="s">
        <v>1560</v>
      </c>
      <c r="G1816" s="7" t="s">
        <v>1561</v>
      </c>
      <c r="H1816" s="7" t="s">
        <v>5811</v>
      </c>
      <c r="I1816" s="7" t="s">
        <v>1537</v>
      </c>
      <c r="J1816" s="7">
        <f t="shared" si="28"/>
        <v>0</v>
      </c>
      <c r="K1816" s="8">
        <v>0</v>
      </c>
      <c r="L1816" s="8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12">
        <v>0</v>
      </c>
      <c r="AA1816" s="20">
        <v>0</v>
      </c>
      <c r="AB1816" s="20">
        <v>0</v>
      </c>
      <c r="AC1816" s="48">
        <v>0</v>
      </c>
      <c r="AD1816" s="9">
        <v>0</v>
      </c>
      <c r="AE1816" s="7">
        <v>0</v>
      </c>
      <c r="AF1816" s="7">
        <v>0</v>
      </c>
      <c r="AG1816" s="7">
        <v>0</v>
      </c>
      <c r="AH1816" s="7">
        <v>0</v>
      </c>
      <c r="AI1816" s="7">
        <v>0</v>
      </c>
      <c r="AJ1816" s="7">
        <v>0</v>
      </c>
      <c r="AK1816" s="7">
        <v>0</v>
      </c>
      <c r="AL1816" s="7">
        <v>0</v>
      </c>
      <c r="AM1816" s="7">
        <v>0</v>
      </c>
      <c r="AN1816" s="7">
        <v>0</v>
      </c>
      <c r="AO1816" s="7">
        <v>0</v>
      </c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</row>
    <row r="1817" spans="1:67" s="21" customFormat="1">
      <c r="A1817" s="7" t="s">
        <v>6051</v>
      </c>
      <c r="B1817" s="7" t="s">
        <v>5713</v>
      </c>
      <c r="C1817" s="7" t="s">
        <v>1506</v>
      </c>
      <c r="D1817" s="7" t="s">
        <v>1558</v>
      </c>
      <c r="E1817" s="7" t="s">
        <v>1537</v>
      </c>
      <c r="F1817" s="7" t="s">
        <v>1537</v>
      </c>
      <c r="G1817" s="7" t="s">
        <v>1537</v>
      </c>
      <c r="H1817" s="7" t="s">
        <v>1537</v>
      </c>
      <c r="I1817" s="7" t="s">
        <v>1537</v>
      </c>
      <c r="J1817" s="7">
        <f t="shared" si="28"/>
        <v>0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12">
        <v>0</v>
      </c>
      <c r="AA1817" s="20">
        <v>0</v>
      </c>
      <c r="AB1817" s="20">
        <v>0</v>
      </c>
      <c r="AC1817" s="48">
        <v>0</v>
      </c>
      <c r="AD1817" s="9">
        <v>0</v>
      </c>
      <c r="AE1817" s="7">
        <v>0</v>
      </c>
      <c r="AF1817" s="7">
        <v>0</v>
      </c>
      <c r="AG1817" s="7">
        <v>0</v>
      </c>
      <c r="AH1817" s="7">
        <v>0</v>
      </c>
      <c r="AI1817" s="7">
        <v>0</v>
      </c>
      <c r="AJ1817" s="7">
        <v>0</v>
      </c>
      <c r="AK1817" s="7">
        <v>0</v>
      </c>
      <c r="AL1817" s="7">
        <v>0</v>
      </c>
      <c r="AM1817" s="7">
        <v>0</v>
      </c>
      <c r="AN1817" s="7">
        <v>0</v>
      </c>
      <c r="AO1817" s="7">
        <v>0</v>
      </c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</row>
    <row r="1818" spans="1:67" s="21" customFormat="1">
      <c r="A1818" s="7" t="s">
        <v>6052</v>
      </c>
      <c r="B1818" s="7" t="s">
        <v>4587</v>
      </c>
      <c r="C1818" s="7" t="s">
        <v>1506</v>
      </c>
      <c r="D1818" s="7" t="s">
        <v>1507</v>
      </c>
      <c r="E1818" s="7" t="s">
        <v>1521</v>
      </c>
      <c r="F1818" s="7" t="s">
        <v>1537</v>
      </c>
      <c r="G1818" s="7" t="s">
        <v>1537</v>
      </c>
      <c r="H1818" s="7" t="s">
        <v>1537</v>
      </c>
      <c r="I1818" s="7" t="s">
        <v>1537</v>
      </c>
      <c r="J1818" s="7">
        <f t="shared" si="28"/>
        <v>0</v>
      </c>
      <c r="K1818" s="8">
        <v>0</v>
      </c>
      <c r="L1818" s="8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>
        <v>0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Y1818" s="8">
        <v>0</v>
      </c>
      <c r="Z1818" s="12">
        <v>0</v>
      </c>
      <c r="AA1818" s="20">
        <v>0</v>
      </c>
      <c r="AB1818" s="20">
        <v>0</v>
      </c>
      <c r="AC1818" s="48">
        <v>0</v>
      </c>
      <c r="AD1818" s="9">
        <v>0</v>
      </c>
      <c r="AE1818" s="7">
        <v>0</v>
      </c>
      <c r="AF1818" s="7">
        <v>0</v>
      </c>
      <c r="AG1818" s="7">
        <v>0</v>
      </c>
      <c r="AH1818" s="7">
        <v>0</v>
      </c>
      <c r="AI1818" s="7">
        <v>0</v>
      </c>
      <c r="AJ1818" s="7">
        <v>0</v>
      </c>
      <c r="AK1818" s="7">
        <v>0</v>
      </c>
      <c r="AL1818" s="7">
        <v>0</v>
      </c>
      <c r="AM1818" s="7">
        <v>0</v>
      </c>
      <c r="AN1818" s="7">
        <v>0</v>
      </c>
      <c r="AO1818" s="7">
        <v>0</v>
      </c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</row>
    <row r="1819" spans="1:67" s="21" customFormat="1">
      <c r="A1819" s="7" t="s">
        <v>6053</v>
      </c>
      <c r="B1819" s="7" t="s">
        <v>3773</v>
      </c>
      <c r="C1819" s="7" t="s">
        <v>1506</v>
      </c>
      <c r="D1819" s="7" t="s">
        <v>1558</v>
      </c>
      <c r="E1819" s="7" t="s">
        <v>1559</v>
      </c>
      <c r="F1819" s="7" t="s">
        <v>1560</v>
      </c>
      <c r="G1819" s="7" t="s">
        <v>1561</v>
      </c>
      <c r="H1819" s="7" t="s">
        <v>1537</v>
      </c>
      <c r="I1819" s="7" t="s">
        <v>1537</v>
      </c>
      <c r="J1819" s="7">
        <f t="shared" si="28"/>
        <v>0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0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12">
        <v>0</v>
      </c>
      <c r="AA1819" s="20">
        <v>0</v>
      </c>
      <c r="AB1819" s="20">
        <v>0</v>
      </c>
      <c r="AC1819" s="48">
        <v>0</v>
      </c>
      <c r="AD1819" s="9">
        <v>0</v>
      </c>
      <c r="AE1819" s="7">
        <v>0</v>
      </c>
      <c r="AF1819" s="7">
        <v>0</v>
      </c>
      <c r="AG1819" s="7">
        <v>0</v>
      </c>
      <c r="AH1819" s="7">
        <v>0</v>
      </c>
      <c r="AI1819" s="7">
        <v>0</v>
      </c>
      <c r="AJ1819" s="7">
        <v>0</v>
      </c>
      <c r="AK1819" s="7">
        <v>0</v>
      </c>
      <c r="AL1819" s="7">
        <v>0</v>
      </c>
      <c r="AM1819" s="7">
        <v>0</v>
      </c>
      <c r="AN1819" s="7">
        <v>0</v>
      </c>
      <c r="AO1819" s="7">
        <v>0</v>
      </c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</row>
    <row r="1820" spans="1:67" s="21" customFormat="1">
      <c r="A1820" s="7" t="s">
        <v>6054</v>
      </c>
      <c r="B1820" s="7" t="s">
        <v>4587</v>
      </c>
      <c r="C1820" s="7" t="s">
        <v>1506</v>
      </c>
      <c r="D1820" s="7" t="s">
        <v>1507</v>
      </c>
      <c r="E1820" s="7" t="s">
        <v>1521</v>
      </c>
      <c r="F1820" s="7" t="s">
        <v>1537</v>
      </c>
      <c r="G1820" s="7" t="s">
        <v>1537</v>
      </c>
      <c r="H1820" s="7" t="s">
        <v>1537</v>
      </c>
      <c r="I1820" s="7" t="s">
        <v>1537</v>
      </c>
      <c r="J1820" s="7">
        <f t="shared" si="28"/>
        <v>0</v>
      </c>
      <c r="K1820" s="8">
        <v>0</v>
      </c>
      <c r="L1820" s="8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12">
        <v>0</v>
      </c>
      <c r="AA1820" s="20">
        <v>0</v>
      </c>
      <c r="AB1820" s="20">
        <v>0</v>
      </c>
      <c r="AC1820" s="48">
        <v>0</v>
      </c>
      <c r="AD1820" s="9">
        <v>0</v>
      </c>
      <c r="AE1820" s="7">
        <v>0</v>
      </c>
      <c r="AF1820" s="7">
        <v>0</v>
      </c>
      <c r="AG1820" s="7">
        <v>0</v>
      </c>
      <c r="AH1820" s="7">
        <v>0</v>
      </c>
      <c r="AI1820" s="7">
        <v>0</v>
      </c>
      <c r="AJ1820" s="7">
        <v>0</v>
      </c>
      <c r="AK1820" s="7">
        <v>0</v>
      </c>
      <c r="AL1820" s="7">
        <v>0</v>
      </c>
      <c r="AM1820" s="7">
        <v>0</v>
      </c>
      <c r="AN1820" s="7">
        <v>0</v>
      </c>
      <c r="AO1820" s="7">
        <v>0</v>
      </c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</row>
    <row r="1821" spans="1:67" s="21" customFormat="1">
      <c r="A1821" s="7" t="s">
        <v>6055</v>
      </c>
      <c r="B1821" s="7" t="s">
        <v>3926</v>
      </c>
      <c r="C1821" s="7" t="s">
        <v>1506</v>
      </c>
      <c r="D1821" s="7" t="s">
        <v>1507</v>
      </c>
      <c r="E1821" s="7" t="s">
        <v>1515</v>
      </c>
      <c r="F1821" s="7" t="s">
        <v>1537</v>
      </c>
      <c r="G1821" s="7" t="s">
        <v>1537</v>
      </c>
      <c r="H1821" s="7" t="s">
        <v>1537</v>
      </c>
      <c r="I1821" s="7" t="s">
        <v>1537</v>
      </c>
      <c r="J1821" s="7">
        <f t="shared" si="28"/>
        <v>0</v>
      </c>
      <c r="K1821" s="8">
        <v>0</v>
      </c>
      <c r="L1821" s="8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12">
        <v>0</v>
      </c>
      <c r="AA1821" s="20">
        <v>0</v>
      </c>
      <c r="AB1821" s="20">
        <v>0</v>
      </c>
      <c r="AC1821" s="48">
        <v>0</v>
      </c>
      <c r="AD1821" s="9">
        <v>0</v>
      </c>
      <c r="AE1821" s="7">
        <v>0</v>
      </c>
      <c r="AF1821" s="7">
        <v>0</v>
      </c>
      <c r="AG1821" s="7">
        <v>0</v>
      </c>
      <c r="AH1821" s="7">
        <v>0</v>
      </c>
      <c r="AI1821" s="7">
        <v>0</v>
      </c>
      <c r="AJ1821" s="7">
        <v>0</v>
      </c>
      <c r="AK1821" s="7">
        <v>0</v>
      </c>
      <c r="AL1821" s="7">
        <v>0</v>
      </c>
      <c r="AM1821" s="7">
        <v>0</v>
      </c>
      <c r="AN1821" s="7">
        <v>0</v>
      </c>
      <c r="AO1821" s="7">
        <v>0</v>
      </c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</row>
    <row r="1822" spans="1:67" s="21" customFormat="1">
      <c r="A1822" s="7" t="s">
        <v>6056</v>
      </c>
      <c r="B1822" s="7" t="s">
        <v>4830</v>
      </c>
      <c r="C1822" s="7" t="s">
        <v>1506</v>
      </c>
      <c r="D1822" s="7" t="s">
        <v>1537</v>
      </c>
      <c r="E1822" s="7" t="s">
        <v>1537</v>
      </c>
      <c r="F1822" s="7" t="s">
        <v>1537</v>
      </c>
      <c r="G1822" s="7" t="s">
        <v>1537</v>
      </c>
      <c r="H1822" s="7" t="s">
        <v>1537</v>
      </c>
      <c r="I1822" s="7" t="s">
        <v>1537</v>
      </c>
      <c r="J1822" s="7">
        <f t="shared" si="28"/>
        <v>0</v>
      </c>
      <c r="K1822" s="8">
        <v>0</v>
      </c>
      <c r="L1822" s="8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12">
        <v>0</v>
      </c>
      <c r="AA1822" s="20">
        <v>0</v>
      </c>
      <c r="AB1822" s="20">
        <v>0</v>
      </c>
      <c r="AC1822" s="48">
        <v>0</v>
      </c>
      <c r="AD1822" s="9">
        <v>0</v>
      </c>
      <c r="AE1822" s="7">
        <v>0</v>
      </c>
      <c r="AF1822" s="7">
        <v>0</v>
      </c>
      <c r="AG1822" s="7">
        <v>0</v>
      </c>
      <c r="AH1822" s="7">
        <v>0</v>
      </c>
      <c r="AI1822" s="7">
        <v>0</v>
      </c>
      <c r="AJ1822" s="7">
        <v>0</v>
      </c>
      <c r="AK1822" s="7">
        <v>0</v>
      </c>
      <c r="AL1822" s="7">
        <v>0</v>
      </c>
      <c r="AM1822" s="7">
        <v>0</v>
      </c>
      <c r="AN1822" s="7">
        <v>0</v>
      </c>
      <c r="AO1822" s="7">
        <v>0</v>
      </c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</row>
    <row r="1823" spans="1:67" s="21" customFormat="1">
      <c r="A1823" s="7" t="s">
        <v>6057</v>
      </c>
      <c r="B1823" s="7" t="s">
        <v>3711</v>
      </c>
      <c r="C1823" s="7" t="s">
        <v>1506</v>
      </c>
      <c r="D1823" s="7" t="s">
        <v>1507</v>
      </c>
      <c r="E1823" s="7" t="s">
        <v>1515</v>
      </c>
      <c r="F1823" s="7" t="s">
        <v>3672</v>
      </c>
      <c r="G1823" s="7" t="s">
        <v>1789</v>
      </c>
      <c r="H1823" s="7" t="s">
        <v>1518</v>
      </c>
      <c r="I1823" s="7" t="s">
        <v>1537</v>
      </c>
      <c r="J1823" s="7">
        <f t="shared" si="28"/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12">
        <v>0</v>
      </c>
      <c r="AA1823" s="20">
        <v>0</v>
      </c>
      <c r="AB1823" s="20">
        <v>0</v>
      </c>
      <c r="AC1823" s="48">
        <v>0</v>
      </c>
      <c r="AD1823" s="9">
        <v>0</v>
      </c>
      <c r="AE1823" s="7">
        <v>0</v>
      </c>
      <c r="AF1823" s="7">
        <v>0</v>
      </c>
      <c r="AG1823" s="7">
        <v>0</v>
      </c>
      <c r="AH1823" s="7">
        <v>0</v>
      </c>
      <c r="AI1823" s="7">
        <v>0</v>
      </c>
      <c r="AJ1823" s="7">
        <v>0</v>
      </c>
      <c r="AK1823" s="7">
        <v>0</v>
      </c>
      <c r="AL1823" s="7">
        <v>0</v>
      </c>
      <c r="AM1823" s="7">
        <v>0</v>
      </c>
      <c r="AN1823" s="7">
        <v>0</v>
      </c>
      <c r="AO1823" s="7">
        <v>0</v>
      </c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</row>
    <row r="1824" spans="1:67" s="21" customFormat="1">
      <c r="A1824" s="7" t="s">
        <v>6058</v>
      </c>
      <c r="B1824" s="7" t="s">
        <v>3670</v>
      </c>
      <c r="C1824" s="7" t="s">
        <v>1506</v>
      </c>
      <c r="D1824" s="7" t="s">
        <v>1507</v>
      </c>
      <c r="E1824" s="7" t="s">
        <v>1521</v>
      </c>
      <c r="F1824" s="7" t="s">
        <v>1522</v>
      </c>
      <c r="G1824" s="7" t="s">
        <v>1523</v>
      </c>
      <c r="H1824" s="7" t="s">
        <v>1537</v>
      </c>
      <c r="I1824" s="7" t="s">
        <v>1537</v>
      </c>
      <c r="J1824" s="7">
        <f t="shared" si="28"/>
        <v>0</v>
      </c>
      <c r="K1824" s="8">
        <v>0</v>
      </c>
      <c r="L1824" s="8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  <c r="R1824" s="8">
        <v>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12">
        <v>0</v>
      </c>
      <c r="AA1824" s="20">
        <v>0</v>
      </c>
      <c r="AB1824" s="20">
        <v>0</v>
      </c>
      <c r="AC1824" s="48">
        <v>0</v>
      </c>
      <c r="AD1824" s="9">
        <v>0</v>
      </c>
      <c r="AE1824" s="7">
        <v>0</v>
      </c>
      <c r="AF1824" s="7">
        <v>0</v>
      </c>
      <c r="AG1824" s="7">
        <v>0</v>
      </c>
      <c r="AH1824" s="7">
        <v>0</v>
      </c>
      <c r="AI1824" s="7">
        <v>0</v>
      </c>
      <c r="AJ1824" s="7">
        <v>0</v>
      </c>
      <c r="AK1824" s="7">
        <v>0</v>
      </c>
      <c r="AL1824" s="7">
        <v>0</v>
      </c>
      <c r="AM1824" s="7">
        <v>0</v>
      </c>
      <c r="AN1824" s="7">
        <v>0</v>
      </c>
      <c r="AO1824" s="7">
        <v>0</v>
      </c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</row>
    <row r="1825" spans="1:67" s="21" customFormat="1">
      <c r="A1825" s="7" t="s">
        <v>6059</v>
      </c>
      <c r="B1825" s="7" t="s">
        <v>4102</v>
      </c>
      <c r="C1825" s="7" t="s">
        <v>1506</v>
      </c>
      <c r="D1825" s="7" t="s">
        <v>1507</v>
      </c>
      <c r="E1825" s="7" t="s">
        <v>1537</v>
      </c>
      <c r="F1825" s="7" t="s">
        <v>1537</v>
      </c>
      <c r="G1825" s="7" t="s">
        <v>1537</v>
      </c>
      <c r="H1825" s="7" t="s">
        <v>1537</v>
      </c>
      <c r="I1825" s="7" t="s">
        <v>1537</v>
      </c>
      <c r="J1825" s="7">
        <f t="shared" si="28"/>
        <v>0</v>
      </c>
      <c r="K1825" s="8">
        <v>0</v>
      </c>
      <c r="L1825" s="8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12">
        <v>0</v>
      </c>
      <c r="AA1825" s="20">
        <v>0</v>
      </c>
      <c r="AB1825" s="20">
        <v>0</v>
      </c>
      <c r="AC1825" s="48">
        <v>0</v>
      </c>
      <c r="AD1825" s="9">
        <v>0</v>
      </c>
      <c r="AE1825" s="7">
        <v>0</v>
      </c>
      <c r="AF1825" s="7">
        <v>0</v>
      </c>
      <c r="AG1825" s="7">
        <v>0</v>
      </c>
      <c r="AH1825" s="7">
        <v>0</v>
      </c>
      <c r="AI1825" s="7">
        <v>0</v>
      </c>
      <c r="AJ1825" s="7">
        <v>0</v>
      </c>
      <c r="AK1825" s="7">
        <v>0</v>
      </c>
      <c r="AL1825" s="7">
        <v>0</v>
      </c>
      <c r="AM1825" s="7">
        <v>0</v>
      </c>
      <c r="AN1825" s="7">
        <v>0</v>
      </c>
      <c r="AO1825" s="7">
        <v>0</v>
      </c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</row>
    <row r="1826" spans="1:67" s="21" customFormat="1">
      <c r="A1826" s="7" t="s">
        <v>6060</v>
      </c>
      <c r="B1826" s="7" t="s">
        <v>4102</v>
      </c>
      <c r="C1826" s="7" t="s">
        <v>1506</v>
      </c>
      <c r="D1826" s="7" t="s">
        <v>1507</v>
      </c>
      <c r="E1826" s="7" t="s">
        <v>1537</v>
      </c>
      <c r="F1826" s="7" t="s">
        <v>1537</v>
      </c>
      <c r="G1826" s="7" t="s">
        <v>1537</v>
      </c>
      <c r="H1826" s="7" t="s">
        <v>1537</v>
      </c>
      <c r="I1826" s="7" t="s">
        <v>1537</v>
      </c>
      <c r="J1826" s="7">
        <f t="shared" si="28"/>
        <v>0</v>
      </c>
      <c r="K1826" s="8">
        <v>0</v>
      </c>
      <c r="L1826" s="8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12">
        <v>0</v>
      </c>
      <c r="AA1826" s="20">
        <v>0</v>
      </c>
      <c r="AB1826" s="20">
        <v>0</v>
      </c>
      <c r="AC1826" s="48">
        <v>0</v>
      </c>
      <c r="AD1826" s="9">
        <v>0</v>
      </c>
      <c r="AE1826" s="7">
        <v>0</v>
      </c>
      <c r="AF1826" s="7">
        <v>0</v>
      </c>
      <c r="AG1826" s="7">
        <v>0</v>
      </c>
      <c r="AH1826" s="7">
        <v>0</v>
      </c>
      <c r="AI1826" s="7">
        <v>0</v>
      </c>
      <c r="AJ1826" s="7">
        <v>0</v>
      </c>
      <c r="AK1826" s="7">
        <v>0</v>
      </c>
      <c r="AL1826" s="7">
        <v>0</v>
      </c>
      <c r="AM1826" s="7">
        <v>0</v>
      </c>
      <c r="AN1826" s="7">
        <v>0</v>
      </c>
      <c r="AO1826" s="7">
        <v>0</v>
      </c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</row>
    <row r="1827" spans="1:67" s="21" customFormat="1">
      <c r="A1827" s="7" t="s">
        <v>6061</v>
      </c>
      <c r="B1827" s="7" t="s">
        <v>4016</v>
      </c>
      <c r="C1827" s="7" t="s">
        <v>1506</v>
      </c>
      <c r="D1827" s="7" t="s">
        <v>1507</v>
      </c>
      <c r="E1827" s="7" t="s">
        <v>1508</v>
      </c>
      <c r="F1827" s="7" t="s">
        <v>1537</v>
      </c>
      <c r="G1827" s="7" t="s">
        <v>1537</v>
      </c>
      <c r="H1827" s="7" t="s">
        <v>1537</v>
      </c>
      <c r="I1827" s="7" t="s">
        <v>1537</v>
      </c>
      <c r="J1827" s="7">
        <f t="shared" si="28"/>
        <v>0</v>
      </c>
      <c r="K1827" s="8">
        <v>0</v>
      </c>
      <c r="L1827" s="8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0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12">
        <v>0</v>
      </c>
      <c r="AA1827" s="20">
        <v>0</v>
      </c>
      <c r="AB1827" s="20">
        <v>0</v>
      </c>
      <c r="AC1827" s="48">
        <v>0</v>
      </c>
      <c r="AD1827" s="9">
        <v>0</v>
      </c>
      <c r="AE1827" s="7">
        <v>0</v>
      </c>
      <c r="AF1827" s="7">
        <v>0</v>
      </c>
      <c r="AG1827" s="7">
        <v>0</v>
      </c>
      <c r="AH1827" s="7">
        <v>0</v>
      </c>
      <c r="AI1827" s="7">
        <v>0</v>
      </c>
      <c r="AJ1827" s="7">
        <v>0</v>
      </c>
      <c r="AK1827" s="7">
        <v>0</v>
      </c>
      <c r="AL1827" s="7">
        <v>0</v>
      </c>
      <c r="AM1827" s="7">
        <v>0</v>
      </c>
      <c r="AN1827" s="7">
        <v>0</v>
      </c>
      <c r="AO1827" s="7">
        <v>0</v>
      </c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</row>
    <row r="1828" spans="1:67" s="21" customFormat="1">
      <c r="A1828" s="7" t="s">
        <v>6062</v>
      </c>
      <c r="B1828" s="7" t="s">
        <v>3670</v>
      </c>
      <c r="C1828" s="7" t="s">
        <v>1506</v>
      </c>
      <c r="D1828" s="7" t="s">
        <v>1507</v>
      </c>
      <c r="E1828" s="7" t="s">
        <v>1521</v>
      </c>
      <c r="F1828" s="7" t="s">
        <v>1522</v>
      </c>
      <c r="G1828" s="7" t="s">
        <v>1523</v>
      </c>
      <c r="H1828" s="7" t="s">
        <v>1537</v>
      </c>
      <c r="I1828" s="7" t="s">
        <v>1537</v>
      </c>
      <c r="J1828" s="7">
        <f t="shared" si="28"/>
        <v>0</v>
      </c>
      <c r="K1828" s="8">
        <v>0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0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Y1828" s="8">
        <v>0</v>
      </c>
      <c r="Z1828" s="12">
        <v>0</v>
      </c>
      <c r="AA1828" s="20">
        <v>0</v>
      </c>
      <c r="AB1828" s="20">
        <v>0</v>
      </c>
      <c r="AC1828" s="48">
        <v>0</v>
      </c>
      <c r="AD1828" s="9">
        <v>0</v>
      </c>
      <c r="AE1828" s="7">
        <v>0</v>
      </c>
      <c r="AF1828" s="7">
        <v>0</v>
      </c>
      <c r="AG1828" s="7">
        <v>0</v>
      </c>
      <c r="AH1828" s="7">
        <v>0</v>
      </c>
      <c r="AI1828" s="7">
        <v>0</v>
      </c>
      <c r="AJ1828" s="7">
        <v>0</v>
      </c>
      <c r="AK1828" s="7">
        <v>0</v>
      </c>
      <c r="AL1828" s="7">
        <v>0</v>
      </c>
      <c r="AM1828" s="7">
        <v>0</v>
      </c>
      <c r="AN1828" s="7">
        <v>0</v>
      </c>
      <c r="AO1828" s="7">
        <v>0</v>
      </c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</row>
    <row r="1829" spans="1:67" s="21" customFormat="1">
      <c r="A1829" s="7" t="s">
        <v>6063</v>
      </c>
      <c r="B1829" s="7" t="s">
        <v>6064</v>
      </c>
      <c r="C1829" s="7" t="s">
        <v>1506</v>
      </c>
      <c r="D1829" s="7" t="s">
        <v>1558</v>
      </c>
      <c r="E1829" s="7" t="s">
        <v>1588</v>
      </c>
      <c r="F1829" s="7" t="s">
        <v>1589</v>
      </c>
      <c r="G1829" s="7" t="s">
        <v>1779</v>
      </c>
      <c r="H1829" s="7" t="s">
        <v>6065</v>
      </c>
      <c r="I1829" s="7" t="s">
        <v>1537</v>
      </c>
      <c r="J1829" s="7">
        <f t="shared" si="28"/>
        <v>0</v>
      </c>
      <c r="K1829" s="8">
        <v>0</v>
      </c>
      <c r="L1829" s="8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12">
        <v>0</v>
      </c>
      <c r="AA1829" s="20">
        <v>0</v>
      </c>
      <c r="AB1829" s="20">
        <v>0</v>
      </c>
      <c r="AC1829" s="48">
        <v>0</v>
      </c>
      <c r="AD1829" s="9">
        <v>0</v>
      </c>
      <c r="AE1829" s="7">
        <v>0</v>
      </c>
      <c r="AF1829" s="7">
        <v>0</v>
      </c>
      <c r="AG1829" s="7">
        <v>0</v>
      </c>
      <c r="AH1829" s="7">
        <v>0</v>
      </c>
      <c r="AI1829" s="7">
        <v>0</v>
      </c>
      <c r="AJ1829" s="7">
        <v>0</v>
      </c>
      <c r="AK1829" s="7">
        <v>0</v>
      </c>
      <c r="AL1829" s="7">
        <v>0</v>
      </c>
      <c r="AM1829" s="7">
        <v>0</v>
      </c>
      <c r="AN1829" s="7">
        <v>0</v>
      </c>
      <c r="AO1829" s="7">
        <v>0</v>
      </c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</row>
    <row r="1830" spans="1:67" s="21" customFormat="1">
      <c r="A1830" s="7" t="s">
        <v>6066</v>
      </c>
      <c r="B1830" s="7" t="s">
        <v>3670</v>
      </c>
      <c r="C1830" s="7" t="s">
        <v>1506</v>
      </c>
      <c r="D1830" s="7" t="s">
        <v>1507</v>
      </c>
      <c r="E1830" s="7" t="s">
        <v>1521</v>
      </c>
      <c r="F1830" s="7" t="s">
        <v>1522</v>
      </c>
      <c r="G1830" s="7" t="s">
        <v>1523</v>
      </c>
      <c r="H1830" s="7" t="s">
        <v>1537</v>
      </c>
      <c r="I1830" s="7" t="s">
        <v>1537</v>
      </c>
      <c r="J1830" s="7">
        <f t="shared" si="28"/>
        <v>0</v>
      </c>
      <c r="K1830" s="8">
        <v>0</v>
      </c>
      <c r="L1830" s="8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 s="12">
        <v>0</v>
      </c>
      <c r="AA1830" s="20">
        <v>0</v>
      </c>
      <c r="AB1830" s="20">
        <v>0</v>
      </c>
      <c r="AC1830" s="48">
        <v>0</v>
      </c>
      <c r="AD1830" s="9">
        <v>0</v>
      </c>
      <c r="AE1830" s="7">
        <v>0</v>
      </c>
      <c r="AF1830" s="7">
        <v>0</v>
      </c>
      <c r="AG1830" s="7">
        <v>0</v>
      </c>
      <c r="AH1830" s="7">
        <v>0</v>
      </c>
      <c r="AI1830" s="7">
        <v>0</v>
      </c>
      <c r="AJ1830" s="7">
        <v>0</v>
      </c>
      <c r="AK1830" s="7">
        <v>0</v>
      </c>
      <c r="AL1830" s="7">
        <v>0</v>
      </c>
      <c r="AM1830" s="7">
        <v>0</v>
      </c>
      <c r="AN1830" s="7">
        <v>0</v>
      </c>
      <c r="AO1830" s="7">
        <v>0</v>
      </c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</row>
    <row r="1831" spans="1:67" s="21" customFormat="1">
      <c r="A1831" s="7" t="s">
        <v>6067</v>
      </c>
      <c r="B1831" s="7" t="s">
        <v>4587</v>
      </c>
      <c r="C1831" s="7" t="s">
        <v>1506</v>
      </c>
      <c r="D1831" s="7" t="s">
        <v>1507</v>
      </c>
      <c r="E1831" s="7" t="s">
        <v>1521</v>
      </c>
      <c r="F1831" s="7" t="s">
        <v>1537</v>
      </c>
      <c r="G1831" s="7" t="s">
        <v>1537</v>
      </c>
      <c r="H1831" s="7" t="s">
        <v>1537</v>
      </c>
      <c r="I1831" s="7" t="s">
        <v>1537</v>
      </c>
      <c r="J1831" s="7">
        <f t="shared" si="28"/>
        <v>0</v>
      </c>
      <c r="K1831" s="8">
        <v>0</v>
      </c>
      <c r="L1831" s="8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12">
        <v>0</v>
      </c>
      <c r="AA1831" s="20">
        <v>0</v>
      </c>
      <c r="AB1831" s="20">
        <v>0</v>
      </c>
      <c r="AC1831" s="48">
        <v>0</v>
      </c>
      <c r="AD1831" s="9">
        <v>0</v>
      </c>
      <c r="AE1831" s="7">
        <v>0</v>
      </c>
      <c r="AF1831" s="7">
        <v>0</v>
      </c>
      <c r="AG1831" s="7">
        <v>0</v>
      </c>
      <c r="AH1831" s="7">
        <v>0</v>
      </c>
      <c r="AI1831" s="7">
        <v>0</v>
      </c>
      <c r="AJ1831" s="7">
        <v>0</v>
      </c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</row>
    <row r="1832" spans="1:67" s="21" customFormat="1">
      <c r="A1832" s="7" t="s">
        <v>6068</v>
      </c>
      <c r="B1832" s="7" t="s">
        <v>4102</v>
      </c>
      <c r="C1832" s="7" t="s">
        <v>1506</v>
      </c>
      <c r="D1832" s="7" t="s">
        <v>1507</v>
      </c>
      <c r="E1832" s="7" t="s">
        <v>1537</v>
      </c>
      <c r="F1832" s="7" t="s">
        <v>1537</v>
      </c>
      <c r="G1832" s="7" t="s">
        <v>1537</v>
      </c>
      <c r="H1832" s="7" t="s">
        <v>1537</v>
      </c>
      <c r="I1832" s="7" t="s">
        <v>1537</v>
      </c>
      <c r="J1832" s="7">
        <f t="shared" si="28"/>
        <v>0</v>
      </c>
      <c r="K1832" s="8">
        <v>0</v>
      </c>
      <c r="L1832" s="8">
        <v>0</v>
      </c>
      <c r="M1832" s="8">
        <v>0</v>
      </c>
      <c r="N1832" s="8">
        <v>0</v>
      </c>
      <c r="O1832" s="8">
        <v>0</v>
      </c>
      <c r="P1832" s="8">
        <v>0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12">
        <v>0</v>
      </c>
      <c r="AA1832" s="20">
        <v>0</v>
      </c>
      <c r="AB1832" s="20">
        <v>0</v>
      </c>
      <c r="AC1832" s="48">
        <v>0</v>
      </c>
      <c r="AD1832" s="9">
        <v>0</v>
      </c>
      <c r="AE1832" s="7">
        <v>0</v>
      </c>
      <c r="AF1832" s="7">
        <v>0</v>
      </c>
      <c r="AG1832" s="7">
        <v>0</v>
      </c>
      <c r="AH1832" s="7">
        <v>0</v>
      </c>
      <c r="AI1832" s="7">
        <v>0</v>
      </c>
      <c r="AJ1832" s="7">
        <v>0</v>
      </c>
      <c r="AK1832" s="7">
        <v>0</v>
      </c>
      <c r="AL1832" s="7">
        <v>0</v>
      </c>
      <c r="AM1832" s="7">
        <v>0</v>
      </c>
      <c r="AN1832" s="7">
        <v>0</v>
      </c>
      <c r="AO1832" s="7">
        <v>0</v>
      </c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</row>
    <row r="1833" spans="1:67" s="21" customFormat="1">
      <c r="A1833" s="7" t="s">
        <v>6069</v>
      </c>
      <c r="B1833" s="7" t="s">
        <v>3958</v>
      </c>
      <c r="C1833" s="7" t="s">
        <v>1506</v>
      </c>
      <c r="D1833" s="7" t="s">
        <v>1558</v>
      </c>
      <c r="E1833" s="7" t="s">
        <v>1588</v>
      </c>
      <c r="F1833" s="7" t="s">
        <v>1589</v>
      </c>
      <c r="G1833" s="7" t="s">
        <v>3959</v>
      </c>
      <c r="H1833" s="7" t="s">
        <v>1537</v>
      </c>
      <c r="I1833" s="7" t="s">
        <v>1537</v>
      </c>
      <c r="J1833" s="7">
        <f t="shared" si="28"/>
        <v>0</v>
      </c>
      <c r="K1833" s="8">
        <v>0</v>
      </c>
      <c r="L1833" s="8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12">
        <v>0</v>
      </c>
      <c r="AA1833" s="20">
        <v>0</v>
      </c>
      <c r="AB1833" s="20">
        <v>0</v>
      </c>
      <c r="AC1833" s="48">
        <v>0</v>
      </c>
      <c r="AD1833" s="9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>
        <v>0</v>
      </c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</row>
    <row r="1834" spans="1:67" s="21" customFormat="1">
      <c r="A1834" s="7" t="s">
        <v>6070</v>
      </c>
      <c r="B1834" s="7" t="s">
        <v>3695</v>
      </c>
      <c r="C1834" s="7" t="s">
        <v>1506</v>
      </c>
      <c r="D1834" s="7" t="s">
        <v>1507</v>
      </c>
      <c r="E1834" s="7" t="s">
        <v>1515</v>
      </c>
      <c r="F1834" s="7" t="s">
        <v>3672</v>
      </c>
      <c r="G1834" s="7" t="s">
        <v>1789</v>
      </c>
      <c r="H1834" s="7" t="s">
        <v>1537</v>
      </c>
      <c r="I1834" s="7" t="s">
        <v>1537</v>
      </c>
      <c r="J1834" s="7">
        <f t="shared" si="28"/>
        <v>0</v>
      </c>
      <c r="K1834" s="8">
        <v>0</v>
      </c>
      <c r="L1834" s="8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>
        <v>0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Y1834" s="8">
        <v>0</v>
      </c>
      <c r="Z1834" s="12">
        <v>0</v>
      </c>
      <c r="AA1834" s="20">
        <v>0</v>
      </c>
      <c r="AB1834" s="20">
        <v>0</v>
      </c>
      <c r="AC1834" s="48">
        <v>0</v>
      </c>
      <c r="AD1834" s="9">
        <v>0</v>
      </c>
      <c r="AE1834" s="7">
        <v>0</v>
      </c>
      <c r="AF1834" s="7">
        <v>0</v>
      </c>
      <c r="AG1834" s="7">
        <v>0</v>
      </c>
      <c r="AH1834" s="7">
        <v>0</v>
      </c>
      <c r="AI1834" s="7">
        <v>0</v>
      </c>
      <c r="AJ1834" s="7">
        <v>0</v>
      </c>
      <c r="AK1834" s="7">
        <v>0</v>
      </c>
      <c r="AL1834" s="7">
        <v>0</v>
      </c>
      <c r="AM1834" s="7">
        <v>0</v>
      </c>
      <c r="AN1834" s="7">
        <v>0</v>
      </c>
      <c r="AO1834" s="7">
        <v>0</v>
      </c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</row>
    <row r="1835" spans="1:67" s="21" customFormat="1">
      <c r="A1835" s="7" t="s">
        <v>6071</v>
      </c>
      <c r="B1835" s="7" t="s">
        <v>3695</v>
      </c>
      <c r="C1835" s="7" t="s">
        <v>1506</v>
      </c>
      <c r="D1835" s="7" t="s">
        <v>1507</v>
      </c>
      <c r="E1835" s="7" t="s">
        <v>1515</v>
      </c>
      <c r="F1835" s="7" t="s">
        <v>3672</v>
      </c>
      <c r="G1835" s="7" t="s">
        <v>1789</v>
      </c>
      <c r="H1835" s="7" t="s">
        <v>1537</v>
      </c>
      <c r="I1835" s="7" t="s">
        <v>1537</v>
      </c>
      <c r="J1835" s="7">
        <f t="shared" si="28"/>
        <v>0</v>
      </c>
      <c r="K1835" s="8">
        <v>0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0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12">
        <v>0</v>
      </c>
      <c r="AA1835" s="20">
        <v>0</v>
      </c>
      <c r="AB1835" s="20">
        <v>0</v>
      </c>
      <c r="AC1835" s="48">
        <v>0</v>
      </c>
      <c r="AD1835" s="9">
        <v>0</v>
      </c>
      <c r="AE1835" s="7">
        <v>0</v>
      </c>
      <c r="AF1835" s="7">
        <v>0</v>
      </c>
      <c r="AG1835" s="7">
        <v>0</v>
      </c>
      <c r="AH1835" s="7">
        <v>0</v>
      </c>
      <c r="AI1835" s="7">
        <v>0</v>
      </c>
      <c r="AJ1835" s="7">
        <v>0</v>
      </c>
      <c r="AK1835" s="7">
        <v>0</v>
      </c>
      <c r="AL1835" s="7">
        <v>0</v>
      </c>
      <c r="AM1835" s="7">
        <v>0</v>
      </c>
      <c r="AN1835" s="7">
        <v>0</v>
      </c>
      <c r="AO1835" s="7">
        <v>0</v>
      </c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</row>
    <row r="1836" spans="1:67" s="21" customFormat="1">
      <c r="A1836" s="7" t="s">
        <v>6072</v>
      </c>
      <c r="B1836" s="7" t="s">
        <v>3695</v>
      </c>
      <c r="C1836" s="7" t="s">
        <v>1506</v>
      </c>
      <c r="D1836" s="7" t="s">
        <v>1507</v>
      </c>
      <c r="E1836" s="7" t="s">
        <v>1515</v>
      </c>
      <c r="F1836" s="7" t="s">
        <v>3672</v>
      </c>
      <c r="G1836" s="7" t="s">
        <v>1789</v>
      </c>
      <c r="H1836" s="7" t="s">
        <v>1537</v>
      </c>
      <c r="I1836" s="7" t="s">
        <v>1537</v>
      </c>
      <c r="J1836" s="7">
        <f t="shared" si="28"/>
        <v>0</v>
      </c>
      <c r="K1836" s="8">
        <v>0</v>
      </c>
      <c r="L1836" s="8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Y1836" s="8">
        <v>0</v>
      </c>
      <c r="Z1836" s="12">
        <v>0</v>
      </c>
      <c r="AA1836" s="20">
        <v>0</v>
      </c>
      <c r="AB1836" s="20">
        <v>0</v>
      </c>
      <c r="AC1836" s="48">
        <v>0</v>
      </c>
      <c r="AD1836" s="9">
        <v>0</v>
      </c>
      <c r="AE1836" s="7">
        <v>0</v>
      </c>
      <c r="AF1836" s="7">
        <v>0</v>
      </c>
      <c r="AG1836" s="7">
        <v>0</v>
      </c>
      <c r="AH1836" s="7">
        <v>0</v>
      </c>
      <c r="AI1836" s="7">
        <v>0</v>
      </c>
      <c r="AJ1836" s="7">
        <v>0</v>
      </c>
      <c r="AK1836" s="7">
        <v>0</v>
      </c>
      <c r="AL1836" s="7">
        <v>0</v>
      </c>
      <c r="AM1836" s="7">
        <v>0</v>
      </c>
      <c r="AN1836" s="7">
        <v>0</v>
      </c>
      <c r="AO1836" s="7">
        <v>0</v>
      </c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</row>
    <row r="1837" spans="1:67" s="21" customFormat="1">
      <c r="A1837" s="7" t="s">
        <v>6073</v>
      </c>
      <c r="B1837" s="7" t="s">
        <v>4587</v>
      </c>
      <c r="C1837" s="7" t="s">
        <v>1506</v>
      </c>
      <c r="D1837" s="7" t="s">
        <v>1507</v>
      </c>
      <c r="E1837" s="7" t="s">
        <v>1521</v>
      </c>
      <c r="F1837" s="7" t="s">
        <v>1537</v>
      </c>
      <c r="G1837" s="7" t="s">
        <v>1537</v>
      </c>
      <c r="H1837" s="7" t="s">
        <v>1537</v>
      </c>
      <c r="I1837" s="7" t="s">
        <v>1537</v>
      </c>
      <c r="J1837" s="7">
        <f t="shared" si="28"/>
        <v>0</v>
      </c>
      <c r="K1837" s="8">
        <v>0</v>
      </c>
      <c r="L1837" s="8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0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12">
        <v>0</v>
      </c>
      <c r="AA1837" s="20">
        <v>0</v>
      </c>
      <c r="AB1837" s="20">
        <v>0</v>
      </c>
      <c r="AC1837" s="48">
        <v>0</v>
      </c>
      <c r="AD1837" s="9">
        <v>0</v>
      </c>
      <c r="AE1837" s="7">
        <v>0</v>
      </c>
      <c r="AF1837" s="7">
        <v>0</v>
      </c>
      <c r="AG1837" s="7">
        <v>0</v>
      </c>
      <c r="AH1837" s="7">
        <v>0</v>
      </c>
      <c r="AI1837" s="7">
        <v>0</v>
      </c>
      <c r="AJ1837" s="7">
        <v>0</v>
      </c>
      <c r="AK1837" s="7">
        <v>0</v>
      </c>
      <c r="AL1837" s="7">
        <v>0</v>
      </c>
      <c r="AM1837" s="7">
        <v>0</v>
      </c>
      <c r="AN1837" s="7">
        <v>0</v>
      </c>
      <c r="AO1837" s="7">
        <v>0</v>
      </c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</row>
    <row r="1838" spans="1:67" s="21" customFormat="1">
      <c r="A1838" s="7" t="s">
        <v>6074</v>
      </c>
      <c r="B1838" s="7" t="s">
        <v>4830</v>
      </c>
      <c r="C1838" s="7" t="s">
        <v>1506</v>
      </c>
      <c r="D1838" s="7" t="s">
        <v>1537</v>
      </c>
      <c r="E1838" s="7" t="s">
        <v>1537</v>
      </c>
      <c r="F1838" s="7" t="s">
        <v>1537</v>
      </c>
      <c r="G1838" s="7" t="s">
        <v>1537</v>
      </c>
      <c r="H1838" s="7" t="s">
        <v>1537</v>
      </c>
      <c r="I1838" s="7" t="s">
        <v>1537</v>
      </c>
      <c r="J1838" s="7">
        <f t="shared" si="28"/>
        <v>0</v>
      </c>
      <c r="K1838" s="8">
        <v>0</v>
      </c>
      <c r="L1838" s="8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Y1838" s="8">
        <v>0</v>
      </c>
      <c r="Z1838" s="12">
        <v>0</v>
      </c>
      <c r="AA1838" s="20">
        <v>0</v>
      </c>
      <c r="AB1838" s="20">
        <v>0</v>
      </c>
      <c r="AC1838" s="48">
        <v>0</v>
      </c>
      <c r="AD1838" s="9">
        <v>0</v>
      </c>
      <c r="AE1838" s="7">
        <v>0</v>
      </c>
      <c r="AF1838" s="7">
        <v>0</v>
      </c>
      <c r="AG1838" s="7">
        <v>0</v>
      </c>
      <c r="AH1838" s="7">
        <v>0</v>
      </c>
      <c r="AI1838" s="7">
        <v>0</v>
      </c>
      <c r="AJ1838" s="7">
        <v>0</v>
      </c>
      <c r="AK1838" s="7">
        <v>0</v>
      </c>
      <c r="AL1838" s="7">
        <v>0</v>
      </c>
      <c r="AM1838" s="7">
        <v>0</v>
      </c>
      <c r="AN1838" s="7">
        <v>0</v>
      </c>
      <c r="AO1838" s="7">
        <v>0</v>
      </c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</row>
    <row r="1839" spans="1:67" s="21" customFormat="1">
      <c r="A1839" s="7" t="s">
        <v>6075</v>
      </c>
      <c r="B1839" s="7" t="s">
        <v>3702</v>
      </c>
      <c r="C1839" s="7" t="s">
        <v>1506</v>
      </c>
      <c r="D1839" s="7" t="s">
        <v>1558</v>
      </c>
      <c r="E1839" s="7" t="s">
        <v>1588</v>
      </c>
      <c r="F1839" s="7" t="s">
        <v>1589</v>
      </c>
      <c r="G1839" s="7" t="s">
        <v>1590</v>
      </c>
      <c r="H1839" s="7" t="s">
        <v>1591</v>
      </c>
      <c r="I1839" s="7" t="s">
        <v>1537</v>
      </c>
      <c r="J1839" s="7">
        <f t="shared" si="28"/>
        <v>0</v>
      </c>
      <c r="K1839" s="8">
        <v>0</v>
      </c>
      <c r="L1839" s="8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12">
        <v>0</v>
      </c>
      <c r="AA1839" s="20">
        <v>0</v>
      </c>
      <c r="AB1839" s="20">
        <v>0</v>
      </c>
      <c r="AC1839" s="48">
        <v>0</v>
      </c>
      <c r="AD1839" s="9">
        <v>0</v>
      </c>
      <c r="AE1839" s="7">
        <v>0</v>
      </c>
      <c r="AF1839" s="7">
        <v>0</v>
      </c>
      <c r="AG1839" s="7">
        <v>0</v>
      </c>
      <c r="AH1839" s="7">
        <v>0</v>
      </c>
      <c r="AI1839" s="7">
        <v>0</v>
      </c>
      <c r="AJ1839" s="7">
        <v>0</v>
      </c>
      <c r="AK1839" s="7">
        <v>0</v>
      </c>
      <c r="AL1839" s="7">
        <v>0</v>
      </c>
      <c r="AM1839" s="7">
        <v>0</v>
      </c>
      <c r="AN1839" s="7">
        <v>0</v>
      </c>
      <c r="AO1839" s="7">
        <v>0</v>
      </c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</row>
    <row r="1840" spans="1:67" s="21" customFormat="1">
      <c r="A1840" s="7" t="s">
        <v>6076</v>
      </c>
      <c r="B1840" s="7" t="s">
        <v>4830</v>
      </c>
      <c r="C1840" s="7" t="s">
        <v>1506</v>
      </c>
      <c r="D1840" s="7" t="s">
        <v>1537</v>
      </c>
      <c r="E1840" s="7" t="s">
        <v>1537</v>
      </c>
      <c r="F1840" s="7" t="s">
        <v>1537</v>
      </c>
      <c r="G1840" s="7" t="s">
        <v>1537</v>
      </c>
      <c r="H1840" s="7" t="s">
        <v>1537</v>
      </c>
      <c r="I1840" s="7" t="s">
        <v>1537</v>
      </c>
      <c r="J1840" s="7">
        <f t="shared" si="28"/>
        <v>0</v>
      </c>
      <c r="K1840" s="8">
        <v>0</v>
      </c>
      <c r="L1840" s="8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>
        <v>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12">
        <v>0</v>
      </c>
      <c r="AA1840" s="20">
        <v>0</v>
      </c>
      <c r="AB1840" s="20">
        <v>0</v>
      </c>
      <c r="AC1840" s="48">
        <v>0</v>
      </c>
      <c r="AD1840" s="9">
        <v>0</v>
      </c>
      <c r="AE1840" s="7">
        <v>0</v>
      </c>
      <c r="AF1840" s="7">
        <v>0</v>
      </c>
      <c r="AG1840" s="7">
        <v>0</v>
      </c>
      <c r="AH1840" s="7">
        <v>0</v>
      </c>
      <c r="AI1840" s="7">
        <v>0</v>
      </c>
      <c r="AJ1840" s="7">
        <v>0</v>
      </c>
      <c r="AK1840" s="7">
        <v>0</v>
      </c>
      <c r="AL1840" s="7">
        <v>0</v>
      </c>
      <c r="AM1840" s="7">
        <v>0</v>
      </c>
      <c r="AN1840" s="7">
        <v>0</v>
      </c>
      <c r="AO1840" s="7">
        <v>0</v>
      </c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</row>
    <row r="1841" spans="1:67" s="21" customFormat="1">
      <c r="A1841" s="7" t="s">
        <v>6077</v>
      </c>
      <c r="B1841" s="7" t="s">
        <v>4736</v>
      </c>
      <c r="C1841" s="7" t="s">
        <v>1506</v>
      </c>
      <c r="D1841" s="7" t="s">
        <v>1532</v>
      </c>
      <c r="E1841" s="7" t="s">
        <v>1533</v>
      </c>
      <c r="F1841" s="7" t="s">
        <v>1534</v>
      </c>
      <c r="G1841" s="7" t="s">
        <v>1537</v>
      </c>
      <c r="H1841" s="7" t="s">
        <v>1537</v>
      </c>
      <c r="I1841" s="7" t="s">
        <v>1537</v>
      </c>
      <c r="J1841" s="7">
        <f t="shared" si="28"/>
        <v>0</v>
      </c>
      <c r="K1841" s="8">
        <v>0</v>
      </c>
      <c r="L1841" s="8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12">
        <v>0</v>
      </c>
      <c r="AA1841" s="20">
        <v>0</v>
      </c>
      <c r="AB1841" s="20">
        <v>0</v>
      </c>
      <c r="AC1841" s="48">
        <v>0</v>
      </c>
      <c r="AD1841" s="9">
        <v>0</v>
      </c>
      <c r="AE1841" s="7">
        <v>0</v>
      </c>
      <c r="AF1841" s="7">
        <v>0</v>
      </c>
      <c r="AG1841" s="7">
        <v>0</v>
      </c>
      <c r="AH1841" s="7">
        <v>0</v>
      </c>
      <c r="AI1841" s="7">
        <v>0</v>
      </c>
      <c r="AJ1841" s="7">
        <v>0</v>
      </c>
      <c r="AK1841" s="7">
        <v>0</v>
      </c>
      <c r="AL1841" s="7">
        <v>0</v>
      </c>
      <c r="AM1841" s="7">
        <v>0</v>
      </c>
      <c r="AN1841" s="7">
        <v>0</v>
      </c>
      <c r="AO1841" s="7">
        <v>0</v>
      </c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</row>
    <row r="1842" spans="1:67" s="21" customFormat="1">
      <c r="A1842" s="7" t="s">
        <v>6078</v>
      </c>
      <c r="B1842" s="7" t="s">
        <v>4016</v>
      </c>
      <c r="C1842" s="7" t="s">
        <v>1506</v>
      </c>
      <c r="D1842" s="7" t="s">
        <v>1507</v>
      </c>
      <c r="E1842" s="7" t="s">
        <v>1508</v>
      </c>
      <c r="F1842" s="7" t="s">
        <v>1537</v>
      </c>
      <c r="G1842" s="7" t="s">
        <v>1537</v>
      </c>
      <c r="H1842" s="7" t="s">
        <v>1537</v>
      </c>
      <c r="I1842" s="7" t="s">
        <v>1537</v>
      </c>
      <c r="J1842" s="7">
        <f t="shared" si="28"/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12">
        <v>0</v>
      </c>
      <c r="AA1842" s="20">
        <v>0</v>
      </c>
      <c r="AB1842" s="20">
        <v>0</v>
      </c>
      <c r="AC1842" s="48">
        <v>0</v>
      </c>
      <c r="AD1842" s="9">
        <v>0</v>
      </c>
      <c r="AE1842" s="7">
        <v>0</v>
      </c>
      <c r="AF1842" s="7">
        <v>0</v>
      </c>
      <c r="AG1842" s="7">
        <v>0</v>
      </c>
      <c r="AH1842" s="7">
        <v>0</v>
      </c>
      <c r="AI1842" s="7">
        <v>0</v>
      </c>
      <c r="AJ1842" s="7">
        <v>0</v>
      </c>
      <c r="AK1842" s="7">
        <v>0</v>
      </c>
      <c r="AL1842" s="7">
        <v>0</v>
      </c>
      <c r="AM1842" s="7">
        <v>0</v>
      </c>
      <c r="AN1842" s="7">
        <v>0</v>
      </c>
      <c r="AO1842" s="7">
        <v>0</v>
      </c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</row>
    <row r="1843" spans="1:67" s="21" customFormat="1">
      <c r="A1843" s="7" t="s">
        <v>6079</v>
      </c>
      <c r="B1843" s="7" t="s">
        <v>4044</v>
      </c>
      <c r="C1843" s="7" t="s">
        <v>1506</v>
      </c>
      <c r="D1843" s="7" t="s">
        <v>1507</v>
      </c>
      <c r="E1843" s="7" t="s">
        <v>1508</v>
      </c>
      <c r="F1843" s="7" t="s">
        <v>1509</v>
      </c>
      <c r="G1843" s="7" t="s">
        <v>1537</v>
      </c>
      <c r="H1843" s="7" t="s">
        <v>1537</v>
      </c>
      <c r="I1843" s="7" t="s">
        <v>1537</v>
      </c>
      <c r="J1843" s="7">
        <f t="shared" si="28"/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12">
        <v>0</v>
      </c>
      <c r="AA1843" s="20">
        <v>0</v>
      </c>
      <c r="AB1843" s="20">
        <v>0</v>
      </c>
      <c r="AC1843" s="48">
        <v>0</v>
      </c>
      <c r="AD1843" s="9">
        <v>0</v>
      </c>
      <c r="AE1843" s="7">
        <v>0</v>
      </c>
      <c r="AF1843" s="7">
        <v>0</v>
      </c>
      <c r="AG1843" s="7">
        <v>0</v>
      </c>
      <c r="AH1843" s="7">
        <v>0</v>
      </c>
      <c r="AI1843" s="7">
        <v>0</v>
      </c>
      <c r="AJ1843" s="7">
        <v>0</v>
      </c>
      <c r="AK1843" s="7">
        <v>0</v>
      </c>
      <c r="AL1843" s="7">
        <v>0</v>
      </c>
      <c r="AM1843" s="7">
        <v>0</v>
      </c>
      <c r="AN1843" s="7">
        <v>0</v>
      </c>
      <c r="AO1843" s="7">
        <v>0</v>
      </c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</row>
    <row r="1844" spans="1:67" s="21" customFormat="1">
      <c r="A1844" s="7" t="s">
        <v>6080</v>
      </c>
      <c r="B1844" s="7" t="s">
        <v>6081</v>
      </c>
      <c r="C1844" s="7" t="s">
        <v>1506</v>
      </c>
      <c r="D1844" s="7" t="s">
        <v>1507</v>
      </c>
      <c r="E1844" s="7" t="s">
        <v>1521</v>
      </c>
      <c r="F1844" s="7" t="s">
        <v>1850</v>
      </c>
      <c r="G1844" s="7" t="s">
        <v>5514</v>
      </c>
      <c r="H1844" s="7" t="s">
        <v>1537</v>
      </c>
      <c r="I1844" s="7" t="s">
        <v>1537</v>
      </c>
      <c r="J1844" s="7">
        <f t="shared" si="28"/>
        <v>0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12">
        <v>0</v>
      </c>
      <c r="AA1844" s="20">
        <v>0</v>
      </c>
      <c r="AB1844" s="20">
        <v>0</v>
      </c>
      <c r="AC1844" s="48">
        <v>0</v>
      </c>
      <c r="AD1844" s="9">
        <v>0</v>
      </c>
      <c r="AE1844" s="7">
        <v>0</v>
      </c>
      <c r="AF1844" s="7">
        <v>0</v>
      </c>
      <c r="AG1844" s="7">
        <v>0</v>
      </c>
      <c r="AH1844" s="7">
        <v>0</v>
      </c>
      <c r="AI1844" s="7">
        <v>0</v>
      </c>
      <c r="AJ1844" s="7">
        <v>0</v>
      </c>
      <c r="AK1844" s="7">
        <v>0</v>
      </c>
      <c r="AL1844" s="7">
        <v>0</v>
      </c>
      <c r="AM1844" s="7">
        <v>0</v>
      </c>
      <c r="AN1844" s="7">
        <v>0</v>
      </c>
      <c r="AO1844" s="7">
        <v>0</v>
      </c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</row>
    <row r="1845" spans="1:67" s="21" customFormat="1">
      <c r="A1845" s="7" t="s">
        <v>6082</v>
      </c>
      <c r="B1845" s="7" t="s">
        <v>3669</v>
      </c>
      <c r="C1845" s="7" t="s">
        <v>1506</v>
      </c>
      <c r="D1845" s="7" t="s">
        <v>1507</v>
      </c>
      <c r="E1845" s="7" t="s">
        <v>1521</v>
      </c>
      <c r="F1845" s="7" t="s">
        <v>1546</v>
      </c>
      <c r="G1845" s="7" t="s">
        <v>1537</v>
      </c>
      <c r="H1845" s="7" t="s">
        <v>1537</v>
      </c>
      <c r="I1845" s="7" t="s">
        <v>1537</v>
      </c>
      <c r="J1845" s="7">
        <f t="shared" si="28"/>
        <v>0</v>
      </c>
      <c r="K1845" s="8">
        <v>0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12">
        <v>0</v>
      </c>
      <c r="AA1845" s="20">
        <v>0</v>
      </c>
      <c r="AB1845" s="20">
        <v>0</v>
      </c>
      <c r="AC1845" s="48">
        <v>0</v>
      </c>
      <c r="AD1845" s="9">
        <v>0</v>
      </c>
      <c r="AE1845" s="7">
        <v>0</v>
      </c>
      <c r="AF1845" s="7">
        <v>0</v>
      </c>
      <c r="AG1845" s="7">
        <v>0</v>
      </c>
      <c r="AH1845" s="7">
        <v>0</v>
      </c>
      <c r="AI1845" s="7">
        <v>0</v>
      </c>
      <c r="AJ1845" s="7">
        <v>0</v>
      </c>
      <c r="AK1845" s="7">
        <v>0</v>
      </c>
      <c r="AL1845" s="7">
        <v>0</v>
      </c>
      <c r="AM1845" s="7">
        <v>0</v>
      </c>
      <c r="AN1845" s="7">
        <v>0</v>
      </c>
      <c r="AO1845" s="7">
        <v>0</v>
      </c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</row>
    <row r="1846" spans="1:67" s="21" customFormat="1">
      <c r="A1846" s="7" t="s">
        <v>6083</v>
      </c>
      <c r="B1846" s="7" t="s">
        <v>6084</v>
      </c>
      <c r="C1846" s="7" t="s">
        <v>1506</v>
      </c>
      <c r="D1846" s="7" t="s">
        <v>1532</v>
      </c>
      <c r="E1846" s="7" t="s">
        <v>1533</v>
      </c>
      <c r="F1846" s="7" t="s">
        <v>1534</v>
      </c>
      <c r="G1846" s="7" t="s">
        <v>4104</v>
      </c>
      <c r="H1846" s="7" t="s">
        <v>1537</v>
      </c>
      <c r="I1846" s="7" t="s">
        <v>1537</v>
      </c>
      <c r="J1846" s="7">
        <f t="shared" si="28"/>
        <v>0</v>
      </c>
      <c r="K1846" s="8">
        <v>0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Y1846" s="8">
        <v>0</v>
      </c>
      <c r="Z1846" s="12">
        <v>0</v>
      </c>
      <c r="AA1846" s="20">
        <v>0</v>
      </c>
      <c r="AB1846" s="20">
        <v>0</v>
      </c>
      <c r="AC1846" s="48">
        <v>0</v>
      </c>
      <c r="AD1846" s="9">
        <v>0</v>
      </c>
      <c r="AE1846" s="7">
        <v>0</v>
      </c>
      <c r="AF1846" s="7">
        <v>0</v>
      </c>
      <c r="AG1846" s="7">
        <v>0</v>
      </c>
      <c r="AH1846" s="7">
        <v>0</v>
      </c>
      <c r="AI1846" s="7">
        <v>0</v>
      </c>
      <c r="AJ1846" s="7">
        <v>0</v>
      </c>
      <c r="AK1846" s="7">
        <v>0</v>
      </c>
      <c r="AL1846" s="7">
        <v>0</v>
      </c>
      <c r="AM1846" s="7">
        <v>0</v>
      </c>
      <c r="AN1846" s="7">
        <v>0</v>
      </c>
      <c r="AO1846" s="7">
        <v>0</v>
      </c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</row>
    <row r="1847" spans="1:67" s="21" customFormat="1">
      <c r="A1847" s="7" t="s">
        <v>6085</v>
      </c>
      <c r="B1847" s="7" t="s">
        <v>3782</v>
      </c>
      <c r="C1847" s="7" t="s">
        <v>1506</v>
      </c>
      <c r="D1847" s="7" t="s">
        <v>1507</v>
      </c>
      <c r="E1847" s="7" t="s">
        <v>1521</v>
      </c>
      <c r="F1847" s="7" t="s">
        <v>1522</v>
      </c>
      <c r="G1847" s="7" t="s">
        <v>1537</v>
      </c>
      <c r="H1847" s="7" t="s">
        <v>1537</v>
      </c>
      <c r="I1847" s="7" t="s">
        <v>1537</v>
      </c>
      <c r="J1847" s="7">
        <f t="shared" si="28"/>
        <v>0</v>
      </c>
      <c r="K1847" s="8">
        <v>0</v>
      </c>
      <c r="L1847" s="8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12">
        <v>0</v>
      </c>
      <c r="AA1847" s="20">
        <v>0</v>
      </c>
      <c r="AB1847" s="20">
        <v>0</v>
      </c>
      <c r="AC1847" s="48">
        <v>0</v>
      </c>
      <c r="AD1847" s="9">
        <v>0</v>
      </c>
      <c r="AE1847" s="7">
        <v>0</v>
      </c>
      <c r="AF1847" s="7">
        <v>0</v>
      </c>
      <c r="AG1847" s="7">
        <v>0</v>
      </c>
      <c r="AH1847" s="7">
        <v>0</v>
      </c>
      <c r="AI1847" s="7">
        <v>0</v>
      </c>
      <c r="AJ1847" s="7">
        <v>0</v>
      </c>
      <c r="AK1847" s="7">
        <v>0</v>
      </c>
      <c r="AL1847" s="7">
        <v>0</v>
      </c>
      <c r="AM1847" s="7">
        <v>0</v>
      </c>
      <c r="AN1847" s="7">
        <v>0</v>
      </c>
      <c r="AO1847" s="7">
        <v>0</v>
      </c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</row>
    <row r="1848" spans="1:67" s="21" customFormat="1">
      <c r="A1848" s="7" t="s">
        <v>6086</v>
      </c>
      <c r="B1848" s="7" t="s">
        <v>3803</v>
      </c>
      <c r="C1848" s="7" t="s">
        <v>1506</v>
      </c>
      <c r="D1848" s="7" t="s">
        <v>1507</v>
      </c>
      <c r="E1848" s="7" t="s">
        <v>1515</v>
      </c>
      <c r="F1848" s="7" t="s">
        <v>1581</v>
      </c>
      <c r="G1848" s="7" t="s">
        <v>1582</v>
      </c>
      <c r="H1848" s="7" t="s">
        <v>1537</v>
      </c>
      <c r="I1848" s="7" t="s">
        <v>1537</v>
      </c>
      <c r="J1848" s="7">
        <f t="shared" si="28"/>
        <v>0</v>
      </c>
      <c r="K1848" s="8">
        <v>0</v>
      </c>
      <c r="L1848" s="8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12">
        <v>0</v>
      </c>
      <c r="AA1848" s="20">
        <v>0</v>
      </c>
      <c r="AB1848" s="20">
        <v>0</v>
      </c>
      <c r="AC1848" s="48">
        <v>0</v>
      </c>
      <c r="AD1848" s="9">
        <v>0</v>
      </c>
      <c r="AE1848" s="7">
        <v>0</v>
      </c>
      <c r="AF1848" s="7">
        <v>0</v>
      </c>
      <c r="AG1848" s="7">
        <v>0</v>
      </c>
      <c r="AH1848" s="7">
        <v>0</v>
      </c>
      <c r="AI1848" s="7">
        <v>0</v>
      </c>
      <c r="AJ1848" s="7">
        <v>0</v>
      </c>
      <c r="AK1848" s="7">
        <v>0</v>
      </c>
      <c r="AL1848" s="7">
        <v>0</v>
      </c>
      <c r="AM1848" s="7">
        <v>0</v>
      </c>
      <c r="AN1848" s="7">
        <v>0</v>
      </c>
      <c r="AO1848" s="7">
        <v>0</v>
      </c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</row>
    <row r="1849" spans="1:67" s="21" customFormat="1">
      <c r="A1849" s="7" t="s">
        <v>6087</v>
      </c>
      <c r="B1849" s="7" t="s">
        <v>5340</v>
      </c>
      <c r="C1849" s="7" t="s">
        <v>1506</v>
      </c>
      <c r="D1849" s="7" t="s">
        <v>1532</v>
      </c>
      <c r="E1849" s="7" t="s">
        <v>4756</v>
      </c>
      <c r="F1849" s="7" t="s">
        <v>4757</v>
      </c>
      <c r="G1849" s="7" t="s">
        <v>4758</v>
      </c>
      <c r="H1849" s="7" t="s">
        <v>4759</v>
      </c>
      <c r="I1849" s="7" t="s">
        <v>1537</v>
      </c>
      <c r="J1849" s="7">
        <f t="shared" si="28"/>
        <v>0</v>
      </c>
      <c r="K1849" s="8">
        <v>0</v>
      </c>
      <c r="L1849" s="8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12">
        <v>0</v>
      </c>
      <c r="AA1849" s="20">
        <v>0</v>
      </c>
      <c r="AB1849" s="20">
        <v>0</v>
      </c>
      <c r="AC1849" s="48">
        <v>0</v>
      </c>
      <c r="AD1849" s="9">
        <v>0</v>
      </c>
      <c r="AE1849" s="7">
        <v>0</v>
      </c>
      <c r="AF1849" s="7">
        <v>0</v>
      </c>
      <c r="AG1849" s="7">
        <v>0</v>
      </c>
      <c r="AH1849" s="7">
        <v>0</v>
      </c>
      <c r="AI1849" s="7">
        <v>0</v>
      </c>
      <c r="AJ1849" s="7">
        <v>0</v>
      </c>
      <c r="AK1849" s="7">
        <v>0</v>
      </c>
      <c r="AL1849" s="7">
        <v>0</v>
      </c>
      <c r="AM1849" s="7">
        <v>0</v>
      </c>
      <c r="AN1849" s="7">
        <v>0</v>
      </c>
      <c r="AO1849" s="7">
        <v>0</v>
      </c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</row>
    <row r="1850" spans="1:67" s="21" customFormat="1">
      <c r="A1850" s="7" t="s">
        <v>6088</v>
      </c>
      <c r="B1850" s="7" t="s">
        <v>5588</v>
      </c>
      <c r="C1850" s="7" t="s">
        <v>1506</v>
      </c>
      <c r="D1850" s="7" t="s">
        <v>1749</v>
      </c>
      <c r="E1850" s="7" t="s">
        <v>1749</v>
      </c>
      <c r="F1850" s="7" t="s">
        <v>5589</v>
      </c>
      <c r="G1850" s="7" t="s">
        <v>5590</v>
      </c>
      <c r="H1850" s="7" t="s">
        <v>5591</v>
      </c>
      <c r="I1850" s="7" t="s">
        <v>1537</v>
      </c>
      <c r="J1850" s="7">
        <f t="shared" si="28"/>
        <v>0</v>
      </c>
      <c r="K1850" s="8">
        <v>0</v>
      </c>
      <c r="L1850" s="8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12">
        <v>0</v>
      </c>
      <c r="AA1850" s="20">
        <v>0</v>
      </c>
      <c r="AB1850" s="20">
        <v>0</v>
      </c>
      <c r="AC1850" s="48">
        <v>0</v>
      </c>
      <c r="AD1850" s="9">
        <v>0</v>
      </c>
      <c r="AE1850" s="7">
        <v>0</v>
      </c>
      <c r="AF1850" s="7">
        <v>0</v>
      </c>
      <c r="AG1850" s="7">
        <v>0</v>
      </c>
      <c r="AH1850" s="7">
        <v>0</v>
      </c>
      <c r="AI1850" s="7">
        <v>0</v>
      </c>
      <c r="AJ1850" s="7">
        <v>0</v>
      </c>
      <c r="AK1850" s="7">
        <v>0</v>
      </c>
      <c r="AL1850" s="7">
        <v>0</v>
      </c>
      <c r="AM1850" s="7">
        <v>0</v>
      </c>
      <c r="AN1850" s="7">
        <v>0</v>
      </c>
      <c r="AO1850" s="7">
        <v>0</v>
      </c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</row>
    <row r="1851" spans="1:67" s="21" customFormat="1">
      <c r="A1851" s="7" t="s">
        <v>6089</v>
      </c>
      <c r="B1851" s="7" t="s">
        <v>4099</v>
      </c>
      <c r="C1851" s="7" t="s">
        <v>4100</v>
      </c>
      <c r="D1851" s="7" t="s">
        <v>1537</v>
      </c>
      <c r="E1851" s="7" t="s">
        <v>1537</v>
      </c>
      <c r="F1851" s="7" t="s">
        <v>1537</v>
      </c>
      <c r="G1851" s="7" t="s">
        <v>1537</v>
      </c>
      <c r="H1851" s="7" t="s">
        <v>1537</v>
      </c>
      <c r="I1851" s="7" t="s">
        <v>1537</v>
      </c>
      <c r="J1851" s="7">
        <f t="shared" si="28"/>
        <v>0</v>
      </c>
      <c r="K1851" s="8">
        <v>0</v>
      </c>
      <c r="L1851" s="8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12">
        <v>0</v>
      </c>
      <c r="AA1851" s="20">
        <v>0</v>
      </c>
      <c r="AB1851" s="20">
        <v>0</v>
      </c>
      <c r="AC1851" s="48">
        <v>0</v>
      </c>
      <c r="AD1851" s="9">
        <v>0</v>
      </c>
      <c r="AE1851" s="7">
        <v>0</v>
      </c>
      <c r="AF1851" s="7">
        <v>0</v>
      </c>
      <c r="AG1851" s="7">
        <v>0</v>
      </c>
      <c r="AH1851" s="7">
        <v>0</v>
      </c>
      <c r="AI1851" s="7">
        <v>0</v>
      </c>
      <c r="AJ1851" s="7">
        <v>0</v>
      </c>
      <c r="AK1851" s="7">
        <v>0</v>
      </c>
      <c r="AL1851" s="7">
        <v>0</v>
      </c>
      <c r="AM1851" s="7">
        <v>0</v>
      </c>
      <c r="AN1851" s="7">
        <v>0</v>
      </c>
      <c r="AO1851" s="7">
        <v>0</v>
      </c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</row>
    <row r="1852" spans="1:67" s="21" customFormat="1">
      <c r="A1852" s="7" t="s">
        <v>6090</v>
      </c>
      <c r="B1852" s="7" t="s">
        <v>4074</v>
      </c>
      <c r="C1852" s="7" t="s">
        <v>1506</v>
      </c>
      <c r="D1852" s="7" t="s">
        <v>1507</v>
      </c>
      <c r="E1852" s="7" t="s">
        <v>1515</v>
      </c>
      <c r="F1852" s="7" t="s">
        <v>1539</v>
      </c>
      <c r="G1852" s="7" t="s">
        <v>1554</v>
      </c>
      <c r="H1852" s="7" t="s">
        <v>4075</v>
      </c>
      <c r="I1852" s="7" t="s">
        <v>1537</v>
      </c>
      <c r="J1852" s="7">
        <f t="shared" si="28"/>
        <v>0</v>
      </c>
      <c r="K1852" s="8">
        <v>0</v>
      </c>
      <c r="L1852" s="8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12">
        <v>0</v>
      </c>
      <c r="AA1852" s="20">
        <v>0</v>
      </c>
      <c r="AB1852" s="20">
        <v>0</v>
      </c>
      <c r="AC1852" s="48">
        <v>0</v>
      </c>
      <c r="AD1852" s="9">
        <v>0</v>
      </c>
      <c r="AE1852" s="7">
        <v>0</v>
      </c>
      <c r="AF1852" s="7">
        <v>0</v>
      </c>
      <c r="AG1852" s="7">
        <v>0</v>
      </c>
      <c r="AH1852" s="7">
        <v>0</v>
      </c>
      <c r="AI1852" s="7">
        <v>0</v>
      </c>
      <c r="AJ1852" s="7">
        <v>0</v>
      </c>
      <c r="AK1852" s="7">
        <v>0</v>
      </c>
      <c r="AL1852" s="7">
        <v>0</v>
      </c>
      <c r="AM1852" s="7">
        <v>0</v>
      </c>
      <c r="AN1852" s="7">
        <v>0</v>
      </c>
      <c r="AO1852" s="7">
        <v>0</v>
      </c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</row>
    <row r="1853" spans="1:67" s="21" customFormat="1">
      <c r="A1853" s="7" t="s">
        <v>6091</v>
      </c>
      <c r="B1853" s="7" t="s">
        <v>3670</v>
      </c>
      <c r="C1853" s="7" t="s">
        <v>1506</v>
      </c>
      <c r="D1853" s="7" t="s">
        <v>1507</v>
      </c>
      <c r="E1853" s="7" t="s">
        <v>1521</v>
      </c>
      <c r="F1853" s="7" t="s">
        <v>1522</v>
      </c>
      <c r="G1853" s="7" t="s">
        <v>1523</v>
      </c>
      <c r="H1853" s="7" t="s">
        <v>1537</v>
      </c>
      <c r="I1853" s="7" t="s">
        <v>1537</v>
      </c>
      <c r="J1853" s="7">
        <f t="shared" si="28"/>
        <v>0</v>
      </c>
      <c r="K1853" s="8">
        <v>0</v>
      </c>
      <c r="L1853" s="8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0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12">
        <v>0</v>
      </c>
      <c r="AA1853" s="20">
        <v>0</v>
      </c>
      <c r="AB1853" s="20">
        <v>0</v>
      </c>
      <c r="AC1853" s="48">
        <v>0</v>
      </c>
      <c r="AD1853" s="9">
        <v>0</v>
      </c>
      <c r="AE1853" s="7">
        <v>0</v>
      </c>
      <c r="AF1853" s="7">
        <v>0</v>
      </c>
      <c r="AG1853" s="7">
        <v>0</v>
      </c>
      <c r="AH1853" s="7">
        <v>0</v>
      </c>
      <c r="AI1853" s="7">
        <v>0</v>
      </c>
      <c r="AJ1853" s="7">
        <v>0</v>
      </c>
      <c r="AK1853" s="7">
        <v>0</v>
      </c>
      <c r="AL1853" s="7">
        <v>0</v>
      </c>
      <c r="AM1853" s="7">
        <v>0</v>
      </c>
      <c r="AN1853" s="7">
        <v>0</v>
      </c>
      <c r="AO1853" s="7">
        <v>0</v>
      </c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</row>
    <row r="1854" spans="1:67" s="21" customFormat="1">
      <c r="A1854" s="7" t="s">
        <v>6092</v>
      </c>
      <c r="B1854" s="7" t="s">
        <v>4102</v>
      </c>
      <c r="C1854" s="7" t="s">
        <v>1506</v>
      </c>
      <c r="D1854" s="7" t="s">
        <v>1507</v>
      </c>
      <c r="E1854" s="7" t="s">
        <v>1537</v>
      </c>
      <c r="F1854" s="7" t="s">
        <v>1537</v>
      </c>
      <c r="G1854" s="7" t="s">
        <v>1537</v>
      </c>
      <c r="H1854" s="7" t="s">
        <v>1537</v>
      </c>
      <c r="I1854" s="7" t="s">
        <v>1537</v>
      </c>
      <c r="J1854" s="7">
        <f t="shared" si="28"/>
        <v>0</v>
      </c>
      <c r="K1854" s="8">
        <v>0</v>
      </c>
      <c r="L1854" s="8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0</v>
      </c>
      <c r="Z1854" s="12">
        <v>0</v>
      </c>
      <c r="AA1854" s="20">
        <v>0</v>
      </c>
      <c r="AB1854" s="20">
        <v>0</v>
      </c>
      <c r="AC1854" s="48">
        <v>0</v>
      </c>
      <c r="AD1854" s="9">
        <v>0</v>
      </c>
      <c r="AE1854" s="7">
        <v>0</v>
      </c>
      <c r="AF1854" s="7">
        <v>0</v>
      </c>
      <c r="AG1854" s="7">
        <v>0</v>
      </c>
      <c r="AH1854" s="7">
        <v>0</v>
      </c>
      <c r="AI1854" s="7">
        <v>0</v>
      </c>
      <c r="AJ1854" s="7">
        <v>0</v>
      </c>
      <c r="AK1854" s="7">
        <v>0</v>
      </c>
      <c r="AL1854" s="7">
        <v>0</v>
      </c>
      <c r="AM1854" s="7">
        <v>0</v>
      </c>
      <c r="AN1854" s="7">
        <v>0</v>
      </c>
      <c r="AO1854" s="7">
        <v>0</v>
      </c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</row>
    <row r="1855" spans="1:67" s="21" customFormat="1">
      <c r="A1855" s="7" t="s">
        <v>6093</v>
      </c>
      <c r="B1855" s="7" t="s">
        <v>6094</v>
      </c>
      <c r="C1855" s="7" t="s">
        <v>1506</v>
      </c>
      <c r="D1855" s="7" t="s">
        <v>1507</v>
      </c>
      <c r="E1855" s="7" t="s">
        <v>1515</v>
      </c>
      <c r="F1855" s="7" t="s">
        <v>1539</v>
      </c>
      <c r="G1855" s="7" t="s">
        <v>1540</v>
      </c>
      <c r="H1855" s="7" t="s">
        <v>6095</v>
      </c>
      <c r="I1855" s="7" t="s">
        <v>1537</v>
      </c>
      <c r="J1855" s="7">
        <f t="shared" si="28"/>
        <v>2</v>
      </c>
      <c r="K1855" s="8">
        <v>0</v>
      </c>
      <c r="L1855" s="8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12">
        <v>0</v>
      </c>
      <c r="AA1855" s="20">
        <v>2</v>
      </c>
      <c r="AB1855" s="20">
        <v>0</v>
      </c>
      <c r="AC1855" s="48">
        <v>0</v>
      </c>
      <c r="AD1855" s="9">
        <v>0</v>
      </c>
      <c r="AE1855" s="7">
        <v>0</v>
      </c>
      <c r="AF1855" s="7">
        <v>0</v>
      </c>
      <c r="AG1855" s="7">
        <v>0</v>
      </c>
      <c r="AH1855" s="7">
        <v>0</v>
      </c>
      <c r="AI1855" s="7">
        <v>0</v>
      </c>
      <c r="AJ1855" s="7">
        <v>0</v>
      </c>
      <c r="AK1855" s="7">
        <v>0</v>
      </c>
      <c r="AL1855" s="7">
        <v>0</v>
      </c>
      <c r="AM1855" s="7">
        <v>0</v>
      </c>
      <c r="AN1855" s="7">
        <v>0</v>
      </c>
      <c r="AO1855" s="7">
        <v>0</v>
      </c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</row>
    <row r="1856" spans="1:67" s="21" customFormat="1">
      <c r="A1856" s="7" t="s">
        <v>6096</v>
      </c>
      <c r="B1856" s="7" t="s">
        <v>4587</v>
      </c>
      <c r="C1856" s="7" t="s">
        <v>1506</v>
      </c>
      <c r="D1856" s="7" t="s">
        <v>1507</v>
      </c>
      <c r="E1856" s="7" t="s">
        <v>1521</v>
      </c>
      <c r="F1856" s="7" t="s">
        <v>1537</v>
      </c>
      <c r="G1856" s="7" t="s">
        <v>1537</v>
      </c>
      <c r="H1856" s="7" t="s">
        <v>1537</v>
      </c>
      <c r="I1856" s="7" t="s">
        <v>1537</v>
      </c>
      <c r="J1856" s="7">
        <f t="shared" si="28"/>
        <v>2</v>
      </c>
      <c r="K1856" s="8">
        <v>0</v>
      </c>
      <c r="L1856" s="8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12">
        <v>0</v>
      </c>
      <c r="AA1856" s="20">
        <v>2</v>
      </c>
      <c r="AB1856" s="20">
        <v>0</v>
      </c>
      <c r="AC1856" s="48">
        <v>0</v>
      </c>
      <c r="AD1856" s="9">
        <v>0</v>
      </c>
      <c r="AE1856" s="7">
        <v>0</v>
      </c>
      <c r="AF1856" s="7">
        <v>0</v>
      </c>
      <c r="AG1856" s="7">
        <v>0</v>
      </c>
      <c r="AH1856" s="7">
        <v>0</v>
      </c>
      <c r="AI1856" s="7">
        <v>0</v>
      </c>
      <c r="AJ1856" s="7">
        <v>0</v>
      </c>
      <c r="AK1856" s="7">
        <v>0</v>
      </c>
      <c r="AL1856" s="7">
        <v>0</v>
      </c>
      <c r="AM1856" s="7">
        <v>0</v>
      </c>
      <c r="AN1856" s="7">
        <v>0</v>
      </c>
      <c r="AO1856" s="7">
        <v>0</v>
      </c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</row>
    <row r="1857" spans="1:67" s="21" customFormat="1">
      <c r="A1857" s="7" t="s">
        <v>6097</v>
      </c>
      <c r="B1857" s="7" t="s">
        <v>4102</v>
      </c>
      <c r="C1857" s="7" t="s">
        <v>1506</v>
      </c>
      <c r="D1857" s="7" t="s">
        <v>1507</v>
      </c>
      <c r="E1857" s="7" t="s">
        <v>1537</v>
      </c>
      <c r="F1857" s="7" t="s">
        <v>1537</v>
      </c>
      <c r="G1857" s="7" t="s">
        <v>1537</v>
      </c>
      <c r="H1857" s="7" t="s">
        <v>1537</v>
      </c>
      <c r="I1857" s="7" t="s">
        <v>1537</v>
      </c>
      <c r="J1857" s="7">
        <f t="shared" si="28"/>
        <v>2</v>
      </c>
      <c r="K1857" s="8">
        <v>0</v>
      </c>
      <c r="L1857" s="8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12">
        <v>0</v>
      </c>
      <c r="AA1857" s="20">
        <v>2</v>
      </c>
      <c r="AB1857" s="20">
        <v>0</v>
      </c>
      <c r="AC1857" s="48">
        <v>0</v>
      </c>
      <c r="AD1857" s="9">
        <v>0</v>
      </c>
      <c r="AE1857" s="7">
        <v>0</v>
      </c>
      <c r="AF1857" s="7">
        <v>0</v>
      </c>
      <c r="AG1857" s="7">
        <v>0</v>
      </c>
      <c r="AH1857" s="7">
        <v>0</v>
      </c>
      <c r="AI1857" s="7">
        <v>0</v>
      </c>
      <c r="AJ1857" s="7">
        <v>0</v>
      </c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</row>
    <row r="1858" spans="1:67" s="21" customFormat="1">
      <c r="A1858" s="7" t="s">
        <v>6098</v>
      </c>
      <c r="B1858" s="7" t="s">
        <v>4099</v>
      </c>
      <c r="C1858" s="7" t="s">
        <v>4100</v>
      </c>
      <c r="D1858" s="7" t="s">
        <v>1537</v>
      </c>
      <c r="E1858" s="7" t="s">
        <v>1537</v>
      </c>
      <c r="F1858" s="7" t="s">
        <v>1537</v>
      </c>
      <c r="G1858" s="7" t="s">
        <v>1537</v>
      </c>
      <c r="H1858" s="7" t="s">
        <v>1537</v>
      </c>
      <c r="I1858" s="7" t="s">
        <v>1537</v>
      </c>
      <c r="J1858" s="7">
        <f t="shared" si="28"/>
        <v>2</v>
      </c>
      <c r="K1858" s="8">
        <v>0</v>
      </c>
      <c r="L1858" s="8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>
        <v>0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Y1858" s="8">
        <v>0</v>
      </c>
      <c r="Z1858" s="12">
        <v>0</v>
      </c>
      <c r="AA1858" s="20">
        <v>0</v>
      </c>
      <c r="AB1858" s="20">
        <v>2</v>
      </c>
      <c r="AC1858" s="48">
        <v>0</v>
      </c>
      <c r="AD1858" s="9">
        <v>0</v>
      </c>
      <c r="AE1858" s="7">
        <v>0</v>
      </c>
      <c r="AF1858" s="7">
        <v>0</v>
      </c>
      <c r="AG1858" s="7">
        <v>0</v>
      </c>
      <c r="AH1858" s="7">
        <v>0</v>
      </c>
      <c r="AI1858" s="7">
        <v>0</v>
      </c>
      <c r="AJ1858" s="7">
        <v>0</v>
      </c>
      <c r="AK1858" s="7">
        <v>0</v>
      </c>
      <c r="AL1858" s="7">
        <v>0</v>
      </c>
      <c r="AM1858" s="7">
        <v>0</v>
      </c>
      <c r="AN1858" s="7">
        <v>0</v>
      </c>
      <c r="AO1858" s="7">
        <v>0</v>
      </c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</row>
    <row r="1859" spans="1:67" s="21" customFormat="1">
      <c r="A1859" s="7" t="s">
        <v>6099</v>
      </c>
      <c r="B1859" s="7" t="s">
        <v>3702</v>
      </c>
      <c r="C1859" s="7" t="s">
        <v>1506</v>
      </c>
      <c r="D1859" s="7" t="s">
        <v>1558</v>
      </c>
      <c r="E1859" s="7" t="s">
        <v>1588</v>
      </c>
      <c r="F1859" s="7" t="s">
        <v>1589</v>
      </c>
      <c r="G1859" s="7" t="s">
        <v>1590</v>
      </c>
      <c r="H1859" s="7" t="s">
        <v>1591</v>
      </c>
      <c r="I1859" s="7" t="s">
        <v>1537</v>
      </c>
      <c r="J1859" s="7">
        <f t="shared" si="28"/>
        <v>2</v>
      </c>
      <c r="K1859" s="8">
        <v>0</v>
      </c>
      <c r="L1859" s="8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12">
        <v>0</v>
      </c>
      <c r="AA1859" s="20">
        <v>0</v>
      </c>
      <c r="AB1859" s="20">
        <v>2</v>
      </c>
      <c r="AC1859" s="48">
        <v>0</v>
      </c>
      <c r="AD1859" s="9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>
        <v>0</v>
      </c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</row>
    <row r="1860" spans="1:67" s="21" customFormat="1">
      <c r="A1860" s="7" t="s">
        <v>6100</v>
      </c>
      <c r="B1860" s="7" t="s">
        <v>3717</v>
      </c>
      <c r="C1860" s="7" t="s">
        <v>1506</v>
      </c>
      <c r="D1860" s="7" t="s">
        <v>1507</v>
      </c>
      <c r="E1860" s="7" t="s">
        <v>1508</v>
      </c>
      <c r="F1860" s="7" t="s">
        <v>1509</v>
      </c>
      <c r="G1860" s="7" t="s">
        <v>1510</v>
      </c>
      <c r="H1860" s="7" t="s">
        <v>1511</v>
      </c>
      <c r="I1860" s="7" t="s">
        <v>1537</v>
      </c>
      <c r="J1860" s="7">
        <f t="shared" ref="J1860:J1923" si="29">SUM(K1860:AO1860)</f>
        <v>2</v>
      </c>
      <c r="K1860" s="8">
        <v>0</v>
      </c>
      <c r="L1860" s="8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12">
        <v>0</v>
      </c>
      <c r="AA1860" s="20">
        <v>0</v>
      </c>
      <c r="AB1860" s="20">
        <v>2</v>
      </c>
      <c r="AC1860" s="48">
        <v>0</v>
      </c>
      <c r="AD1860" s="9">
        <v>0</v>
      </c>
      <c r="AE1860" s="7">
        <v>0</v>
      </c>
      <c r="AF1860" s="7">
        <v>0</v>
      </c>
      <c r="AG1860" s="7">
        <v>0</v>
      </c>
      <c r="AH1860" s="7">
        <v>0</v>
      </c>
      <c r="AI1860" s="7">
        <v>0</v>
      </c>
      <c r="AJ1860" s="7">
        <v>0</v>
      </c>
      <c r="AK1860" s="7">
        <v>0</v>
      </c>
      <c r="AL1860" s="7">
        <v>0</v>
      </c>
      <c r="AM1860" s="7">
        <v>0</v>
      </c>
      <c r="AN1860" s="7">
        <v>0</v>
      </c>
      <c r="AO1860" s="7">
        <v>0</v>
      </c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</row>
    <row r="1861" spans="1:67" s="21" customFormat="1">
      <c r="A1861" s="7" t="s">
        <v>6101</v>
      </c>
      <c r="B1861" s="7" t="s">
        <v>3695</v>
      </c>
      <c r="C1861" s="7" t="s">
        <v>1506</v>
      </c>
      <c r="D1861" s="7" t="s">
        <v>1507</v>
      </c>
      <c r="E1861" s="7" t="s">
        <v>1515</v>
      </c>
      <c r="F1861" s="7" t="s">
        <v>3672</v>
      </c>
      <c r="G1861" s="7" t="s">
        <v>1789</v>
      </c>
      <c r="H1861" s="7" t="s">
        <v>1537</v>
      </c>
      <c r="I1861" s="7" t="s">
        <v>1537</v>
      </c>
      <c r="J1861" s="7">
        <f t="shared" si="29"/>
        <v>2</v>
      </c>
      <c r="K1861" s="8">
        <v>0</v>
      </c>
      <c r="L1861" s="8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0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12">
        <v>0</v>
      </c>
      <c r="AA1861" s="20">
        <v>0</v>
      </c>
      <c r="AB1861" s="20">
        <v>2</v>
      </c>
      <c r="AC1861" s="48">
        <v>0</v>
      </c>
      <c r="AD1861" s="9">
        <v>0</v>
      </c>
      <c r="AE1861" s="7">
        <v>0</v>
      </c>
      <c r="AF1861" s="7">
        <v>0</v>
      </c>
      <c r="AG1861" s="7">
        <v>0</v>
      </c>
      <c r="AH1861" s="7">
        <v>0</v>
      </c>
      <c r="AI1861" s="7">
        <v>0</v>
      </c>
      <c r="AJ1861" s="7">
        <v>0</v>
      </c>
      <c r="AK1861" s="7">
        <v>0</v>
      </c>
      <c r="AL1861" s="7">
        <v>0</v>
      </c>
      <c r="AM1861" s="7">
        <v>0</v>
      </c>
      <c r="AN1861" s="7">
        <v>0</v>
      </c>
      <c r="AO1861" s="7">
        <v>0</v>
      </c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</row>
    <row r="1862" spans="1:67" s="21" customFormat="1">
      <c r="A1862" s="7" t="s">
        <v>6102</v>
      </c>
      <c r="B1862" s="7" t="s">
        <v>3926</v>
      </c>
      <c r="C1862" s="7" t="s">
        <v>1506</v>
      </c>
      <c r="D1862" s="7" t="s">
        <v>1507</v>
      </c>
      <c r="E1862" s="7" t="s">
        <v>1515</v>
      </c>
      <c r="F1862" s="7" t="s">
        <v>1537</v>
      </c>
      <c r="G1862" s="7" t="s">
        <v>1537</v>
      </c>
      <c r="H1862" s="7" t="s">
        <v>1537</v>
      </c>
      <c r="I1862" s="7" t="s">
        <v>1537</v>
      </c>
      <c r="J1862" s="7">
        <f t="shared" si="29"/>
        <v>2</v>
      </c>
      <c r="K1862" s="8">
        <v>0</v>
      </c>
      <c r="L1862" s="8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>
        <v>0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12">
        <v>0</v>
      </c>
      <c r="AA1862" s="20">
        <v>0</v>
      </c>
      <c r="AB1862" s="20">
        <v>2</v>
      </c>
      <c r="AC1862" s="48">
        <v>0</v>
      </c>
      <c r="AD1862" s="9">
        <v>0</v>
      </c>
      <c r="AE1862" s="7">
        <v>0</v>
      </c>
      <c r="AF1862" s="7">
        <v>0</v>
      </c>
      <c r="AG1862" s="7">
        <v>0</v>
      </c>
      <c r="AH1862" s="7">
        <v>0</v>
      </c>
      <c r="AI1862" s="7">
        <v>0</v>
      </c>
      <c r="AJ1862" s="7">
        <v>0</v>
      </c>
      <c r="AK1862" s="7">
        <v>0</v>
      </c>
      <c r="AL1862" s="7">
        <v>0</v>
      </c>
      <c r="AM1862" s="7">
        <v>0</v>
      </c>
      <c r="AN1862" s="7">
        <v>0</v>
      </c>
      <c r="AO1862" s="7">
        <v>0</v>
      </c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</row>
    <row r="1863" spans="1:67" s="21" customFormat="1">
      <c r="A1863" s="7" t="s">
        <v>6103</v>
      </c>
      <c r="B1863" s="7" t="s">
        <v>3831</v>
      </c>
      <c r="C1863" s="7" t="s">
        <v>1506</v>
      </c>
      <c r="D1863" s="7" t="s">
        <v>1507</v>
      </c>
      <c r="E1863" s="7" t="s">
        <v>1508</v>
      </c>
      <c r="F1863" s="7" t="s">
        <v>1509</v>
      </c>
      <c r="G1863" s="7" t="s">
        <v>1510</v>
      </c>
      <c r="H1863" s="7" t="s">
        <v>1537</v>
      </c>
      <c r="I1863" s="7" t="s">
        <v>1537</v>
      </c>
      <c r="J1863" s="7">
        <f t="shared" si="29"/>
        <v>2</v>
      </c>
      <c r="K1863" s="8">
        <v>0</v>
      </c>
      <c r="L1863" s="8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0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12">
        <v>0</v>
      </c>
      <c r="AA1863" s="20">
        <v>0</v>
      </c>
      <c r="AB1863" s="20">
        <v>0</v>
      </c>
      <c r="AC1863" s="48">
        <v>2</v>
      </c>
      <c r="AD1863" s="9">
        <v>0</v>
      </c>
      <c r="AE1863" s="7">
        <v>0</v>
      </c>
      <c r="AF1863" s="7">
        <v>0</v>
      </c>
      <c r="AG1863" s="7">
        <v>0</v>
      </c>
      <c r="AH1863" s="7">
        <v>0</v>
      </c>
      <c r="AI1863" s="7">
        <v>0</v>
      </c>
      <c r="AJ1863" s="7">
        <v>0</v>
      </c>
      <c r="AK1863" s="7">
        <v>0</v>
      </c>
      <c r="AL1863" s="7">
        <v>0</v>
      </c>
      <c r="AM1863" s="7">
        <v>0</v>
      </c>
      <c r="AN1863" s="7">
        <v>0</v>
      </c>
      <c r="AO1863" s="7">
        <v>0</v>
      </c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</row>
    <row r="1864" spans="1:67" s="21" customFormat="1">
      <c r="A1864" s="7" t="s">
        <v>6104</v>
      </c>
      <c r="B1864" s="7" t="s">
        <v>4142</v>
      </c>
      <c r="C1864" s="7" t="s">
        <v>1506</v>
      </c>
      <c r="D1864" s="7" t="s">
        <v>1507</v>
      </c>
      <c r="E1864" s="7" t="s">
        <v>1515</v>
      </c>
      <c r="F1864" s="7" t="s">
        <v>1539</v>
      </c>
      <c r="G1864" s="7" t="s">
        <v>1540</v>
      </c>
      <c r="H1864" s="7" t="s">
        <v>1537</v>
      </c>
      <c r="I1864" s="7" t="s">
        <v>1537</v>
      </c>
      <c r="J1864" s="7">
        <f t="shared" si="29"/>
        <v>2</v>
      </c>
      <c r="K1864" s="8">
        <v>0</v>
      </c>
      <c r="L1864" s="8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>
        <v>0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12">
        <v>0</v>
      </c>
      <c r="AA1864" s="20">
        <v>0</v>
      </c>
      <c r="AB1864" s="20">
        <v>0</v>
      </c>
      <c r="AC1864" s="48">
        <v>2</v>
      </c>
      <c r="AD1864" s="9">
        <v>0</v>
      </c>
      <c r="AE1864" s="7">
        <v>0</v>
      </c>
      <c r="AF1864" s="7">
        <v>0</v>
      </c>
      <c r="AG1864" s="7">
        <v>0</v>
      </c>
      <c r="AH1864" s="7">
        <v>0</v>
      </c>
      <c r="AI1864" s="7">
        <v>0</v>
      </c>
      <c r="AJ1864" s="7">
        <v>0</v>
      </c>
      <c r="AK1864" s="7">
        <v>0</v>
      </c>
      <c r="AL1864" s="7">
        <v>0</v>
      </c>
      <c r="AM1864" s="7">
        <v>0</v>
      </c>
      <c r="AN1864" s="7">
        <v>0</v>
      </c>
      <c r="AO1864" s="7">
        <v>0</v>
      </c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</row>
    <row r="1865" spans="1:67" s="21" customFormat="1">
      <c r="A1865" s="7" t="s">
        <v>6105</v>
      </c>
      <c r="B1865" s="7" t="s">
        <v>3782</v>
      </c>
      <c r="C1865" s="7" t="s">
        <v>1506</v>
      </c>
      <c r="D1865" s="7" t="s">
        <v>1507</v>
      </c>
      <c r="E1865" s="7" t="s">
        <v>1521</v>
      </c>
      <c r="F1865" s="7" t="s">
        <v>1522</v>
      </c>
      <c r="G1865" s="7" t="s">
        <v>1537</v>
      </c>
      <c r="H1865" s="7" t="s">
        <v>1537</v>
      </c>
      <c r="I1865" s="7" t="s">
        <v>1537</v>
      </c>
      <c r="J1865" s="7">
        <f t="shared" si="29"/>
        <v>2</v>
      </c>
      <c r="K1865" s="8">
        <v>0</v>
      </c>
      <c r="L1865" s="8">
        <v>0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12">
        <v>0</v>
      </c>
      <c r="AA1865" s="20">
        <v>0</v>
      </c>
      <c r="AB1865" s="20">
        <v>0</v>
      </c>
      <c r="AC1865" s="48">
        <v>2</v>
      </c>
      <c r="AD1865" s="9">
        <v>0</v>
      </c>
      <c r="AE1865" s="7">
        <v>0</v>
      </c>
      <c r="AF1865" s="7">
        <v>0</v>
      </c>
      <c r="AG1865" s="7">
        <v>0</v>
      </c>
      <c r="AH1865" s="7">
        <v>0</v>
      </c>
      <c r="AI1865" s="7">
        <v>0</v>
      </c>
      <c r="AJ1865" s="7">
        <v>0</v>
      </c>
      <c r="AK1865" s="7">
        <v>0</v>
      </c>
      <c r="AL1865" s="7">
        <v>0</v>
      </c>
      <c r="AM1865" s="7">
        <v>0</v>
      </c>
      <c r="AN1865" s="7">
        <v>0</v>
      </c>
      <c r="AO1865" s="7">
        <v>0</v>
      </c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</row>
    <row r="1866" spans="1:67" s="21" customFormat="1">
      <c r="A1866" s="7" t="s">
        <v>6106</v>
      </c>
      <c r="B1866" s="7" t="s">
        <v>3670</v>
      </c>
      <c r="C1866" s="7" t="s">
        <v>1506</v>
      </c>
      <c r="D1866" s="7" t="s">
        <v>1507</v>
      </c>
      <c r="E1866" s="7" t="s">
        <v>1521</v>
      </c>
      <c r="F1866" s="7" t="s">
        <v>1522</v>
      </c>
      <c r="G1866" s="7" t="s">
        <v>1523</v>
      </c>
      <c r="H1866" s="7" t="s">
        <v>1537</v>
      </c>
      <c r="I1866" s="7" t="s">
        <v>1537</v>
      </c>
      <c r="J1866" s="7">
        <f t="shared" si="29"/>
        <v>2</v>
      </c>
      <c r="K1866" s="8">
        <v>0</v>
      </c>
      <c r="L1866" s="8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>
        <v>0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Y1866" s="8">
        <v>0</v>
      </c>
      <c r="Z1866" s="12">
        <v>0</v>
      </c>
      <c r="AA1866" s="20">
        <v>0</v>
      </c>
      <c r="AB1866" s="20">
        <v>0</v>
      </c>
      <c r="AC1866" s="48">
        <v>2</v>
      </c>
      <c r="AD1866" s="9">
        <v>0</v>
      </c>
      <c r="AE1866" s="7">
        <v>0</v>
      </c>
      <c r="AF1866" s="7">
        <v>0</v>
      </c>
      <c r="AG1866" s="7">
        <v>0</v>
      </c>
      <c r="AH1866" s="7">
        <v>0</v>
      </c>
      <c r="AI1866" s="7">
        <v>0</v>
      </c>
      <c r="AJ1866" s="7">
        <v>0</v>
      </c>
      <c r="AK1866" s="7">
        <v>0</v>
      </c>
      <c r="AL1866" s="7">
        <v>0</v>
      </c>
      <c r="AM1866" s="7">
        <v>0</v>
      </c>
      <c r="AN1866" s="7">
        <v>0</v>
      </c>
      <c r="AO1866" s="7">
        <v>0</v>
      </c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</row>
    <row r="1867" spans="1:67" s="21" customFormat="1">
      <c r="A1867" s="7" t="s">
        <v>6107</v>
      </c>
      <c r="B1867" s="7" t="s">
        <v>4102</v>
      </c>
      <c r="C1867" s="7" t="s">
        <v>1506</v>
      </c>
      <c r="D1867" s="7" t="s">
        <v>1507</v>
      </c>
      <c r="E1867" s="7" t="s">
        <v>1537</v>
      </c>
      <c r="F1867" s="7" t="s">
        <v>1537</v>
      </c>
      <c r="G1867" s="7" t="s">
        <v>1537</v>
      </c>
      <c r="H1867" s="7" t="s">
        <v>1537</v>
      </c>
      <c r="I1867" s="7" t="s">
        <v>1537</v>
      </c>
      <c r="J1867" s="7">
        <f t="shared" si="29"/>
        <v>0</v>
      </c>
      <c r="K1867" s="8">
        <v>0</v>
      </c>
      <c r="L1867" s="8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12">
        <v>0</v>
      </c>
      <c r="AA1867" s="20">
        <v>0</v>
      </c>
      <c r="AB1867" s="20">
        <v>0</v>
      </c>
      <c r="AC1867" s="48">
        <v>0</v>
      </c>
      <c r="AD1867" s="9">
        <v>0</v>
      </c>
      <c r="AE1867" s="7">
        <v>0</v>
      </c>
      <c r="AF1867" s="7">
        <v>0</v>
      </c>
      <c r="AG1867" s="7">
        <v>0</v>
      </c>
      <c r="AH1867" s="7">
        <v>0</v>
      </c>
      <c r="AI1867" s="7">
        <v>0</v>
      </c>
      <c r="AJ1867" s="7">
        <v>0</v>
      </c>
      <c r="AK1867" s="7">
        <v>0</v>
      </c>
      <c r="AL1867" s="7">
        <v>0</v>
      </c>
      <c r="AM1867" s="7">
        <v>0</v>
      </c>
      <c r="AN1867" s="7">
        <v>0</v>
      </c>
      <c r="AO1867" s="7">
        <v>0</v>
      </c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</row>
    <row r="1868" spans="1:67" s="21" customFormat="1">
      <c r="A1868" s="7" t="s">
        <v>6108</v>
      </c>
      <c r="B1868" s="7" t="s">
        <v>3782</v>
      </c>
      <c r="C1868" s="7" t="s">
        <v>1506</v>
      </c>
      <c r="D1868" s="7" t="s">
        <v>1507</v>
      </c>
      <c r="E1868" s="7" t="s">
        <v>1521</v>
      </c>
      <c r="F1868" s="7" t="s">
        <v>1522</v>
      </c>
      <c r="G1868" s="7" t="s">
        <v>1537</v>
      </c>
      <c r="H1868" s="7" t="s">
        <v>1537</v>
      </c>
      <c r="I1868" s="7" t="s">
        <v>1537</v>
      </c>
      <c r="J1868" s="7">
        <f t="shared" si="29"/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>
        <v>0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12">
        <v>0</v>
      </c>
      <c r="AA1868" s="20">
        <v>0</v>
      </c>
      <c r="AB1868" s="20">
        <v>0</v>
      </c>
      <c r="AC1868" s="48">
        <v>0</v>
      </c>
      <c r="AD1868" s="9">
        <v>0</v>
      </c>
      <c r="AE1868" s="7">
        <v>0</v>
      </c>
      <c r="AF1868" s="7">
        <v>0</v>
      </c>
      <c r="AG1868" s="7">
        <v>0</v>
      </c>
      <c r="AH1868" s="7">
        <v>0</v>
      </c>
      <c r="AI1868" s="7">
        <v>0</v>
      </c>
      <c r="AJ1868" s="7">
        <v>0</v>
      </c>
      <c r="AK1868" s="7">
        <v>0</v>
      </c>
      <c r="AL1868" s="7">
        <v>0</v>
      </c>
      <c r="AM1868" s="7">
        <v>0</v>
      </c>
      <c r="AN1868" s="7">
        <v>0</v>
      </c>
      <c r="AO1868" s="7">
        <v>0</v>
      </c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</row>
    <row r="1869" spans="1:67" s="21" customFormat="1">
      <c r="A1869" s="7" t="s">
        <v>6109</v>
      </c>
      <c r="B1869" s="7" t="s">
        <v>3695</v>
      </c>
      <c r="C1869" s="7" t="s">
        <v>1506</v>
      </c>
      <c r="D1869" s="7" t="s">
        <v>1507</v>
      </c>
      <c r="E1869" s="7" t="s">
        <v>1515</v>
      </c>
      <c r="F1869" s="7" t="s">
        <v>3672</v>
      </c>
      <c r="G1869" s="7" t="s">
        <v>1789</v>
      </c>
      <c r="H1869" s="7" t="s">
        <v>1537</v>
      </c>
      <c r="I1869" s="7" t="s">
        <v>1537</v>
      </c>
      <c r="J1869" s="7">
        <f t="shared" si="29"/>
        <v>0</v>
      </c>
      <c r="K1869" s="8">
        <v>0</v>
      </c>
      <c r="L1869" s="8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12">
        <v>0</v>
      </c>
      <c r="AA1869" s="20">
        <v>0</v>
      </c>
      <c r="AB1869" s="20">
        <v>0</v>
      </c>
      <c r="AC1869" s="48">
        <v>0</v>
      </c>
      <c r="AD1869" s="9">
        <v>0</v>
      </c>
      <c r="AE1869" s="7">
        <v>0</v>
      </c>
      <c r="AF1869" s="7">
        <v>0</v>
      </c>
      <c r="AG1869" s="7">
        <v>0</v>
      </c>
      <c r="AH1869" s="7">
        <v>0</v>
      </c>
      <c r="AI1869" s="7">
        <v>0</v>
      </c>
      <c r="AJ1869" s="7">
        <v>0</v>
      </c>
      <c r="AK1869" s="7">
        <v>0</v>
      </c>
      <c r="AL1869" s="7">
        <v>0</v>
      </c>
      <c r="AM1869" s="7">
        <v>0</v>
      </c>
      <c r="AN1869" s="7">
        <v>0</v>
      </c>
      <c r="AO1869" s="7">
        <v>0</v>
      </c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</row>
    <row r="1870" spans="1:67" s="21" customFormat="1">
      <c r="A1870" s="7" t="s">
        <v>6110</v>
      </c>
      <c r="B1870" s="7" t="s">
        <v>3926</v>
      </c>
      <c r="C1870" s="7" t="s">
        <v>1506</v>
      </c>
      <c r="D1870" s="7" t="s">
        <v>1507</v>
      </c>
      <c r="E1870" s="7" t="s">
        <v>1515</v>
      </c>
      <c r="F1870" s="7" t="s">
        <v>1537</v>
      </c>
      <c r="G1870" s="7" t="s">
        <v>1537</v>
      </c>
      <c r="H1870" s="7" t="s">
        <v>1537</v>
      </c>
      <c r="I1870" s="7" t="s">
        <v>1537</v>
      </c>
      <c r="J1870" s="7">
        <f t="shared" si="29"/>
        <v>0</v>
      </c>
      <c r="K1870" s="8">
        <v>0</v>
      </c>
      <c r="L1870" s="8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12">
        <v>0</v>
      </c>
      <c r="AA1870" s="20">
        <v>0</v>
      </c>
      <c r="AB1870" s="20">
        <v>0</v>
      </c>
      <c r="AC1870" s="48">
        <v>0</v>
      </c>
      <c r="AD1870" s="9">
        <v>0</v>
      </c>
      <c r="AE1870" s="7">
        <v>0</v>
      </c>
      <c r="AF1870" s="7">
        <v>0</v>
      </c>
      <c r="AG1870" s="7">
        <v>0</v>
      </c>
      <c r="AH1870" s="7">
        <v>0</v>
      </c>
      <c r="AI1870" s="7">
        <v>0</v>
      </c>
      <c r="AJ1870" s="7">
        <v>0</v>
      </c>
      <c r="AK1870" s="7">
        <v>0</v>
      </c>
      <c r="AL1870" s="7">
        <v>0</v>
      </c>
      <c r="AM1870" s="7">
        <v>0</v>
      </c>
      <c r="AN1870" s="7">
        <v>0</v>
      </c>
      <c r="AO1870" s="7">
        <v>0</v>
      </c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</row>
    <row r="1871" spans="1:67" s="21" customFormat="1">
      <c r="A1871" s="7" t="s">
        <v>6111</v>
      </c>
      <c r="B1871" s="7" t="s">
        <v>4830</v>
      </c>
      <c r="C1871" s="7" t="s">
        <v>1506</v>
      </c>
      <c r="D1871" s="7" t="s">
        <v>1537</v>
      </c>
      <c r="E1871" s="7" t="s">
        <v>1537</v>
      </c>
      <c r="F1871" s="7" t="s">
        <v>1537</v>
      </c>
      <c r="G1871" s="7" t="s">
        <v>1537</v>
      </c>
      <c r="H1871" s="7" t="s">
        <v>1537</v>
      </c>
      <c r="I1871" s="7" t="s">
        <v>1537</v>
      </c>
      <c r="J1871" s="7">
        <f t="shared" si="29"/>
        <v>0</v>
      </c>
      <c r="K1871" s="8">
        <v>0</v>
      </c>
      <c r="L1871" s="8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12">
        <v>0</v>
      </c>
      <c r="AA1871" s="20">
        <v>0</v>
      </c>
      <c r="AB1871" s="20">
        <v>0</v>
      </c>
      <c r="AC1871" s="48">
        <v>0</v>
      </c>
      <c r="AD1871" s="9">
        <v>0</v>
      </c>
      <c r="AE1871" s="7">
        <v>0</v>
      </c>
      <c r="AF1871" s="7">
        <v>0</v>
      </c>
      <c r="AG1871" s="7">
        <v>0</v>
      </c>
      <c r="AH1871" s="7">
        <v>0</v>
      </c>
      <c r="AI1871" s="7">
        <v>0</v>
      </c>
      <c r="AJ1871" s="7">
        <v>0</v>
      </c>
      <c r="AK1871" s="7">
        <v>0</v>
      </c>
      <c r="AL1871" s="7">
        <v>0</v>
      </c>
      <c r="AM1871" s="7">
        <v>0</v>
      </c>
      <c r="AN1871" s="7">
        <v>0</v>
      </c>
      <c r="AO1871" s="7">
        <v>0</v>
      </c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</row>
    <row r="1872" spans="1:67" s="21" customFormat="1">
      <c r="A1872" s="7" t="s">
        <v>6112</v>
      </c>
      <c r="B1872" s="7" t="s">
        <v>3831</v>
      </c>
      <c r="C1872" s="7" t="s">
        <v>1506</v>
      </c>
      <c r="D1872" s="7" t="s">
        <v>1507</v>
      </c>
      <c r="E1872" s="7" t="s">
        <v>1508</v>
      </c>
      <c r="F1872" s="7" t="s">
        <v>1509</v>
      </c>
      <c r="G1872" s="7" t="s">
        <v>1510</v>
      </c>
      <c r="H1872" s="7" t="s">
        <v>1537</v>
      </c>
      <c r="I1872" s="7" t="s">
        <v>1537</v>
      </c>
      <c r="J1872" s="7">
        <f t="shared" si="29"/>
        <v>0</v>
      </c>
      <c r="K1872" s="8">
        <v>0</v>
      </c>
      <c r="L1872" s="8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12">
        <v>0</v>
      </c>
      <c r="AA1872" s="20">
        <v>0</v>
      </c>
      <c r="AB1872" s="20">
        <v>0</v>
      </c>
      <c r="AC1872" s="48">
        <v>0</v>
      </c>
      <c r="AD1872" s="9">
        <v>0</v>
      </c>
      <c r="AE1872" s="7">
        <v>0</v>
      </c>
      <c r="AF1872" s="7">
        <v>0</v>
      </c>
      <c r="AG1872" s="7">
        <v>0</v>
      </c>
      <c r="AH1872" s="7">
        <v>0</v>
      </c>
      <c r="AI1872" s="7">
        <v>0</v>
      </c>
      <c r="AJ1872" s="7">
        <v>0</v>
      </c>
      <c r="AK1872" s="7">
        <v>0</v>
      </c>
      <c r="AL1872" s="7">
        <v>0</v>
      </c>
      <c r="AM1872" s="7">
        <v>0</v>
      </c>
      <c r="AN1872" s="7">
        <v>0</v>
      </c>
      <c r="AO1872" s="7">
        <v>0</v>
      </c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</row>
    <row r="1873" spans="1:67" s="21" customFormat="1">
      <c r="A1873" s="7" t="s">
        <v>6113</v>
      </c>
      <c r="B1873" s="7" t="s">
        <v>4102</v>
      </c>
      <c r="C1873" s="7" t="s">
        <v>1506</v>
      </c>
      <c r="D1873" s="7" t="s">
        <v>1507</v>
      </c>
      <c r="E1873" s="7" t="s">
        <v>1537</v>
      </c>
      <c r="F1873" s="7" t="s">
        <v>1537</v>
      </c>
      <c r="G1873" s="7" t="s">
        <v>1537</v>
      </c>
      <c r="H1873" s="7" t="s">
        <v>1537</v>
      </c>
      <c r="I1873" s="7" t="s">
        <v>1537</v>
      </c>
      <c r="J1873" s="7">
        <f t="shared" si="29"/>
        <v>0</v>
      </c>
      <c r="K1873" s="8">
        <v>0</v>
      </c>
      <c r="L1873" s="8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12">
        <v>0</v>
      </c>
      <c r="AA1873" s="20">
        <v>0</v>
      </c>
      <c r="AB1873" s="20">
        <v>0</v>
      </c>
      <c r="AC1873" s="48">
        <v>0</v>
      </c>
      <c r="AD1873" s="9">
        <v>0</v>
      </c>
      <c r="AE1873" s="7">
        <v>0</v>
      </c>
      <c r="AF1873" s="7">
        <v>0</v>
      </c>
      <c r="AG1873" s="7">
        <v>0</v>
      </c>
      <c r="AH1873" s="7">
        <v>0</v>
      </c>
      <c r="AI1873" s="7">
        <v>0</v>
      </c>
      <c r="AJ1873" s="7">
        <v>0</v>
      </c>
      <c r="AK1873" s="7">
        <v>0</v>
      </c>
      <c r="AL1873" s="7">
        <v>0</v>
      </c>
      <c r="AM1873" s="7">
        <v>0</v>
      </c>
      <c r="AN1873" s="7">
        <v>0</v>
      </c>
      <c r="AO1873" s="7">
        <v>0</v>
      </c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</row>
    <row r="1874" spans="1:67" s="21" customFormat="1">
      <c r="A1874" s="7" t="s">
        <v>6114</v>
      </c>
      <c r="B1874" s="7" t="s">
        <v>4102</v>
      </c>
      <c r="C1874" s="7" t="s">
        <v>1506</v>
      </c>
      <c r="D1874" s="7" t="s">
        <v>1507</v>
      </c>
      <c r="E1874" s="7" t="s">
        <v>1537</v>
      </c>
      <c r="F1874" s="7" t="s">
        <v>1537</v>
      </c>
      <c r="G1874" s="7" t="s">
        <v>1537</v>
      </c>
      <c r="H1874" s="7" t="s">
        <v>1537</v>
      </c>
      <c r="I1874" s="7" t="s">
        <v>1537</v>
      </c>
      <c r="J1874" s="7">
        <f t="shared" si="29"/>
        <v>0</v>
      </c>
      <c r="K1874" s="8">
        <v>0</v>
      </c>
      <c r="L1874" s="8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12">
        <v>0</v>
      </c>
      <c r="AA1874" s="20">
        <v>0</v>
      </c>
      <c r="AB1874" s="20">
        <v>0</v>
      </c>
      <c r="AC1874" s="48">
        <v>0</v>
      </c>
      <c r="AD1874" s="9">
        <v>0</v>
      </c>
      <c r="AE1874" s="7">
        <v>0</v>
      </c>
      <c r="AF1874" s="7">
        <v>0</v>
      </c>
      <c r="AG1874" s="7">
        <v>0</v>
      </c>
      <c r="AH1874" s="7">
        <v>0</v>
      </c>
      <c r="AI1874" s="7">
        <v>0</v>
      </c>
      <c r="AJ1874" s="7">
        <v>0</v>
      </c>
      <c r="AK1874" s="7">
        <v>0</v>
      </c>
      <c r="AL1874" s="7">
        <v>0</v>
      </c>
      <c r="AM1874" s="7">
        <v>0</v>
      </c>
      <c r="AN1874" s="7">
        <v>0</v>
      </c>
      <c r="AO1874" s="7">
        <v>0</v>
      </c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</row>
    <row r="1875" spans="1:67" s="21" customFormat="1">
      <c r="A1875" s="7" t="s">
        <v>6115</v>
      </c>
      <c r="B1875" s="7" t="s">
        <v>4102</v>
      </c>
      <c r="C1875" s="7" t="s">
        <v>1506</v>
      </c>
      <c r="D1875" s="7" t="s">
        <v>1507</v>
      </c>
      <c r="E1875" s="7" t="s">
        <v>1537</v>
      </c>
      <c r="F1875" s="7" t="s">
        <v>1537</v>
      </c>
      <c r="G1875" s="7" t="s">
        <v>1537</v>
      </c>
      <c r="H1875" s="7" t="s">
        <v>1537</v>
      </c>
      <c r="I1875" s="7" t="s">
        <v>1537</v>
      </c>
      <c r="J1875" s="7">
        <f t="shared" si="29"/>
        <v>0</v>
      </c>
      <c r="K1875" s="8">
        <v>0</v>
      </c>
      <c r="L1875" s="8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12">
        <v>0</v>
      </c>
      <c r="AA1875" s="20">
        <v>0</v>
      </c>
      <c r="AB1875" s="20">
        <v>0</v>
      </c>
      <c r="AC1875" s="48">
        <v>0</v>
      </c>
      <c r="AD1875" s="9">
        <v>0</v>
      </c>
      <c r="AE1875" s="7">
        <v>0</v>
      </c>
      <c r="AF1875" s="7">
        <v>0</v>
      </c>
      <c r="AG1875" s="7">
        <v>0</v>
      </c>
      <c r="AH1875" s="7">
        <v>0</v>
      </c>
      <c r="AI1875" s="7">
        <v>0</v>
      </c>
      <c r="AJ1875" s="7">
        <v>0</v>
      </c>
      <c r="AK1875" s="7">
        <v>0</v>
      </c>
      <c r="AL1875" s="7">
        <v>0</v>
      </c>
      <c r="AM1875" s="7">
        <v>0</v>
      </c>
      <c r="AN1875" s="7">
        <v>0</v>
      </c>
      <c r="AO1875" s="7">
        <v>0</v>
      </c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</row>
    <row r="1876" spans="1:67" s="21" customFormat="1">
      <c r="A1876" s="7" t="s">
        <v>6116</v>
      </c>
      <c r="B1876" s="7" t="s">
        <v>4099</v>
      </c>
      <c r="C1876" s="7" t="s">
        <v>4100</v>
      </c>
      <c r="D1876" s="7" t="s">
        <v>1537</v>
      </c>
      <c r="E1876" s="7" t="s">
        <v>1537</v>
      </c>
      <c r="F1876" s="7" t="s">
        <v>1537</v>
      </c>
      <c r="G1876" s="7" t="s">
        <v>1537</v>
      </c>
      <c r="H1876" s="7" t="s">
        <v>1537</v>
      </c>
      <c r="I1876" s="7" t="s">
        <v>1537</v>
      </c>
      <c r="J1876" s="7">
        <f t="shared" si="29"/>
        <v>0</v>
      </c>
      <c r="K1876" s="8">
        <v>0</v>
      </c>
      <c r="L1876" s="8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12">
        <v>0</v>
      </c>
      <c r="AA1876" s="20">
        <v>0</v>
      </c>
      <c r="AB1876" s="20">
        <v>0</v>
      </c>
      <c r="AC1876" s="48">
        <v>0</v>
      </c>
      <c r="AD1876" s="9">
        <v>0</v>
      </c>
      <c r="AE1876" s="7">
        <v>0</v>
      </c>
      <c r="AF1876" s="7">
        <v>0</v>
      </c>
      <c r="AG1876" s="7">
        <v>0</v>
      </c>
      <c r="AH1876" s="7">
        <v>0</v>
      </c>
      <c r="AI1876" s="7">
        <v>0</v>
      </c>
      <c r="AJ1876" s="7">
        <v>0</v>
      </c>
      <c r="AK1876" s="7">
        <v>0</v>
      </c>
      <c r="AL1876" s="7">
        <v>0</v>
      </c>
      <c r="AM1876" s="7">
        <v>0</v>
      </c>
      <c r="AN1876" s="7">
        <v>0</v>
      </c>
      <c r="AO1876" s="7">
        <v>0</v>
      </c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</row>
    <row r="1877" spans="1:67" s="21" customFormat="1">
      <c r="A1877" s="7" t="s">
        <v>6117</v>
      </c>
      <c r="B1877" s="7" t="s">
        <v>3751</v>
      </c>
      <c r="C1877" s="7" t="s">
        <v>1506</v>
      </c>
      <c r="D1877" s="7" t="s">
        <v>1507</v>
      </c>
      <c r="E1877" s="7" t="s">
        <v>1508</v>
      </c>
      <c r="F1877" s="7" t="s">
        <v>1509</v>
      </c>
      <c r="G1877" s="7" t="s">
        <v>1594</v>
      </c>
      <c r="H1877" s="7" t="s">
        <v>1537</v>
      </c>
      <c r="I1877" s="7" t="s">
        <v>1537</v>
      </c>
      <c r="J1877" s="7">
        <f t="shared" si="29"/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12">
        <v>0</v>
      </c>
      <c r="AA1877" s="20">
        <v>0</v>
      </c>
      <c r="AB1877" s="20">
        <v>0</v>
      </c>
      <c r="AC1877" s="48">
        <v>0</v>
      </c>
      <c r="AD1877" s="9">
        <v>0</v>
      </c>
      <c r="AE1877" s="7">
        <v>0</v>
      </c>
      <c r="AF1877" s="7">
        <v>0</v>
      </c>
      <c r="AG1877" s="7">
        <v>0</v>
      </c>
      <c r="AH1877" s="7">
        <v>0</v>
      </c>
      <c r="AI1877" s="7">
        <v>0</v>
      </c>
      <c r="AJ1877" s="7">
        <v>0</v>
      </c>
      <c r="AK1877" s="7">
        <v>0</v>
      </c>
      <c r="AL1877" s="7">
        <v>0</v>
      </c>
      <c r="AM1877" s="7">
        <v>0</v>
      </c>
      <c r="AN1877" s="7">
        <v>0</v>
      </c>
      <c r="AO1877" s="7">
        <v>0</v>
      </c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</row>
    <row r="1878" spans="1:67" s="21" customFormat="1">
      <c r="A1878" s="7" t="s">
        <v>6118</v>
      </c>
      <c r="B1878" s="7" t="s">
        <v>4102</v>
      </c>
      <c r="C1878" s="7" t="s">
        <v>1506</v>
      </c>
      <c r="D1878" s="7" t="s">
        <v>1507</v>
      </c>
      <c r="E1878" s="7" t="s">
        <v>1537</v>
      </c>
      <c r="F1878" s="7" t="s">
        <v>1537</v>
      </c>
      <c r="G1878" s="7" t="s">
        <v>1537</v>
      </c>
      <c r="H1878" s="7" t="s">
        <v>1537</v>
      </c>
      <c r="I1878" s="7" t="s">
        <v>1537</v>
      </c>
      <c r="J1878" s="7">
        <f t="shared" si="29"/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12">
        <v>0</v>
      </c>
      <c r="AA1878" s="20">
        <v>0</v>
      </c>
      <c r="AB1878" s="20">
        <v>0</v>
      </c>
      <c r="AC1878" s="48">
        <v>0</v>
      </c>
      <c r="AD1878" s="9">
        <v>0</v>
      </c>
      <c r="AE1878" s="7">
        <v>0</v>
      </c>
      <c r="AF1878" s="7">
        <v>0</v>
      </c>
      <c r="AG1878" s="7">
        <v>0</v>
      </c>
      <c r="AH1878" s="7">
        <v>0</v>
      </c>
      <c r="AI1878" s="7">
        <v>0</v>
      </c>
      <c r="AJ1878" s="7">
        <v>0</v>
      </c>
      <c r="AK1878" s="7">
        <v>0</v>
      </c>
      <c r="AL1878" s="7">
        <v>0</v>
      </c>
      <c r="AM1878" s="7">
        <v>0</v>
      </c>
      <c r="AN1878" s="7">
        <v>0</v>
      </c>
      <c r="AO1878" s="7">
        <v>0</v>
      </c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</row>
    <row r="1879" spans="1:67" s="21" customFormat="1">
      <c r="A1879" s="7" t="s">
        <v>6119</v>
      </c>
      <c r="B1879" s="7" t="s">
        <v>4123</v>
      </c>
      <c r="C1879" s="7" t="s">
        <v>1537</v>
      </c>
      <c r="D1879" s="7" t="s">
        <v>1537</v>
      </c>
      <c r="E1879" s="7" t="s">
        <v>1537</v>
      </c>
      <c r="F1879" s="7" t="s">
        <v>1537</v>
      </c>
      <c r="G1879" s="7" t="s">
        <v>1537</v>
      </c>
      <c r="H1879" s="7" t="s">
        <v>1537</v>
      </c>
      <c r="I1879" s="7" t="s">
        <v>1537</v>
      </c>
      <c r="J1879" s="7">
        <f t="shared" si="29"/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12">
        <v>0</v>
      </c>
      <c r="AA1879" s="20">
        <v>0</v>
      </c>
      <c r="AB1879" s="20">
        <v>0</v>
      </c>
      <c r="AC1879" s="48">
        <v>0</v>
      </c>
      <c r="AD1879" s="9">
        <v>0</v>
      </c>
      <c r="AE1879" s="7">
        <v>0</v>
      </c>
      <c r="AF1879" s="7">
        <v>0</v>
      </c>
      <c r="AG1879" s="7">
        <v>0</v>
      </c>
      <c r="AH1879" s="7">
        <v>0</v>
      </c>
      <c r="AI1879" s="7">
        <v>0</v>
      </c>
      <c r="AJ1879" s="7">
        <v>0</v>
      </c>
      <c r="AK1879" s="7">
        <v>0</v>
      </c>
      <c r="AL1879" s="7">
        <v>0</v>
      </c>
      <c r="AM1879" s="7">
        <v>0</v>
      </c>
      <c r="AN1879" s="7">
        <v>0</v>
      </c>
      <c r="AO1879" s="7">
        <v>0</v>
      </c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</row>
    <row r="1880" spans="1:67" s="21" customFormat="1">
      <c r="A1880" s="7" t="s">
        <v>6120</v>
      </c>
      <c r="B1880" s="7" t="s">
        <v>3926</v>
      </c>
      <c r="C1880" s="7" t="s">
        <v>1506</v>
      </c>
      <c r="D1880" s="7" t="s">
        <v>1507</v>
      </c>
      <c r="E1880" s="7" t="s">
        <v>1515</v>
      </c>
      <c r="F1880" s="7" t="s">
        <v>1537</v>
      </c>
      <c r="G1880" s="7" t="s">
        <v>1537</v>
      </c>
      <c r="H1880" s="7" t="s">
        <v>1537</v>
      </c>
      <c r="I1880" s="7" t="s">
        <v>1537</v>
      </c>
      <c r="J1880" s="7">
        <f t="shared" si="29"/>
        <v>0</v>
      </c>
      <c r="K1880" s="8">
        <v>0</v>
      </c>
      <c r="L1880" s="8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12">
        <v>0</v>
      </c>
      <c r="AA1880" s="20">
        <v>0</v>
      </c>
      <c r="AB1880" s="20">
        <v>0</v>
      </c>
      <c r="AC1880" s="48">
        <v>0</v>
      </c>
      <c r="AD1880" s="9">
        <v>0</v>
      </c>
      <c r="AE1880" s="7">
        <v>0</v>
      </c>
      <c r="AF1880" s="7">
        <v>0</v>
      </c>
      <c r="AG1880" s="7">
        <v>0</v>
      </c>
      <c r="AH1880" s="7">
        <v>0</v>
      </c>
      <c r="AI1880" s="7">
        <v>0</v>
      </c>
      <c r="AJ1880" s="7">
        <v>0</v>
      </c>
      <c r="AK1880" s="7">
        <v>0</v>
      </c>
      <c r="AL1880" s="7">
        <v>0</v>
      </c>
      <c r="AM1880" s="7">
        <v>0</v>
      </c>
      <c r="AN1880" s="7">
        <v>0</v>
      </c>
      <c r="AO1880" s="7">
        <v>0</v>
      </c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</row>
    <row r="1881" spans="1:67" s="21" customFormat="1">
      <c r="A1881" s="7" t="s">
        <v>6121</v>
      </c>
      <c r="B1881" s="7" t="s">
        <v>4016</v>
      </c>
      <c r="C1881" s="7" t="s">
        <v>1506</v>
      </c>
      <c r="D1881" s="7" t="s">
        <v>1507</v>
      </c>
      <c r="E1881" s="7" t="s">
        <v>1508</v>
      </c>
      <c r="F1881" s="7" t="s">
        <v>1537</v>
      </c>
      <c r="G1881" s="7" t="s">
        <v>1537</v>
      </c>
      <c r="H1881" s="7" t="s">
        <v>1537</v>
      </c>
      <c r="I1881" s="7" t="s">
        <v>1537</v>
      </c>
      <c r="J1881" s="7">
        <f t="shared" si="29"/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12">
        <v>0</v>
      </c>
      <c r="AA1881" s="20">
        <v>0</v>
      </c>
      <c r="AB1881" s="20">
        <v>0</v>
      </c>
      <c r="AC1881" s="48">
        <v>0</v>
      </c>
      <c r="AD1881" s="9">
        <v>0</v>
      </c>
      <c r="AE1881" s="7">
        <v>0</v>
      </c>
      <c r="AF1881" s="7">
        <v>0</v>
      </c>
      <c r="AG1881" s="7">
        <v>0</v>
      </c>
      <c r="AH1881" s="7">
        <v>0</v>
      </c>
      <c r="AI1881" s="7">
        <v>0</v>
      </c>
      <c r="AJ1881" s="7">
        <v>0</v>
      </c>
      <c r="AK1881" s="7">
        <v>0</v>
      </c>
      <c r="AL1881" s="7">
        <v>0</v>
      </c>
      <c r="AM1881" s="7">
        <v>0</v>
      </c>
      <c r="AN1881" s="7">
        <v>0</v>
      </c>
      <c r="AO1881" s="7">
        <v>0</v>
      </c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</row>
    <row r="1882" spans="1:67" s="21" customFormat="1">
      <c r="A1882" s="7" t="s">
        <v>6122</v>
      </c>
      <c r="B1882" s="7" t="s">
        <v>6123</v>
      </c>
      <c r="C1882" s="7" t="s">
        <v>1506</v>
      </c>
      <c r="D1882" s="7" t="s">
        <v>1532</v>
      </c>
      <c r="E1882" s="7" t="s">
        <v>1533</v>
      </c>
      <c r="F1882" s="7" t="s">
        <v>1601</v>
      </c>
      <c r="G1882" s="7" t="s">
        <v>6124</v>
      </c>
      <c r="H1882" s="7" t="s">
        <v>6125</v>
      </c>
      <c r="I1882" s="7" t="s">
        <v>1537</v>
      </c>
      <c r="J1882" s="7">
        <f t="shared" si="29"/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12">
        <v>0</v>
      </c>
      <c r="AA1882" s="20">
        <v>0</v>
      </c>
      <c r="AB1882" s="20">
        <v>0</v>
      </c>
      <c r="AC1882" s="48">
        <v>0</v>
      </c>
      <c r="AD1882" s="9">
        <v>0</v>
      </c>
      <c r="AE1882" s="7">
        <v>0</v>
      </c>
      <c r="AF1882" s="7">
        <v>0</v>
      </c>
      <c r="AG1882" s="7">
        <v>0</v>
      </c>
      <c r="AH1882" s="7">
        <v>0</v>
      </c>
      <c r="AI1882" s="7">
        <v>0</v>
      </c>
      <c r="AJ1882" s="7">
        <v>0</v>
      </c>
      <c r="AK1882" s="7">
        <v>0</v>
      </c>
      <c r="AL1882" s="7">
        <v>0</v>
      </c>
      <c r="AM1882" s="7">
        <v>0</v>
      </c>
      <c r="AN1882" s="7">
        <v>0</v>
      </c>
      <c r="AO1882" s="7">
        <v>0</v>
      </c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</row>
    <row r="1883" spans="1:67" s="21" customFormat="1">
      <c r="A1883" s="7" t="s">
        <v>6126</v>
      </c>
      <c r="B1883" s="7" t="s">
        <v>3670</v>
      </c>
      <c r="C1883" s="7" t="s">
        <v>1506</v>
      </c>
      <c r="D1883" s="7" t="s">
        <v>1507</v>
      </c>
      <c r="E1883" s="7" t="s">
        <v>1521</v>
      </c>
      <c r="F1883" s="7" t="s">
        <v>1522</v>
      </c>
      <c r="G1883" s="7" t="s">
        <v>1523</v>
      </c>
      <c r="H1883" s="7" t="s">
        <v>1537</v>
      </c>
      <c r="I1883" s="7" t="s">
        <v>1537</v>
      </c>
      <c r="J1883" s="7">
        <f t="shared" si="29"/>
        <v>0</v>
      </c>
      <c r="K1883" s="8">
        <v>0</v>
      </c>
      <c r="L1883" s="8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12">
        <v>0</v>
      </c>
      <c r="AA1883" s="20">
        <v>0</v>
      </c>
      <c r="AB1883" s="20">
        <v>0</v>
      </c>
      <c r="AC1883" s="48">
        <v>0</v>
      </c>
      <c r="AD1883" s="9">
        <v>0</v>
      </c>
      <c r="AE1883" s="7">
        <v>0</v>
      </c>
      <c r="AF1883" s="7">
        <v>0</v>
      </c>
      <c r="AG1883" s="7">
        <v>0</v>
      </c>
      <c r="AH1883" s="7">
        <v>0</v>
      </c>
      <c r="AI1883" s="7">
        <v>0</v>
      </c>
      <c r="AJ1883" s="7">
        <v>0</v>
      </c>
      <c r="AK1883" s="7">
        <v>0</v>
      </c>
      <c r="AL1883" s="7">
        <v>0</v>
      </c>
      <c r="AM1883" s="7">
        <v>0</v>
      </c>
      <c r="AN1883" s="7">
        <v>0</v>
      </c>
      <c r="AO1883" s="7">
        <v>0</v>
      </c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</row>
    <row r="1884" spans="1:67" s="21" customFormat="1">
      <c r="A1884" s="7" t="s">
        <v>6127</v>
      </c>
      <c r="B1884" s="7" t="s">
        <v>4044</v>
      </c>
      <c r="C1884" s="7" t="s">
        <v>1506</v>
      </c>
      <c r="D1884" s="7" t="s">
        <v>1507</v>
      </c>
      <c r="E1884" s="7" t="s">
        <v>1508</v>
      </c>
      <c r="F1884" s="7" t="s">
        <v>1509</v>
      </c>
      <c r="G1884" s="7" t="s">
        <v>1537</v>
      </c>
      <c r="H1884" s="7" t="s">
        <v>1537</v>
      </c>
      <c r="I1884" s="7" t="s">
        <v>1537</v>
      </c>
      <c r="J1884" s="7">
        <f t="shared" si="29"/>
        <v>0</v>
      </c>
      <c r="K1884" s="8">
        <v>0</v>
      </c>
      <c r="L1884" s="8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Y1884" s="8">
        <v>0</v>
      </c>
      <c r="Z1884" s="12">
        <v>0</v>
      </c>
      <c r="AA1884" s="20">
        <v>0</v>
      </c>
      <c r="AB1884" s="20">
        <v>0</v>
      </c>
      <c r="AC1884" s="48">
        <v>0</v>
      </c>
      <c r="AD1884" s="9">
        <v>0</v>
      </c>
      <c r="AE1884" s="7">
        <v>0</v>
      </c>
      <c r="AF1884" s="7">
        <v>0</v>
      </c>
      <c r="AG1884" s="7">
        <v>0</v>
      </c>
      <c r="AH1884" s="7">
        <v>0</v>
      </c>
      <c r="AI1884" s="7">
        <v>0</v>
      </c>
      <c r="AJ1884" s="7">
        <v>0</v>
      </c>
      <c r="AK1884" s="7">
        <v>0</v>
      </c>
      <c r="AL1884" s="7">
        <v>0</v>
      </c>
      <c r="AM1884" s="7">
        <v>0</v>
      </c>
      <c r="AN1884" s="7">
        <v>0</v>
      </c>
      <c r="AO1884" s="7">
        <v>0</v>
      </c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</row>
    <row r="1885" spans="1:67" s="21" customFormat="1">
      <c r="A1885" s="7" t="s">
        <v>6128</v>
      </c>
      <c r="B1885" s="7" t="s">
        <v>3695</v>
      </c>
      <c r="C1885" s="7" t="s">
        <v>1506</v>
      </c>
      <c r="D1885" s="7" t="s">
        <v>1507</v>
      </c>
      <c r="E1885" s="7" t="s">
        <v>1515</v>
      </c>
      <c r="F1885" s="7" t="s">
        <v>3672</v>
      </c>
      <c r="G1885" s="7" t="s">
        <v>1789</v>
      </c>
      <c r="H1885" s="7" t="s">
        <v>1537</v>
      </c>
      <c r="I1885" s="7" t="s">
        <v>1537</v>
      </c>
      <c r="J1885" s="7">
        <f t="shared" si="29"/>
        <v>0</v>
      </c>
      <c r="K1885" s="8">
        <v>0</v>
      </c>
      <c r="L1885" s="8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12">
        <v>0</v>
      </c>
      <c r="AA1885" s="20">
        <v>0</v>
      </c>
      <c r="AB1885" s="20">
        <v>0</v>
      </c>
      <c r="AC1885" s="48">
        <v>0</v>
      </c>
      <c r="AD1885" s="9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>
        <v>0</v>
      </c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</row>
    <row r="1886" spans="1:67" s="21" customFormat="1">
      <c r="A1886" s="7" t="s">
        <v>6129</v>
      </c>
      <c r="B1886" s="7" t="s">
        <v>4044</v>
      </c>
      <c r="C1886" s="7" t="s">
        <v>1506</v>
      </c>
      <c r="D1886" s="7" t="s">
        <v>1507</v>
      </c>
      <c r="E1886" s="7" t="s">
        <v>1508</v>
      </c>
      <c r="F1886" s="7" t="s">
        <v>1509</v>
      </c>
      <c r="G1886" s="7" t="s">
        <v>1537</v>
      </c>
      <c r="H1886" s="7" t="s">
        <v>1537</v>
      </c>
      <c r="I1886" s="7" t="s">
        <v>1537</v>
      </c>
      <c r="J1886" s="7">
        <f t="shared" si="29"/>
        <v>0</v>
      </c>
      <c r="K1886" s="8">
        <v>0</v>
      </c>
      <c r="L1886" s="8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12">
        <v>0</v>
      </c>
      <c r="AA1886" s="20">
        <v>0</v>
      </c>
      <c r="AB1886" s="20">
        <v>0</v>
      </c>
      <c r="AC1886" s="48">
        <v>0</v>
      </c>
      <c r="AD1886" s="9">
        <v>0</v>
      </c>
      <c r="AE1886" s="7">
        <v>0</v>
      </c>
      <c r="AF1886" s="7">
        <v>0</v>
      </c>
      <c r="AG1886" s="7">
        <v>0</v>
      </c>
      <c r="AH1886" s="7">
        <v>0</v>
      </c>
      <c r="AI1886" s="7">
        <v>0</v>
      </c>
      <c r="AJ1886" s="7">
        <v>0</v>
      </c>
      <c r="AK1886" s="7">
        <v>0</v>
      </c>
      <c r="AL1886" s="7">
        <v>0</v>
      </c>
      <c r="AM1886" s="7">
        <v>0</v>
      </c>
      <c r="AN1886" s="7">
        <v>0</v>
      </c>
      <c r="AO1886" s="7">
        <v>0</v>
      </c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</row>
    <row r="1887" spans="1:67" s="21" customFormat="1">
      <c r="A1887" s="7" t="s">
        <v>6130</v>
      </c>
      <c r="B1887" s="7" t="s">
        <v>4587</v>
      </c>
      <c r="C1887" s="7" t="s">
        <v>1506</v>
      </c>
      <c r="D1887" s="7" t="s">
        <v>1507</v>
      </c>
      <c r="E1887" s="7" t="s">
        <v>1521</v>
      </c>
      <c r="F1887" s="7" t="s">
        <v>1537</v>
      </c>
      <c r="G1887" s="7" t="s">
        <v>1537</v>
      </c>
      <c r="H1887" s="7" t="s">
        <v>1537</v>
      </c>
      <c r="I1887" s="7" t="s">
        <v>1537</v>
      </c>
      <c r="J1887" s="7">
        <f t="shared" si="29"/>
        <v>0</v>
      </c>
      <c r="K1887" s="8">
        <v>0</v>
      </c>
      <c r="L1887" s="8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12">
        <v>0</v>
      </c>
      <c r="AA1887" s="20">
        <v>0</v>
      </c>
      <c r="AB1887" s="20">
        <v>0</v>
      </c>
      <c r="AC1887" s="48">
        <v>0</v>
      </c>
      <c r="AD1887" s="9">
        <v>0</v>
      </c>
      <c r="AE1887" s="7">
        <v>0</v>
      </c>
      <c r="AF1887" s="7">
        <v>0</v>
      </c>
      <c r="AG1887" s="7">
        <v>0</v>
      </c>
      <c r="AH1887" s="7">
        <v>0</v>
      </c>
      <c r="AI1887" s="7">
        <v>0</v>
      </c>
      <c r="AJ1887" s="7">
        <v>0</v>
      </c>
      <c r="AK1887" s="7">
        <v>0</v>
      </c>
      <c r="AL1887" s="7">
        <v>0</v>
      </c>
      <c r="AM1887" s="7">
        <v>0</v>
      </c>
      <c r="AN1887" s="7">
        <v>0</v>
      </c>
      <c r="AO1887" s="7">
        <v>0</v>
      </c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</row>
    <row r="1888" spans="1:67" s="21" customFormat="1">
      <c r="A1888" s="7" t="s">
        <v>6131</v>
      </c>
      <c r="B1888" s="7" t="s">
        <v>3831</v>
      </c>
      <c r="C1888" s="7" t="s">
        <v>1506</v>
      </c>
      <c r="D1888" s="7" t="s">
        <v>1507</v>
      </c>
      <c r="E1888" s="7" t="s">
        <v>1508</v>
      </c>
      <c r="F1888" s="7" t="s">
        <v>1509</v>
      </c>
      <c r="G1888" s="7" t="s">
        <v>1510</v>
      </c>
      <c r="H1888" s="7" t="s">
        <v>1537</v>
      </c>
      <c r="I1888" s="7" t="s">
        <v>1537</v>
      </c>
      <c r="J1888" s="7">
        <f t="shared" si="29"/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Y1888" s="8">
        <v>0</v>
      </c>
      <c r="Z1888" s="12">
        <v>0</v>
      </c>
      <c r="AA1888" s="20">
        <v>0</v>
      </c>
      <c r="AB1888" s="20">
        <v>0</v>
      </c>
      <c r="AC1888" s="48">
        <v>0</v>
      </c>
      <c r="AD1888" s="9">
        <v>0</v>
      </c>
      <c r="AE1888" s="7">
        <v>0</v>
      </c>
      <c r="AF1888" s="7">
        <v>0</v>
      </c>
      <c r="AG1888" s="7">
        <v>0</v>
      </c>
      <c r="AH1888" s="7">
        <v>0</v>
      </c>
      <c r="AI1888" s="7">
        <v>0</v>
      </c>
      <c r="AJ1888" s="7">
        <v>0</v>
      </c>
      <c r="AK1888" s="7">
        <v>0</v>
      </c>
      <c r="AL1888" s="7">
        <v>0</v>
      </c>
      <c r="AM1888" s="7">
        <v>0</v>
      </c>
      <c r="AN1888" s="7">
        <v>0</v>
      </c>
      <c r="AO1888" s="7">
        <v>0</v>
      </c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</row>
    <row r="1889" spans="1:67" s="21" customFormat="1">
      <c r="A1889" s="7" t="s">
        <v>6132</v>
      </c>
      <c r="B1889" s="7" t="s">
        <v>3926</v>
      </c>
      <c r="C1889" s="7" t="s">
        <v>1506</v>
      </c>
      <c r="D1889" s="7" t="s">
        <v>1507</v>
      </c>
      <c r="E1889" s="7" t="s">
        <v>1515</v>
      </c>
      <c r="F1889" s="7" t="s">
        <v>1537</v>
      </c>
      <c r="G1889" s="7" t="s">
        <v>1537</v>
      </c>
      <c r="H1889" s="7" t="s">
        <v>1537</v>
      </c>
      <c r="I1889" s="7" t="s">
        <v>1537</v>
      </c>
      <c r="J1889" s="7">
        <f t="shared" si="29"/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12">
        <v>0</v>
      </c>
      <c r="AA1889" s="20">
        <v>0</v>
      </c>
      <c r="AB1889" s="20">
        <v>0</v>
      </c>
      <c r="AC1889" s="48">
        <v>0</v>
      </c>
      <c r="AD1889" s="9">
        <v>0</v>
      </c>
      <c r="AE1889" s="7">
        <v>0</v>
      </c>
      <c r="AF1889" s="7">
        <v>0</v>
      </c>
      <c r="AG1889" s="7">
        <v>0</v>
      </c>
      <c r="AH1889" s="7">
        <v>0</v>
      </c>
      <c r="AI1889" s="7">
        <v>0</v>
      </c>
      <c r="AJ1889" s="7">
        <v>0</v>
      </c>
      <c r="AK1889" s="7">
        <v>0</v>
      </c>
      <c r="AL1889" s="7">
        <v>0</v>
      </c>
      <c r="AM1889" s="7">
        <v>0</v>
      </c>
      <c r="AN1889" s="7">
        <v>0</v>
      </c>
      <c r="AO1889" s="7">
        <v>0</v>
      </c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</row>
    <row r="1890" spans="1:67" s="21" customFormat="1">
      <c r="A1890" s="7" t="s">
        <v>6133</v>
      </c>
      <c r="B1890" s="7" t="s">
        <v>3782</v>
      </c>
      <c r="C1890" s="7" t="s">
        <v>1506</v>
      </c>
      <c r="D1890" s="7" t="s">
        <v>1507</v>
      </c>
      <c r="E1890" s="7" t="s">
        <v>1521</v>
      </c>
      <c r="F1890" s="7" t="s">
        <v>1522</v>
      </c>
      <c r="G1890" s="7" t="s">
        <v>1537</v>
      </c>
      <c r="H1890" s="7" t="s">
        <v>1537</v>
      </c>
      <c r="I1890" s="7" t="s">
        <v>1537</v>
      </c>
      <c r="J1890" s="7">
        <f t="shared" si="29"/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Y1890" s="8">
        <v>0</v>
      </c>
      <c r="Z1890" s="12">
        <v>0</v>
      </c>
      <c r="AA1890" s="20">
        <v>0</v>
      </c>
      <c r="AB1890" s="20">
        <v>0</v>
      </c>
      <c r="AC1890" s="48">
        <v>0</v>
      </c>
      <c r="AD1890" s="9">
        <v>0</v>
      </c>
      <c r="AE1890" s="7">
        <v>0</v>
      </c>
      <c r="AF1890" s="7">
        <v>0</v>
      </c>
      <c r="AG1890" s="7">
        <v>0</v>
      </c>
      <c r="AH1890" s="7">
        <v>0</v>
      </c>
      <c r="AI1890" s="7">
        <v>0</v>
      </c>
      <c r="AJ1890" s="7">
        <v>0</v>
      </c>
      <c r="AK1890" s="7">
        <v>0</v>
      </c>
      <c r="AL1890" s="7">
        <v>0</v>
      </c>
      <c r="AM1890" s="7">
        <v>0</v>
      </c>
      <c r="AN1890" s="7">
        <v>0</v>
      </c>
      <c r="AO1890" s="7">
        <v>0</v>
      </c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</row>
    <row r="1891" spans="1:67" s="21" customFormat="1">
      <c r="A1891" s="7" t="s">
        <v>6134</v>
      </c>
      <c r="B1891" s="7" t="s">
        <v>4102</v>
      </c>
      <c r="C1891" s="7" t="s">
        <v>1506</v>
      </c>
      <c r="D1891" s="7" t="s">
        <v>1507</v>
      </c>
      <c r="E1891" s="7" t="s">
        <v>1537</v>
      </c>
      <c r="F1891" s="7" t="s">
        <v>1537</v>
      </c>
      <c r="G1891" s="7" t="s">
        <v>1537</v>
      </c>
      <c r="H1891" s="7" t="s">
        <v>1537</v>
      </c>
      <c r="I1891" s="7" t="s">
        <v>1537</v>
      </c>
      <c r="J1891" s="7">
        <f t="shared" si="29"/>
        <v>0</v>
      </c>
      <c r="K1891" s="8">
        <v>0</v>
      </c>
      <c r="L1891" s="8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12">
        <v>0</v>
      </c>
      <c r="AA1891" s="20">
        <v>0</v>
      </c>
      <c r="AB1891" s="20">
        <v>0</v>
      </c>
      <c r="AC1891" s="48">
        <v>0</v>
      </c>
      <c r="AD1891" s="9">
        <v>0</v>
      </c>
      <c r="AE1891" s="7">
        <v>0</v>
      </c>
      <c r="AF1891" s="7">
        <v>0</v>
      </c>
      <c r="AG1891" s="7">
        <v>0</v>
      </c>
      <c r="AH1891" s="7">
        <v>0</v>
      </c>
      <c r="AI1891" s="7">
        <v>0</v>
      </c>
      <c r="AJ1891" s="7">
        <v>0</v>
      </c>
      <c r="AK1891" s="7">
        <v>0</v>
      </c>
      <c r="AL1891" s="7">
        <v>0</v>
      </c>
      <c r="AM1891" s="7">
        <v>0</v>
      </c>
      <c r="AN1891" s="7">
        <v>0</v>
      </c>
      <c r="AO1891" s="7">
        <v>0</v>
      </c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</row>
    <row r="1892" spans="1:67" s="21" customFormat="1">
      <c r="A1892" s="7" t="s">
        <v>6135</v>
      </c>
      <c r="B1892" s="7" t="s">
        <v>3773</v>
      </c>
      <c r="C1892" s="7" t="s">
        <v>1506</v>
      </c>
      <c r="D1892" s="7" t="s">
        <v>1558</v>
      </c>
      <c r="E1892" s="7" t="s">
        <v>1559</v>
      </c>
      <c r="F1892" s="7" t="s">
        <v>1560</v>
      </c>
      <c r="G1892" s="7" t="s">
        <v>1561</v>
      </c>
      <c r="H1892" s="7" t="s">
        <v>1537</v>
      </c>
      <c r="I1892" s="7" t="s">
        <v>1537</v>
      </c>
      <c r="J1892" s="7">
        <f t="shared" si="29"/>
        <v>0</v>
      </c>
      <c r="K1892" s="8">
        <v>0</v>
      </c>
      <c r="L1892" s="8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>
        <v>0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Y1892" s="8">
        <v>0</v>
      </c>
      <c r="Z1892" s="12">
        <v>0</v>
      </c>
      <c r="AA1892" s="20">
        <v>0</v>
      </c>
      <c r="AB1892" s="20">
        <v>0</v>
      </c>
      <c r="AC1892" s="48">
        <v>0</v>
      </c>
      <c r="AD1892" s="9">
        <v>0</v>
      </c>
      <c r="AE1892" s="7">
        <v>0</v>
      </c>
      <c r="AF1892" s="7">
        <v>0</v>
      </c>
      <c r="AG1892" s="7">
        <v>0</v>
      </c>
      <c r="AH1892" s="7">
        <v>0</v>
      </c>
      <c r="AI1892" s="7">
        <v>0</v>
      </c>
      <c r="AJ1892" s="7">
        <v>0</v>
      </c>
      <c r="AK1892" s="7">
        <v>0</v>
      </c>
      <c r="AL1892" s="7">
        <v>0</v>
      </c>
      <c r="AM1892" s="7">
        <v>0</v>
      </c>
      <c r="AN1892" s="7">
        <v>0</v>
      </c>
      <c r="AO1892" s="7">
        <v>0</v>
      </c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</row>
    <row r="1893" spans="1:67" s="21" customFormat="1">
      <c r="A1893" s="7" t="s">
        <v>6136</v>
      </c>
      <c r="B1893" s="7" t="s">
        <v>3782</v>
      </c>
      <c r="C1893" s="7" t="s">
        <v>1506</v>
      </c>
      <c r="D1893" s="7" t="s">
        <v>1507</v>
      </c>
      <c r="E1893" s="7" t="s">
        <v>1521</v>
      </c>
      <c r="F1893" s="7" t="s">
        <v>1522</v>
      </c>
      <c r="G1893" s="7" t="s">
        <v>1537</v>
      </c>
      <c r="H1893" s="7" t="s">
        <v>1537</v>
      </c>
      <c r="I1893" s="7" t="s">
        <v>1537</v>
      </c>
      <c r="J1893" s="7">
        <f t="shared" si="29"/>
        <v>0</v>
      </c>
      <c r="K1893" s="8">
        <v>0</v>
      </c>
      <c r="L1893" s="8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12">
        <v>0</v>
      </c>
      <c r="AA1893" s="20">
        <v>0</v>
      </c>
      <c r="AB1893" s="20">
        <v>0</v>
      </c>
      <c r="AC1893" s="48">
        <v>0</v>
      </c>
      <c r="AD1893" s="9">
        <v>0</v>
      </c>
      <c r="AE1893" s="7">
        <v>0</v>
      </c>
      <c r="AF1893" s="7">
        <v>0</v>
      </c>
      <c r="AG1893" s="7">
        <v>0</v>
      </c>
      <c r="AH1893" s="7">
        <v>0</v>
      </c>
      <c r="AI1893" s="7">
        <v>0</v>
      </c>
      <c r="AJ1893" s="7">
        <v>0</v>
      </c>
      <c r="AK1893" s="7">
        <v>0</v>
      </c>
      <c r="AL1893" s="7">
        <v>0</v>
      </c>
      <c r="AM1893" s="7">
        <v>0</v>
      </c>
      <c r="AN1893" s="7">
        <v>0</v>
      </c>
      <c r="AO1893" s="7">
        <v>0</v>
      </c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</row>
    <row r="1894" spans="1:67" s="21" customFormat="1">
      <c r="A1894" s="7" t="s">
        <v>6137</v>
      </c>
      <c r="B1894" s="7" t="s">
        <v>3831</v>
      </c>
      <c r="C1894" s="7" t="s">
        <v>1506</v>
      </c>
      <c r="D1894" s="7" t="s">
        <v>1507</v>
      </c>
      <c r="E1894" s="7" t="s">
        <v>1508</v>
      </c>
      <c r="F1894" s="7" t="s">
        <v>1509</v>
      </c>
      <c r="G1894" s="7" t="s">
        <v>1510</v>
      </c>
      <c r="H1894" s="7" t="s">
        <v>1537</v>
      </c>
      <c r="I1894" s="7" t="s">
        <v>1537</v>
      </c>
      <c r="J1894" s="7">
        <f t="shared" si="29"/>
        <v>0</v>
      </c>
      <c r="K1894" s="8">
        <v>0</v>
      </c>
      <c r="L1894" s="8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12">
        <v>0</v>
      </c>
      <c r="AA1894" s="20">
        <v>0</v>
      </c>
      <c r="AB1894" s="20">
        <v>0</v>
      </c>
      <c r="AC1894" s="48">
        <v>0</v>
      </c>
      <c r="AD1894" s="9">
        <v>0</v>
      </c>
      <c r="AE1894" s="7">
        <v>0</v>
      </c>
      <c r="AF1894" s="7">
        <v>0</v>
      </c>
      <c r="AG1894" s="7">
        <v>0</v>
      </c>
      <c r="AH1894" s="7">
        <v>0</v>
      </c>
      <c r="AI1894" s="7">
        <v>0</v>
      </c>
      <c r="AJ1894" s="7">
        <v>0</v>
      </c>
      <c r="AK1894" s="7">
        <v>0</v>
      </c>
      <c r="AL1894" s="7">
        <v>0</v>
      </c>
      <c r="AM1894" s="7">
        <v>0</v>
      </c>
      <c r="AN1894" s="7">
        <v>0</v>
      </c>
      <c r="AO1894" s="7">
        <v>0</v>
      </c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</row>
    <row r="1895" spans="1:67" s="21" customFormat="1">
      <c r="A1895" s="7" t="s">
        <v>6138</v>
      </c>
      <c r="B1895" s="7" t="s">
        <v>4044</v>
      </c>
      <c r="C1895" s="7" t="s">
        <v>1506</v>
      </c>
      <c r="D1895" s="7" t="s">
        <v>1507</v>
      </c>
      <c r="E1895" s="7" t="s">
        <v>1508</v>
      </c>
      <c r="F1895" s="7" t="s">
        <v>1509</v>
      </c>
      <c r="G1895" s="7" t="s">
        <v>1537</v>
      </c>
      <c r="H1895" s="7" t="s">
        <v>1537</v>
      </c>
      <c r="I1895" s="7" t="s">
        <v>1537</v>
      </c>
      <c r="J1895" s="7">
        <f t="shared" si="29"/>
        <v>0</v>
      </c>
      <c r="K1895" s="8">
        <v>0</v>
      </c>
      <c r="L1895" s="8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12">
        <v>0</v>
      </c>
      <c r="AA1895" s="20">
        <v>0</v>
      </c>
      <c r="AB1895" s="20">
        <v>0</v>
      </c>
      <c r="AC1895" s="48">
        <v>0</v>
      </c>
      <c r="AD1895" s="9">
        <v>0</v>
      </c>
      <c r="AE1895" s="7">
        <v>0</v>
      </c>
      <c r="AF1895" s="7">
        <v>0</v>
      </c>
      <c r="AG1895" s="7">
        <v>0</v>
      </c>
      <c r="AH1895" s="7">
        <v>0</v>
      </c>
      <c r="AI1895" s="7">
        <v>0</v>
      </c>
      <c r="AJ1895" s="7">
        <v>0</v>
      </c>
      <c r="AK1895" s="7">
        <v>0</v>
      </c>
      <c r="AL1895" s="7">
        <v>0</v>
      </c>
      <c r="AM1895" s="7">
        <v>0</v>
      </c>
      <c r="AN1895" s="7">
        <v>0</v>
      </c>
      <c r="AO1895" s="7">
        <v>0</v>
      </c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</row>
    <row r="1896" spans="1:67" s="21" customFormat="1">
      <c r="A1896" s="7" t="s">
        <v>6139</v>
      </c>
      <c r="B1896" s="7" t="s">
        <v>3831</v>
      </c>
      <c r="C1896" s="7" t="s">
        <v>1506</v>
      </c>
      <c r="D1896" s="7" t="s">
        <v>1507</v>
      </c>
      <c r="E1896" s="7" t="s">
        <v>1508</v>
      </c>
      <c r="F1896" s="7" t="s">
        <v>1509</v>
      </c>
      <c r="G1896" s="7" t="s">
        <v>1510</v>
      </c>
      <c r="H1896" s="7" t="s">
        <v>1537</v>
      </c>
      <c r="I1896" s="7" t="s">
        <v>1537</v>
      </c>
      <c r="J1896" s="7">
        <f t="shared" si="29"/>
        <v>0</v>
      </c>
      <c r="K1896" s="8">
        <v>0</v>
      </c>
      <c r="L1896" s="8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Y1896" s="8">
        <v>0</v>
      </c>
      <c r="Z1896" s="12">
        <v>0</v>
      </c>
      <c r="AA1896" s="20">
        <v>0</v>
      </c>
      <c r="AB1896" s="20">
        <v>0</v>
      </c>
      <c r="AC1896" s="48">
        <v>0</v>
      </c>
      <c r="AD1896" s="9">
        <v>0</v>
      </c>
      <c r="AE1896" s="7">
        <v>0</v>
      </c>
      <c r="AF1896" s="7">
        <v>0</v>
      </c>
      <c r="AG1896" s="7">
        <v>0</v>
      </c>
      <c r="AH1896" s="7">
        <v>0</v>
      </c>
      <c r="AI1896" s="7">
        <v>0</v>
      </c>
      <c r="AJ1896" s="7">
        <v>0</v>
      </c>
      <c r="AK1896" s="7">
        <v>0</v>
      </c>
      <c r="AL1896" s="7">
        <v>0</v>
      </c>
      <c r="AM1896" s="7">
        <v>0</v>
      </c>
      <c r="AN1896" s="7">
        <v>0</v>
      </c>
      <c r="AO1896" s="7">
        <v>0</v>
      </c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</row>
    <row r="1897" spans="1:67" s="21" customFormat="1">
      <c r="A1897" s="7" t="s">
        <v>6140</v>
      </c>
      <c r="B1897" s="7" t="s">
        <v>3831</v>
      </c>
      <c r="C1897" s="7" t="s">
        <v>1506</v>
      </c>
      <c r="D1897" s="7" t="s">
        <v>1507</v>
      </c>
      <c r="E1897" s="7" t="s">
        <v>1508</v>
      </c>
      <c r="F1897" s="7" t="s">
        <v>1509</v>
      </c>
      <c r="G1897" s="7" t="s">
        <v>1510</v>
      </c>
      <c r="H1897" s="7" t="s">
        <v>1537</v>
      </c>
      <c r="I1897" s="7" t="s">
        <v>1537</v>
      </c>
      <c r="J1897" s="7">
        <f t="shared" si="29"/>
        <v>0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12">
        <v>0</v>
      </c>
      <c r="AA1897" s="20">
        <v>0</v>
      </c>
      <c r="AB1897" s="20">
        <v>0</v>
      </c>
      <c r="AC1897" s="48">
        <v>0</v>
      </c>
      <c r="AD1897" s="9">
        <v>0</v>
      </c>
      <c r="AE1897" s="7">
        <v>0</v>
      </c>
      <c r="AF1897" s="7">
        <v>0</v>
      </c>
      <c r="AG1897" s="7">
        <v>0</v>
      </c>
      <c r="AH1897" s="7">
        <v>0</v>
      </c>
      <c r="AI1897" s="7">
        <v>0</v>
      </c>
      <c r="AJ1897" s="7">
        <v>0</v>
      </c>
      <c r="AK1897" s="7">
        <v>0</v>
      </c>
      <c r="AL1897" s="7">
        <v>0</v>
      </c>
      <c r="AM1897" s="7">
        <v>0</v>
      </c>
      <c r="AN1897" s="7">
        <v>0</v>
      </c>
      <c r="AO1897" s="7">
        <v>0</v>
      </c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</row>
    <row r="1898" spans="1:67" s="21" customFormat="1">
      <c r="A1898" s="7" t="s">
        <v>6141</v>
      </c>
      <c r="B1898" s="7" t="s">
        <v>3751</v>
      </c>
      <c r="C1898" s="7" t="s">
        <v>1506</v>
      </c>
      <c r="D1898" s="7" t="s">
        <v>1507</v>
      </c>
      <c r="E1898" s="7" t="s">
        <v>1508</v>
      </c>
      <c r="F1898" s="7" t="s">
        <v>1509</v>
      </c>
      <c r="G1898" s="7" t="s">
        <v>1594</v>
      </c>
      <c r="H1898" s="7" t="s">
        <v>1537</v>
      </c>
      <c r="I1898" s="7" t="s">
        <v>1537</v>
      </c>
      <c r="J1898" s="7">
        <f t="shared" si="29"/>
        <v>0</v>
      </c>
      <c r="K1898" s="8">
        <v>0</v>
      </c>
      <c r="L1898" s="8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Y1898" s="8">
        <v>0</v>
      </c>
      <c r="Z1898" s="12">
        <v>0</v>
      </c>
      <c r="AA1898" s="20">
        <v>0</v>
      </c>
      <c r="AB1898" s="20">
        <v>0</v>
      </c>
      <c r="AC1898" s="48">
        <v>0</v>
      </c>
      <c r="AD1898" s="9">
        <v>0</v>
      </c>
      <c r="AE1898" s="7">
        <v>0</v>
      </c>
      <c r="AF1898" s="7">
        <v>0</v>
      </c>
      <c r="AG1898" s="7">
        <v>0</v>
      </c>
      <c r="AH1898" s="7">
        <v>0</v>
      </c>
      <c r="AI1898" s="7">
        <v>0</v>
      </c>
      <c r="AJ1898" s="7">
        <v>0</v>
      </c>
      <c r="AK1898" s="7">
        <v>0</v>
      </c>
      <c r="AL1898" s="7">
        <v>0</v>
      </c>
      <c r="AM1898" s="7">
        <v>0</v>
      </c>
      <c r="AN1898" s="7">
        <v>0</v>
      </c>
      <c r="AO1898" s="7">
        <v>0</v>
      </c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</row>
    <row r="1899" spans="1:67" s="21" customFormat="1">
      <c r="A1899" s="7" t="s">
        <v>6142</v>
      </c>
      <c r="B1899" s="7" t="s">
        <v>4150</v>
      </c>
      <c r="C1899" s="7" t="s">
        <v>1506</v>
      </c>
      <c r="D1899" s="7" t="s">
        <v>1558</v>
      </c>
      <c r="E1899" s="7" t="s">
        <v>1588</v>
      </c>
      <c r="F1899" s="7" t="s">
        <v>1589</v>
      </c>
      <c r="G1899" s="7" t="s">
        <v>1590</v>
      </c>
      <c r="H1899" s="7" t="s">
        <v>1537</v>
      </c>
      <c r="I1899" s="7" t="s">
        <v>1537</v>
      </c>
      <c r="J1899" s="7">
        <f t="shared" si="29"/>
        <v>0</v>
      </c>
      <c r="K1899" s="8">
        <v>0</v>
      </c>
      <c r="L1899" s="8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12">
        <v>0</v>
      </c>
      <c r="AA1899" s="20">
        <v>0</v>
      </c>
      <c r="AB1899" s="20">
        <v>0</v>
      </c>
      <c r="AC1899" s="48">
        <v>0</v>
      </c>
      <c r="AD1899" s="9">
        <v>0</v>
      </c>
      <c r="AE1899" s="7">
        <v>0</v>
      </c>
      <c r="AF1899" s="7">
        <v>0</v>
      </c>
      <c r="AG1899" s="7">
        <v>0</v>
      </c>
      <c r="AH1899" s="7">
        <v>0</v>
      </c>
      <c r="AI1899" s="7">
        <v>0</v>
      </c>
      <c r="AJ1899" s="7">
        <v>0</v>
      </c>
      <c r="AK1899" s="7">
        <v>0</v>
      </c>
      <c r="AL1899" s="7">
        <v>0</v>
      </c>
      <c r="AM1899" s="7">
        <v>0</v>
      </c>
      <c r="AN1899" s="7">
        <v>0</v>
      </c>
      <c r="AO1899" s="7">
        <v>0</v>
      </c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</row>
    <row r="1900" spans="1:67" s="21" customFormat="1">
      <c r="A1900" s="7" t="s">
        <v>6143</v>
      </c>
      <c r="B1900" s="7" t="s">
        <v>3670</v>
      </c>
      <c r="C1900" s="7" t="s">
        <v>1506</v>
      </c>
      <c r="D1900" s="7" t="s">
        <v>1507</v>
      </c>
      <c r="E1900" s="7" t="s">
        <v>1521</v>
      </c>
      <c r="F1900" s="7" t="s">
        <v>1522</v>
      </c>
      <c r="G1900" s="7" t="s">
        <v>1523</v>
      </c>
      <c r="H1900" s="7" t="s">
        <v>1537</v>
      </c>
      <c r="I1900" s="7" t="s">
        <v>1537</v>
      </c>
      <c r="J1900" s="7">
        <f t="shared" si="29"/>
        <v>0</v>
      </c>
      <c r="K1900" s="8">
        <v>0</v>
      </c>
      <c r="L1900" s="8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  <c r="R1900" s="8">
        <v>0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Y1900" s="8">
        <v>0</v>
      </c>
      <c r="Z1900" s="12">
        <v>0</v>
      </c>
      <c r="AA1900" s="20">
        <v>0</v>
      </c>
      <c r="AB1900" s="20">
        <v>0</v>
      </c>
      <c r="AC1900" s="48">
        <v>0</v>
      </c>
      <c r="AD1900" s="9">
        <v>0</v>
      </c>
      <c r="AE1900" s="7">
        <v>0</v>
      </c>
      <c r="AF1900" s="7">
        <v>0</v>
      </c>
      <c r="AG1900" s="7">
        <v>0</v>
      </c>
      <c r="AH1900" s="7">
        <v>0</v>
      </c>
      <c r="AI1900" s="7">
        <v>0</v>
      </c>
      <c r="AJ1900" s="7">
        <v>0</v>
      </c>
      <c r="AK1900" s="7">
        <v>0</v>
      </c>
      <c r="AL1900" s="7">
        <v>0</v>
      </c>
      <c r="AM1900" s="7">
        <v>0</v>
      </c>
      <c r="AN1900" s="7">
        <v>0</v>
      </c>
      <c r="AO1900" s="7">
        <v>0</v>
      </c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</row>
    <row r="1901" spans="1:67" s="21" customFormat="1">
      <c r="A1901" s="7" t="s">
        <v>6144</v>
      </c>
      <c r="B1901" s="7" t="s">
        <v>4044</v>
      </c>
      <c r="C1901" s="7" t="s">
        <v>1506</v>
      </c>
      <c r="D1901" s="7" t="s">
        <v>1507</v>
      </c>
      <c r="E1901" s="7" t="s">
        <v>1508</v>
      </c>
      <c r="F1901" s="7" t="s">
        <v>1509</v>
      </c>
      <c r="G1901" s="7" t="s">
        <v>1537</v>
      </c>
      <c r="H1901" s="7" t="s">
        <v>1537</v>
      </c>
      <c r="I1901" s="7" t="s">
        <v>1537</v>
      </c>
      <c r="J1901" s="7">
        <f t="shared" si="29"/>
        <v>0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12">
        <v>0</v>
      </c>
      <c r="AA1901" s="20">
        <v>0</v>
      </c>
      <c r="AB1901" s="20">
        <v>0</v>
      </c>
      <c r="AC1901" s="48">
        <v>0</v>
      </c>
      <c r="AD1901" s="9">
        <v>0</v>
      </c>
      <c r="AE1901" s="7">
        <v>0</v>
      </c>
      <c r="AF1901" s="7">
        <v>0</v>
      </c>
      <c r="AG1901" s="7">
        <v>0</v>
      </c>
      <c r="AH1901" s="7">
        <v>0</v>
      </c>
      <c r="AI1901" s="7">
        <v>0</v>
      </c>
      <c r="AJ1901" s="7">
        <v>0</v>
      </c>
      <c r="AK1901" s="7">
        <v>0</v>
      </c>
      <c r="AL1901" s="7">
        <v>0</v>
      </c>
      <c r="AM1901" s="7">
        <v>0</v>
      </c>
      <c r="AN1901" s="7">
        <v>0</v>
      </c>
      <c r="AO1901" s="7">
        <v>0</v>
      </c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</row>
    <row r="1902" spans="1:67" s="21" customFormat="1">
      <c r="A1902" s="7" t="s">
        <v>6145</v>
      </c>
      <c r="B1902" s="7" t="s">
        <v>3695</v>
      </c>
      <c r="C1902" s="7" t="s">
        <v>1506</v>
      </c>
      <c r="D1902" s="7" t="s">
        <v>1507</v>
      </c>
      <c r="E1902" s="7" t="s">
        <v>1515</v>
      </c>
      <c r="F1902" s="7" t="s">
        <v>3672</v>
      </c>
      <c r="G1902" s="7" t="s">
        <v>1789</v>
      </c>
      <c r="H1902" s="7" t="s">
        <v>1537</v>
      </c>
      <c r="I1902" s="7" t="s">
        <v>1537</v>
      </c>
      <c r="J1902" s="7">
        <f t="shared" si="29"/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12">
        <v>0</v>
      </c>
      <c r="AA1902" s="20">
        <v>0</v>
      </c>
      <c r="AB1902" s="20">
        <v>0</v>
      </c>
      <c r="AC1902" s="48">
        <v>0</v>
      </c>
      <c r="AD1902" s="9">
        <v>0</v>
      </c>
      <c r="AE1902" s="7">
        <v>0</v>
      </c>
      <c r="AF1902" s="7">
        <v>0</v>
      </c>
      <c r="AG1902" s="7">
        <v>0</v>
      </c>
      <c r="AH1902" s="7">
        <v>0</v>
      </c>
      <c r="AI1902" s="7">
        <v>0</v>
      </c>
      <c r="AJ1902" s="7">
        <v>0</v>
      </c>
      <c r="AK1902" s="7">
        <v>0</v>
      </c>
      <c r="AL1902" s="7">
        <v>0</v>
      </c>
      <c r="AM1902" s="7">
        <v>0</v>
      </c>
      <c r="AN1902" s="7">
        <v>0</v>
      </c>
      <c r="AO1902" s="7">
        <v>0</v>
      </c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</row>
    <row r="1903" spans="1:67" s="21" customFormat="1">
      <c r="A1903" s="7" t="s">
        <v>6146</v>
      </c>
      <c r="B1903" s="7" t="s">
        <v>3773</v>
      </c>
      <c r="C1903" s="7" t="s">
        <v>1506</v>
      </c>
      <c r="D1903" s="7" t="s">
        <v>1558</v>
      </c>
      <c r="E1903" s="7" t="s">
        <v>1559</v>
      </c>
      <c r="F1903" s="7" t="s">
        <v>1560</v>
      </c>
      <c r="G1903" s="7" t="s">
        <v>1561</v>
      </c>
      <c r="H1903" s="7" t="s">
        <v>1537</v>
      </c>
      <c r="I1903" s="7" t="s">
        <v>1537</v>
      </c>
      <c r="J1903" s="7">
        <f t="shared" si="29"/>
        <v>0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12">
        <v>0</v>
      </c>
      <c r="AA1903" s="20">
        <v>0</v>
      </c>
      <c r="AB1903" s="20">
        <v>0</v>
      </c>
      <c r="AC1903" s="48">
        <v>0</v>
      </c>
      <c r="AD1903" s="9">
        <v>0</v>
      </c>
      <c r="AE1903" s="7">
        <v>0</v>
      </c>
      <c r="AF1903" s="7">
        <v>0</v>
      </c>
      <c r="AG1903" s="7">
        <v>0</v>
      </c>
      <c r="AH1903" s="7">
        <v>0</v>
      </c>
      <c r="AI1903" s="7">
        <v>0</v>
      </c>
      <c r="AJ1903" s="7">
        <v>0</v>
      </c>
      <c r="AK1903" s="7">
        <v>0</v>
      </c>
      <c r="AL1903" s="7">
        <v>0</v>
      </c>
      <c r="AM1903" s="7">
        <v>0</v>
      </c>
      <c r="AN1903" s="7">
        <v>0</v>
      </c>
      <c r="AO1903" s="7">
        <v>0</v>
      </c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</row>
    <row r="1904" spans="1:67" s="21" customFormat="1">
      <c r="A1904" s="7" t="s">
        <v>6147</v>
      </c>
      <c r="B1904" s="7" t="s">
        <v>4102</v>
      </c>
      <c r="C1904" s="7" t="s">
        <v>1506</v>
      </c>
      <c r="D1904" s="7" t="s">
        <v>1507</v>
      </c>
      <c r="E1904" s="7" t="s">
        <v>1537</v>
      </c>
      <c r="F1904" s="7" t="s">
        <v>1537</v>
      </c>
      <c r="G1904" s="7" t="s">
        <v>1537</v>
      </c>
      <c r="H1904" s="7" t="s">
        <v>1537</v>
      </c>
      <c r="I1904" s="7" t="s">
        <v>1537</v>
      </c>
      <c r="J1904" s="7">
        <f t="shared" si="29"/>
        <v>2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>
        <v>0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Y1904" s="8">
        <v>0</v>
      </c>
      <c r="Z1904" s="12">
        <v>2</v>
      </c>
      <c r="AA1904" s="20">
        <v>0</v>
      </c>
      <c r="AB1904" s="20">
        <v>0</v>
      </c>
      <c r="AC1904" s="48">
        <v>0</v>
      </c>
      <c r="AD1904" s="9">
        <v>0</v>
      </c>
      <c r="AE1904" s="7">
        <v>0</v>
      </c>
      <c r="AF1904" s="7">
        <v>0</v>
      </c>
      <c r="AG1904" s="7">
        <v>0</v>
      </c>
      <c r="AH1904" s="7">
        <v>0</v>
      </c>
      <c r="AI1904" s="7">
        <v>0</v>
      </c>
      <c r="AJ1904" s="7">
        <v>0</v>
      </c>
      <c r="AK1904" s="7">
        <v>0</v>
      </c>
      <c r="AL1904" s="7">
        <v>0</v>
      </c>
      <c r="AM1904" s="7">
        <v>0</v>
      </c>
      <c r="AN1904" s="7">
        <v>0</v>
      </c>
      <c r="AO1904" s="7">
        <v>0</v>
      </c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</row>
    <row r="1905" spans="1:67" s="21" customFormat="1">
      <c r="A1905" s="7" t="s">
        <v>6148</v>
      </c>
      <c r="B1905" s="7" t="s">
        <v>4830</v>
      </c>
      <c r="C1905" s="7" t="s">
        <v>1506</v>
      </c>
      <c r="D1905" s="7" t="s">
        <v>1537</v>
      </c>
      <c r="E1905" s="7" t="s">
        <v>1537</v>
      </c>
      <c r="F1905" s="7" t="s">
        <v>1537</v>
      </c>
      <c r="G1905" s="7" t="s">
        <v>1537</v>
      </c>
      <c r="H1905" s="7" t="s">
        <v>1537</v>
      </c>
      <c r="I1905" s="7" t="s">
        <v>1537</v>
      </c>
      <c r="J1905" s="7">
        <f t="shared" si="29"/>
        <v>2</v>
      </c>
      <c r="K1905" s="8">
        <v>0</v>
      </c>
      <c r="L1905" s="8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0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12">
        <v>2</v>
      </c>
      <c r="AA1905" s="20">
        <v>0</v>
      </c>
      <c r="AB1905" s="20">
        <v>0</v>
      </c>
      <c r="AC1905" s="48">
        <v>0</v>
      </c>
      <c r="AD1905" s="9">
        <v>0</v>
      </c>
      <c r="AE1905" s="7">
        <v>0</v>
      </c>
      <c r="AF1905" s="7">
        <v>0</v>
      </c>
      <c r="AG1905" s="7">
        <v>0</v>
      </c>
      <c r="AH1905" s="7">
        <v>0</v>
      </c>
      <c r="AI1905" s="7">
        <v>0</v>
      </c>
      <c r="AJ1905" s="7">
        <v>0</v>
      </c>
      <c r="AK1905" s="7">
        <v>0</v>
      </c>
      <c r="AL1905" s="7">
        <v>0</v>
      </c>
      <c r="AM1905" s="7">
        <v>0</v>
      </c>
      <c r="AN1905" s="7">
        <v>0</v>
      </c>
      <c r="AO1905" s="7">
        <v>0</v>
      </c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</row>
    <row r="1906" spans="1:67" s="21" customFormat="1">
      <c r="A1906" s="7" t="s">
        <v>6149</v>
      </c>
      <c r="B1906" s="7" t="s">
        <v>4830</v>
      </c>
      <c r="C1906" s="7" t="s">
        <v>1506</v>
      </c>
      <c r="D1906" s="7" t="s">
        <v>1537</v>
      </c>
      <c r="E1906" s="7" t="s">
        <v>1537</v>
      </c>
      <c r="F1906" s="7" t="s">
        <v>1537</v>
      </c>
      <c r="G1906" s="7" t="s">
        <v>1537</v>
      </c>
      <c r="H1906" s="7" t="s">
        <v>1537</v>
      </c>
      <c r="I1906" s="7" t="s">
        <v>1537</v>
      </c>
      <c r="J1906" s="7">
        <f t="shared" si="29"/>
        <v>2</v>
      </c>
      <c r="K1906" s="8">
        <v>0</v>
      </c>
      <c r="L1906" s="8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Y1906" s="8">
        <v>0</v>
      </c>
      <c r="Z1906" s="12">
        <v>2</v>
      </c>
      <c r="AA1906" s="20">
        <v>0</v>
      </c>
      <c r="AB1906" s="20">
        <v>0</v>
      </c>
      <c r="AC1906" s="48">
        <v>0</v>
      </c>
      <c r="AD1906" s="9">
        <v>0</v>
      </c>
      <c r="AE1906" s="7">
        <v>0</v>
      </c>
      <c r="AF1906" s="7">
        <v>0</v>
      </c>
      <c r="AG1906" s="7">
        <v>0</v>
      </c>
      <c r="AH1906" s="7">
        <v>0</v>
      </c>
      <c r="AI1906" s="7">
        <v>0</v>
      </c>
      <c r="AJ1906" s="7">
        <v>0</v>
      </c>
      <c r="AK1906" s="7">
        <v>0</v>
      </c>
      <c r="AL1906" s="7">
        <v>0</v>
      </c>
      <c r="AM1906" s="7">
        <v>0</v>
      </c>
      <c r="AN1906" s="7">
        <v>0</v>
      </c>
      <c r="AO1906" s="7">
        <v>0</v>
      </c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</row>
    <row r="1907" spans="1:67" s="21" customFormat="1">
      <c r="A1907" s="7" t="s">
        <v>6150</v>
      </c>
      <c r="B1907" s="7" t="s">
        <v>4102</v>
      </c>
      <c r="C1907" s="7" t="s">
        <v>1506</v>
      </c>
      <c r="D1907" s="7" t="s">
        <v>1507</v>
      </c>
      <c r="E1907" s="7" t="s">
        <v>1537</v>
      </c>
      <c r="F1907" s="7" t="s">
        <v>1537</v>
      </c>
      <c r="G1907" s="7" t="s">
        <v>1537</v>
      </c>
      <c r="H1907" s="7" t="s">
        <v>1537</v>
      </c>
      <c r="I1907" s="7" t="s">
        <v>1537</v>
      </c>
      <c r="J1907" s="7">
        <f t="shared" si="29"/>
        <v>2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12">
        <v>2</v>
      </c>
      <c r="AA1907" s="20">
        <v>0</v>
      </c>
      <c r="AB1907" s="20">
        <v>0</v>
      </c>
      <c r="AC1907" s="48">
        <v>0</v>
      </c>
      <c r="AD1907" s="9">
        <v>0</v>
      </c>
      <c r="AE1907" s="7">
        <v>0</v>
      </c>
      <c r="AF1907" s="7">
        <v>0</v>
      </c>
      <c r="AG1907" s="7">
        <v>0</v>
      </c>
      <c r="AH1907" s="7">
        <v>0</v>
      </c>
      <c r="AI1907" s="7">
        <v>0</v>
      </c>
      <c r="AJ1907" s="7">
        <v>0</v>
      </c>
      <c r="AK1907" s="7">
        <v>0</v>
      </c>
      <c r="AL1907" s="7">
        <v>0</v>
      </c>
      <c r="AM1907" s="7">
        <v>0</v>
      </c>
      <c r="AN1907" s="7">
        <v>0</v>
      </c>
      <c r="AO1907" s="7">
        <v>0</v>
      </c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</row>
    <row r="1908" spans="1:67" s="21" customFormat="1">
      <c r="A1908" s="7" t="s">
        <v>6151</v>
      </c>
      <c r="B1908" s="7" t="s">
        <v>4099</v>
      </c>
      <c r="C1908" s="7" t="s">
        <v>4100</v>
      </c>
      <c r="D1908" s="7" t="s">
        <v>1537</v>
      </c>
      <c r="E1908" s="7" t="s">
        <v>1537</v>
      </c>
      <c r="F1908" s="7" t="s">
        <v>1537</v>
      </c>
      <c r="G1908" s="7" t="s">
        <v>1537</v>
      </c>
      <c r="H1908" s="7" t="s">
        <v>1537</v>
      </c>
      <c r="I1908" s="7" t="s">
        <v>1537</v>
      </c>
      <c r="J1908" s="7">
        <f t="shared" si="29"/>
        <v>0</v>
      </c>
      <c r="K1908" s="8">
        <v>0</v>
      </c>
      <c r="L1908" s="8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Y1908" s="8">
        <v>0</v>
      </c>
      <c r="Z1908" s="12">
        <v>0</v>
      </c>
      <c r="AA1908" s="20">
        <v>0</v>
      </c>
      <c r="AB1908" s="20">
        <v>0</v>
      </c>
      <c r="AC1908" s="48">
        <v>0</v>
      </c>
      <c r="AD1908" s="9">
        <v>0</v>
      </c>
      <c r="AE1908" s="7">
        <v>0</v>
      </c>
      <c r="AF1908" s="7">
        <v>0</v>
      </c>
      <c r="AG1908" s="7">
        <v>0</v>
      </c>
      <c r="AH1908" s="7">
        <v>0</v>
      </c>
      <c r="AI1908" s="7">
        <v>0</v>
      </c>
      <c r="AJ1908" s="7">
        <v>0</v>
      </c>
      <c r="AK1908" s="7">
        <v>0</v>
      </c>
      <c r="AL1908" s="7">
        <v>0</v>
      </c>
      <c r="AM1908" s="7">
        <v>0</v>
      </c>
      <c r="AN1908" s="7">
        <v>0</v>
      </c>
      <c r="AO1908" s="7">
        <v>0</v>
      </c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</row>
    <row r="1909" spans="1:67" s="21" customFormat="1">
      <c r="A1909" s="7" t="s">
        <v>6152</v>
      </c>
      <c r="B1909" s="7" t="s">
        <v>3669</v>
      </c>
      <c r="C1909" s="7" t="s">
        <v>1506</v>
      </c>
      <c r="D1909" s="7" t="s">
        <v>1507</v>
      </c>
      <c r="E1909" s="7" t="s">
        <v>1521</v>
      </c>
      <c r="F1909" s="7" t="s">
        <v>1546</v>
      </c>
      <c r="G1909" s="7" t="s">
        <v>1537</v>
      </c>
      <c r="H1909" s="7" t="s">
        <v>1537</v>
      </c>
      <c r="I1909" s="7" t="s">
        <v>1537</v>
      </c>
      <c r="J1909" s="7">
        <f t="shared" si="29"/>
        <v>2</v>
      </c>
      <c r="K1909" s="8">
        <v>0</v>
      </c>
      <c r="L1909" s="8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0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12">
        <v>0</v>
      </c>
      <c r="AA1909" s="20">
        <v>0</v>
      </c>
      <c r="AB1909" s="20">
        <v>0</v>
      </c>
      <c r="AC1909" s="48">
        <v>0</v>
      </c>
      <c r="AD1909" s="9">
        <v>2</v>
      </c>
      <c r="AE1909" s="7">
        <v>0</v>
      </c>
      <c r="AF1909" s="7">
        <v>0</v>
      </c>
      <c r="AG1909" s="7">
        <v>0</v>
      </c>
      <c r="AH1909" s="7">
        <v>0</v>
      </c>
      <c r="AI1909" s="7">
        <v>0</v>
      </c>
      <c r="AJ1909" s="7">
        <v>0</v>
      </c>
      <c r="AK1909" s="7">
        <v>0</v>
      </c>
      <c r="AL1909" s="7">
        <v>0</v>
      </c>
      <c r="AM1909" s="7">
        <v>0</v>
      </c>
      <c r="AN1909" s="7">
        <v>0</v>
      </c>
      <c r="AO1909" s="7">
        <v>0</v>
      </c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</row>
    <row r="1910" spans="1:67" s="21" customFormat="1">
      <c r="A1910" s="7" t="s">
        <v>6153</v>
      </c>
      <c r="B1910" s="7" t="s">
        <v>4099</v>
      </c>
      <c r="C1910" s="7" t="s">
        <v>4100</v>
      </c>
      <c r="D1910" s="7" t="s">
        <v>1537</v>
      </c>
      <c r="E1910" s="7" t="s">
        <v>1537</v>
      </c>
      <c r="F1910" s="7" t="s">
        <v>1537</v>
      </c>
      <c r="G1910" s="7" t="s">
        <v>1537</v>
      </c>
      <c r="H1910" s="7" t="s">
        <v>1537</v>
      </c>
      <c r="I1910" s="7" t="s">
        <v>1537</v>
      </c>
      <c r="J1910" s="7">
        <f t="shared" si="29"/>
        <v>2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Y1910" s="8">
        <v>0</v>
      </c>
      <c r="Z1910" s="12">
        <v>0</v>
      </c>
      <c r="AA1910" s="20">
        <v>0</v>
      </c>
      <c r="AB1910" s="20">
        <v>0</v>
      </c>
      <c r="AC1910" s="48">
        <v>0</v>
      </c>
      <c r="AD1910" s="9">
        <v>0</v>
      </c>
      <c r="AE1910" s="7">
        <v>0</v>
      </c>
      <c r="AF1910" s="7">
        <v>2</v>
      </c>
      <c r="AG1910" s="7">
        <v>0</v>
      </c>
      <c r="AH1910" s="7">
        <v>0</v>
      </c>
      <c r="AI1910" s="7">
        <v>0</v>
      </c>
      <c r="AJ1910" s="7">
        <v>0</v>
      </c>
      <c r="AK1910" s="7">
        <v>0</v>
      </c>
      <c r="AL1910" s="7">
        <v>0</v>
      </c>
      <c r="AM1910" s="7">
        <v>0</v>
      </c>
      <c r="AN1910" s="7">
        <v>0</v>
      </c>
      <c r="AO1910" s="7">
        <v>0</v>
      </c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</row>
    <row r="1911" spans="1:67" s="21" customFormat="1">
      <c r="A1911" s="7" t="s">
        <v>6154</v>
      </c>
      <c r="B1911" s="7" t="s">
        <v>3926</v>
      </c>
      <c r="C1911" s="7" t="s">
        <v>1506</v>
      </c>
      <c r="D1911" s="7" t="s">
        <v>1507</v>
      </c>
      <c r="E1911" s="7" t="s">
        <v>1515</v>
      </c>
      <c r="F1911" s="7" t="s">
        <v>1537</v>
      </c>
      <c r="G1911" s="7" t="s">
        <v>1537</v>
      </c>
      <c r="H1911" s="7" t="s">
        <v>1537</v>
      </c>
      <c r="I1911" s="7" t="s">
        <v>1537</v>
      </c>
      <c r="J1911" s="7">
        <f t="shared" si="29"/>
        <v>2</v>
      </c>
      <c r="K1911" s="8">
        <v>0</v>
      </c>
      <c r="L1911" s="8">
        <v>0</v>
      </c>
      <c r="M1911" s="8">
        <v>2</v>
      </c>
      <c r="N1911" s="8">
        <v>0</v>
      </c>
      <c r="O1911" s="8">
        <v>0</v>
      </c>
      <c r="P1911" s="8">
        <v>0</v>
      </c>
      <c r="Q1911" s="8">
        <v>0</v>
      </c>
      <c r="R1911" s="8">
        <v>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12">
        <v>0</v>
      </c>
      <c r="AA1911" s="20">
        <v>0</v>
      </c>
      <c r="AB1911" s="20">
        <v>0</v>
      </c>
      <c r="AC1911" s="48">
        <v>0</v>
      </c>
      <c r="AD1911" s="9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>
        <v>0</v>
      </c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</row>
    <row r="1912" spans="1:67" s="21" customFormat="1">
      <c r="A1912" s="7" t="s">
        <v>6155</v>
      </c>
      <c r="B1912" s="7" t="s">
        <v>6156</v>
      </c>
      <c r="C1912" s="7" t="s">
        <v>1506</v>
      </c>
      <c r="D1912" s="7" t="s">
        <v>1507</v>
      </c>
      <c r="E1912" s="7" t="s">
        <v>1521</v>
      </c>
      <c r="F1912" s="7" t="s">
        <v>1522</v>
      </c>
      <c r="G1912" s="7" t="s">
        <v>1523</v>
      </c>
      <c r="H1912" s="7" t="s">
        <v>6157</v>
      </c>
      <c r="I1912" s="7" t="s">
        <v>1537</v>
      </c>
      <c r="J1912" s="7">
        <f t="shared" si="29"/>
        <v>2</v>
      </c>
      <c r="K1912" s="8">
        <v>0</v>
      </c>
      <c r="L1912" s="8">
        <v>0</v>
      </c>
      <c r="M1912" s="8">
        <v>2</v>
      </c>
      <c r="N1912" s="8">
        <v>0</v>
      </c>
      <c r="O1912" s="8">
        <v>0</v>
      </c>
      <c r="P1912" s="8">
        <v>0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12">
        <v>0</v>
      </c>
      <c r="AA1912" s="20">
        <v>0</v>
      </c>
      <c r="AB1912" s="20">
        <v>0</v>
      </c>
      <c r="AC1912" s="48">
        <v>0</v>
      </c>
      <c r="AD1912" s="9">
        <v>0</v>
      </c>
      <c r="AE1912" s="7">
        <v>0</v>
      </c>
      <c r="AF1912" s="7">
        <v>0</v>
      </c>
      <c r="AG1912" s="7">
        <v>0</v>
      </c>
      <c r="AH1912" s="7">
        <v>0</v>
      </c>
      <c r="AI1912" s="7">
        <v>0</v>
      </c>
      <c r="AJ1912" s="7">
        <v>0</v>
      </c>
      <c r="AK1912" s="7">
        <v>0</v>
      </c>
      <c r="AL1912" s="7">
        <v>0</v>
      </c>
      <c r="AM1912" s="7">
        <v>0</v>
      </c>
      <c r="AN1912" s="7">
        <v>0</v>
      </c>
      <c r="AO1912" s="7">
        <v>0</v>
      </c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</row>
    <row r="1913" spans="1:67" s="21" customFormat="1">
      <c r="A1913" s="7" t="s">
        <v>6158</v>
      </c>
      <c r="B1913" s="7" t="s">
        <v>3926</v>
      </c>
      <c r="C1913" s="7" t="s">
        <v>1506</v>
      </c>
      <c r="D1913" s="7" t="s">
        <v>1507</v>
      </c>
      <c r="E1913" s="7" t="s">
        <v>1515</v>
      </c>
      <c r="F1913" s="7" t="s">
        <v>1537</v>
      </c>
      <c r="G1913" s="7" t="s">
        <v>1537</v>
      </c>
      <c r="H1913" s="7" t="s">
        <v>1537</v>
      </c>
      <c r="I1913" s="7" t="s">
        <v>1537</v>
      </c>
      <c r="J1913" s="7">
        <f t="shared" si="29"/>
        <v>2</v>
      </c>
      <c r="K1913" s="8">
        <v>0</v>
      </c>
      <c r="L1913" s="8">
        <v>0</v>
      </c>
      <c r="M1913" s="8">
        <v>2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12">
        <v>0</v>
      </c>
      <c r="AA1913" s="20">
        <v>0</v>
      </c>
      <c r="AB1913" s="20">
        <v>0</v>
      </c>
      <c r="AC1913" s="48">
        <v>0</v>
      </c>
      <c r="AD1913" s="9">
        <v>0</v>
      </c>
      <c r="AE1913" s="7">
        <v>0</v>
      </c>
      <c r="AF1913" s="7">
        <v>0</v>
      </c>
      <c r="AG1913" s="7">
        <v>0</v>
      </c>
      <c r="AH1913" s="7">
        <v>0</v>
      </c>
      <c r="AI1913" s="7">
        <v>0</v>
      </c>
      <c r="AJ1913" s="7">
        <v>0</v>
      </c>
      <c r="AK1913" s="7">
        <v>0</v>
      </c>
      <c r="AL1913" s="7">
        <v>0</v>
      </c>
      <c r="AM1913" s="7">
        <v>0</v>
      </c>
      <c r="AN1913" s="7">
        <v>0</v>
      </c>
      <c r="AO1913" s="7">
        <v>0</v>
      </c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</row>
    <row r="1914" spans="1:67" s="21" customFormat="1">
      <c r="A1914" s="7" t="s">
        <v>6159</v>
      </c>
      <c r="B1914" s="7" t="s">
        <v>4099</v>
      </c>
      <c r="C1914" s="7" t="s">
        <v>4100</v>
      </c>
      <c r="D1914" s="7" t="s">
        <v>1537</v>
      </c>
      <c r="E1914" s="7" t="s">
        <v>1537</v>
      </c>
      <c r="F1914" s="7" t="s">
        <v>1537</v>
      </c>
      <c r="G1914" s="7" t="s">
        <v>1537</v>
      </c>
      <c r="H1914" s="7" t="s">
        <v>1537</v>
      </c>
      <c r="I1914" s="7" t="s">
        <v>1537</v>
      </c>
      <c r="J1914" s="7">
        <f t="shared" si="29"/>
        <v>2</v>
      </c>
      <c r="K1914" s="8">
        <v>0</v>
      </c>
      <c r="L1914" s="8">
        <v>0</v>
      </c>
      <c r="M1914" s="8">
        <v>0</v>
      </c>
      <c r="N1914" s="8">
        <v>0</v>
      </c>
      <c r="O1914" s="8">
        <v>0</v>
      </c>
      <c r="P1914" s="8">
        <v>2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12">
        <v>0</v>
      </c>
      <c r="AA1914" s="20">
        <v>0</v>
      </c>
      <c r="AB1914" s="20">
        <v>0</v>
      </c>
      <c r="AC1914" s="48">
        <v>0</v>
      </c>
      <c r="AD1914" s="9">
        <v>0</v>
      </c>
      <c r="AE1914" s="7">
        <v>0</v>
      </c>
      <c r="AF1914" s="7">
        <v>0</v>
      </c>
      <c r="AG1914" s="7">
        <v>0</v>
      </c>
      <c r="AH1914" s="7">
        <v>0</v>
      </c>
      <c r="AI1914" s="7">
        <v>0</v>
      </c>
      <c r="AJ1914" s="7">
        <v>0</v>
      </c>
      <c r="AK1914" s="7">
        <v>0</v>
      </c>
      <c r="AL1914" s="7">
        <v>0</v>
      </c>
      <c r="AM1914" s="7">
        <v>0</v>
      </c>
      <c r="AN1914" s="7">
        <v>0</v>
      </c>
      <c r="AO1914" s="7">
        <v>0</v>
      </c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</row>
    <row r="1915" spans="1:67" s="21" customFormat="1">
      <c r="A1915" s="7" t="s">
        <v>6160</v>
      </c>
      <c r="B1915" s="7" t="s">
        <v>4020</v>
      </c>
      <c r="C1915" s="7" t="s">
        <v>1506</v>
      </c>
      <c r="D1915" s="7" t="s">
        <v>1507</v>
      </c>
      <c r="E1915" s="7" t="s">
        <v>1508</v>
      </c>
      <c r="F1915" s="7" t="s">
        <v>1509</v>
      </c>
      <c r="G1915" s="7" t="s">
        <v>1510</v>
      </c>
      <c r="H1915" s="7" t="s">
        <v>1573</v>
      </c>
      <c r="I1915" s="7" t="s">
        <v>1537</v>
      </c>
      <c r="J1915" s="7">
        <f t="shared" si="29"/>
        <v>2</v>
      </c>
      <c r="K1915" s="8">
        <v>0</v>
      </c>
      <c r="L1915" s="8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2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12">
        <v>0</v>
      </c>
      <c r="AA1915" s="20">
        <v>0</v>
      </c>
      <c r="AB1915" s="20">
        <v>0</v>
      </c>
      <c r="AC1915" s="48">
        <v>0</v>
      </c>
      <c r="AD1915" s="9">
        <v>0</v>
      </c>
      <c r="AE1915" s="7">
        <v>0</v>
      </c>
      <c r="AF1915" s="7">
        <v>0</v>
      </c>
      <c r="AG1915" s="7">
        <v>0</v>
      </c>
      <c r="AH1915" s="7">
        <v>0</v>
      </c>
      <c r="AI1915" s="7">
        <v>0</v>
      </c>
      <c r="AJ1915" s="7">
        <v>0</v>
      </c>
      <c r="AK1915" s="7">
        <v>0</v>
      </c>
      <c r="AL1915" s="7">
        <v>0</v>
      </c>
      <c r="AM1915" s="7">
        <v>0</v>
      </c>
      <c r="AN1915" s="7">
        <v>0</v>
      </c>
      <c r="AO1915" s="7">
        <v>0</v>
      </c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</row>
    <row r="1916" spans="1:67" s="21" customFormat="1">
      <c r="A1916" s="7" t="s">
        <v>6161</v>
      </c>
      <c r="B1916" s="7" t="s">
        <v>4044</v>
      </c>
      <c r="C1916" s="7" t="s">
        <v>1506</v>
      </c>
      <c r="D1916" s="7" t="s">
        <v>1507</v>
      </c>
      <c r="E1916" s="7" t="s">
        <v>1508</v>
      </c>
      <c r="F1916" s="7" t="s">
        <v>1509</v>
      </c>
      <c r="G1916" s="7" t="s">
        <v>1537</v>
      </c>
      <c r="H1916" s="7" t="s">
        <v>1537</v>
      </c>
      <c r="I1916" s="7" t="s">
        <v>1537</v>
      </c>
      <c r="J1916" s="7">
        <f t="shared" si="29"/>
        <v>2</v>
      </c>
      <c r="K1916" s="8">
        <v>0</v>
      </c>
      <c r="L1916" s="8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>
        <v>2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12">
        <v>0</v>
      </c>
      <c r="AA1916" s="20">
        <v>0</v>
      </c>
      <c r="AB1916" s="20">
        <v>0</v>
      </c>
      <c r="AC1916" s="48">
        <v>0</v>
      </c>
      <c r="AD1916" s="9">
        <v>0</v>
      </c>
      <c r="AE1916" s="7">
        <v>0</v>
      </c>
      <c r="AF1916" s="7">
        <v>0</v>
      </c>
      <c r="AG1916" s="7">
        <v>0</v>
      </c>
      <c r="AH1916" s="7">
        <v>0</v>
      </c>
      <c r="AI1916" s="7">
        <v>0</v>
      </c>
      <c r="AJ1916" s="7">
        <v>0</v>
      </c>
      <c r="AK1916" s="7">
        <v>0</v>
      </c>
      <c r="AL1916" s="7">
        <v>0</v>
      </c>
      <c r="AM1916" s="7">
        <v>0</v>
      </c>
      <c r="AN1916" s="7">
        <v>0</v>
      </c>
      <c r="AO1916" s="7">
        <v>0</v>
      </c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</row>
    <row r="1917" spans="1:67" s="21" customFormat="1">
      <c r="A1917" s="7" t="s">
        <v>6162</v>
      </c>
      <c r="B1917" s="7" t="s">
        <v>4142</v>
      </c>
      <c r="C1917" s="7" t="s">
        <v>1506</v>
      </c>
      <c r="D1917" s="7" t="s">
        <v>1507</v>
      </c>
      <c r="E1917" s="7" t="s">
        <v>1515</v>
      </c>
      <c r="F1917" s="7" t="s">
        <v>1539</v>
      </c>
      <c r="G1917" s="7" t="s">
        <v>1540</v>
      </c>
      <c r="H1917" s="7" t="s">
        <v>1537</v>
      </c>
      <c r="I1917" s="7" t="s">
        <v>1537</v>
      </c>
      <c r="J1917" s="7">
        <f t="shared" si="29"/>
        <v>2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0</v>
      </c>
      <c r="S1917" s="8">
        <v>2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12">
        <v>0</v>
      </c>
      <c r="AA1917" s="20">
        <v>0</v>
      </c>
      <c r="AB1917" s="20">
        <v>0</v>
      </c>
      <c r="AC1917" s="48">
        <v>0</v>
      </c>
      <c r="AD1917" s="9">
        <v>0</v>
      </c>
      <c r="AE1917" s="7">
        <v>0</v>
      </c>
      <c r="AF1917" s="7">
        <v>0</v>
      </c>
      <c r="AG1917" s="7">
        <v>0</v>
      </c>
      <c r="AH1917" s="7">
        <v>0</v>
      </c>
      <c r="AI1917" s="7">
        <v>0</v>
      </c>
      <c r="AJ1917" s="7">
        <v>0</v>
      </c>
      <c r="AK1917" s="7">
        <v>0</v>
      </c>
      <c r="AL1917" s="7">
        <v>0</v>
      </c>
      <c r="AM1917" s="7">
        <v>0</v>
      </c>
      <c r="AN1917" s="7">
        <v>0</v>
      </c>
      <c r="AO1917" s="7">
        <v>0</v>
      </c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</row>
    <row r="1918" spans="1:67" s="21" customFormat="1">
      <c r="A1918" s="7" t="s">
        <v>6163</v>
      </c>
      <c r="B1918" s="7" t="s">
        <v>4142</v>
      </c>
      <c r="C1918" s="7" t="s">
        <v>1506</v>
      </c>
      <c r="D1918" s="7" t="s">
        <v>1507</v>
      </c>
      <c r="E1918" s="7" t="s">
        <v>1515</v>
      </c>
      <c r="F1918" s="7" t="s">
        <v>1539</v>
      </c>
      <c r="G1918" s="7" t="s">
        <v>1540</v>
      </c>
      <c r="H1918" s="7" t="s">
        <v>1537</v>
      </c>
      <c r="I1918" s="7" t="s">
        <v>1537</v>
      </c>
      <c r="J1918" s="7">
        <f t="shared" si="29"/>
        <v>2</v>
      </c>
      <c r="K1918" s="8">
        <v>0</v>
      </c>
      <c r="L1918" s="8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>
        <v>0</v>
      </c>
      <c r="S1918" s="8">
        <v>0</v>
      </c>
      <c r="T1918" s="8">
        <v>2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12">
        <v>0</v>
      </c>
      <c r="AA1918" s="20">
        <v>0</v>
      </c>
      <c r="AB1918" s="20">
        <v>0</v>
      </c>
      <c r="AC1918" s="48">
        <v>0</v>
      </c>
      <c r="AD1918" s="9">
        <v>0</v>
      </c>
      <c r="AE1918" s="7">
        <v>0</v>
      </c>
      <c r="AF1918" s="7">
        <v>0</v>
      </c>
      <c r="AG1918" s="7">
        <v>0</v>
      </c>
      <c r="AH1918" s="7">
        <v>0</v>
      </c>
      <c r="AI1918" s="7">
        <v>0</v>
      </c>
      <c r="AJ1918" s="7">
        <v>0</v>
      </c>
      <c r="AK1918" s="7">
        <v>0</v>
      </c>
      <c r="AL1918" s="7">
        <v>0</v>
      </c>
      <c r="AM1918" s="7">
        <v>0</v>
      </c>
      <c r="AN1918" s="7">
        <v>0</v>
      </c>
      <c r="AO1918" s="7">
        <v>0</v>
      </c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</row>
    <row r="1919" spans="1:67" s="21" customFormat="1">
      <c r="A1919" s="7" t="s">
        <v>6164</v>
      </c>
      <c r="B1919" s="7" t="s">
        <v>4477</v>
      </c>
      <c r="C1919" s="7" t="s">
        <v>1506</v>
      </c>
      <c r="D1919" s="7" t="s">
        <v>1507</v>
      </c>
      <c r="E1919" s="7" t="s">
        <v>1508</v>
      </c>
      <c r="F1919" s="7" t="s">
        <v>1509</v>
      </c>
      <c r="G1919" s="7" t="s">
        <v>1645</v>
      </c>
      <c r="H1919" s="7" t="s">
        <v>1537</v>
      </c>
      <c r="I1919" s="7" t="s">
        <v>1537</v>
      </c>
      <c r="J1919" s="7">
        <f t="shared" si="29"/>
        <v>2</v>
      </c>
      <c r="K1919" s="8">
        <v>0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0</v>
      </c>
      <c r="S1919" s="8">
        <v>0</v>
      </c>
      <c r="T1919" s="8">
        <v>0</v>
      </c>
      <c r="U1919" s="8">
        <v>2</v>
      </c>
      <c r="V1919" s="8">
        <v>0</v>
      </c>
      <c r="W1919" s="8">
        <v>0</v>
      </c>
      <c r="X1919" s="8">
        <v>0</v>
      </c>
      <c r="Y1919" s="8">
        <v>0</v>
      </c>
      <c r="Z1919" s="12">
        <v>0</v>
      </c>
      <c r="AA1919" s="20">
        <v>0</v>
      </c>
      <c r="AB1919" s="20">
        <v>0</v>
      </c>
      <c r="AC1919" s="48">
        <v>0</v>
      </c>
      <c r="AD1919" s="9">
        <v>0</v>
      </c>
      <c r="AE1919" s="7">
        <v>0</v>
      </c>
      <c r="AF1919" s="7">
        <v>0</v>
      </c>
      <c r="AG1919" s="7">
        <v>0</v>
      </c>
      <c r="AH1919" s="7">
        <v>0</v>
      </c>
      <c r="AI1919" s="7">
        <v>0</v>
      </c>
      <c r="AJ1919" s="7">
        <v>0</v>
      </c>
      <c r="AK1919" s="7">
        <v>0</v>
      </c>
      <c r="AL1919" s="7">
        <v>0</v>
      </c>
      <c r="AM1919" s="7">
        <v>0</v>
      </c>
      <c r="AN1919" s="7">
        <v>0</v>
      </c>
      <c r="AO1919" s="7">
        <v>0</v>
      </c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</row>
    <row r="1920" spans="1:67" s="21" customFormat="1">
      <c r="A1920" s="7" t="s">
        <v>6165</v>
      </c>
      <c r="B1920" s="7" t="s">
        <v>4142</v>
      </c>
      <c r="C1920" s="7" t="s">
        <v>1506</v>
      </c>
      <c r="D1920" s="7" t="s">
        <v>1507</v>
      </c>
      <c r="E1920" s="7" t="s">
        <v>1515</v>
      </c>
      <c r="F1920" s="7" t="s">
        <v>1539</v>
      </c>
      <c r="G1920" s="7" t="s">
        <v>1540</v>
      </c>
      <c r="H1920" s="7" t="s">
        <v>1537</v>
      </c>
      <c r="I1920" s="7" t="s">
        <v>1537</v>
      </c>
      <c r="J1920" s="7">
        <f t="shared" si="29"/>
        <v>2</v>
      </c>
      <c r="K1920" s="8">
        <v>0</v>
      </c>
      <c r="L1920" s="8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  <c r="R1920" s="8">
        <v>0</v>
      </c>
      <c r="S1920" s="8">
        <v>0</v>
      </c>
      <c r="T1920" s="8">
        <v>0</v>
      </c>
      <c r="U1920" s="8">
        <v>2</v>
      </c>
      <c r="V1920" s="8">
        <v>0</v>
      </c>
      <c r="W1920" s="8">
        <v>0</v>
      </c>
      <c r="X1920" s="8">
        <v>0</v>
      </c>
      <c r="Y1920" s="8">
        <v>0</v>
      </c>
      <c r="Z1920" s="12">
        <v>0</v>
      </c>
      <c r="AA1920" s="20">
        <v>0</v>
      </c>
      <c r="AB1920" s="20">
        <v>0</v>
      </c>
      <c r="AC1920" s="48">
        <v>0</v>
      </c>
      <c r="AD1920" s="9">
        <v>0</v>
      </c>
      <c r="AE1920" s="7">
        <v>0</v>
      </c>
      <c r="AF1920" s="7">
        <v>0</v>
      </c>
      <c r="AG1920" s="7">
        <v>0</v>
      </c>
      <c r="AH1920" s="7">
        <v>0</v>
      </c>
      <c r="AI1920" s="7">
        <v>0</v>
      </c>
      <c r="AJ1920" s="7">
        <v>0</v>
      </c>
      <c r="AK1920" s="7">
        <v>0</v>
      </c>
      <c r="AL1920" s="7">
        <v>0</v>
      </c>
      <c r="AM1920" s="7">
        <v>0</v>
      </c>
      <c r="AN1920" s="7">
        <v>0</v>
      </c>
      <c r="AO1920" s="7">
        <v>0</v>
      </c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</row>
    <row r="1921" spans="1:67" s="21" customFormat="1">
      <c r="A1921" s="7" t="s">
        <v>6166</v>
      </c>
      <c r="B1921" s="7" t="s">
        <v>4044</v>
      </c>
      <c r="C1921" s="7" t="s">
        <v>1506</v>
      </c>
      <c r="D1921" s="7" t="s">
        <v>1507</v>
      </c>
      <c r="E1921" s="7" t="s">
        <v>1508</v>
      </c>
      <c r="F1921" s="7" t="s">
        <v>1509</v>
      </c>
      <c r="G1921" s="7" t="s">
        <v>1537</v>
      </c>
      <c r="H1921" s="7" t="s">
        <v>1537</v>
      </c>
      <c r="I1921" s="7" t="s">
        <v>1537</v>
      </c>
      <c r="J1921" s="7">
        <f t="shared" si="29"/>
        <v>2</v>
      </c>
      <c r="K1921" s="8">
        <v>0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2</v>
      </c>
      <c r="W1921" s="8">
        <v>0</v>
      </c>
      <c r="X1921" s="8">
        <v>0</v>
      </c>
      <c r="Y1921" s="8">
        <v>0</v>
      </c>
      <c r="Z1921" s="12">
        <v>0</v>
      </c>
      <c r="AA1921" s="20">
        <v>0</v>
      </c>
      <c r="AB1921" s="20">
        <v>0</v>
      </c>
      <c r="AC1921" s="48">
        <v>0</v>
      </c>
      <c r="AD1921" s="9">
        <v>0</v>
      </c>
      <c r="AE1921" s="7">
        <v>0</v>
      </c>
      <c r="AF1921" s="7">
        <v>0</v>
      </c>
      <c r="AG1921" s="7">
        <v>0</v>
      </c>
      <c r="AH1921" s="7">
        <v>0</v>
      </c>
      <c r="AI1921" s="7">
        <v>0</v>
      </c>
      <c r="AJ1921" s="7">
        <v>0</v>
      </c>
      <c r="AK1921" s="7">
        <v>0</v>
      </c>
      <c r="AL1921" s="7">
        <v>0</v>
      </c>
      <c r="AM1921" s="7">
        <v>0</v>
      </c>
      <c r="AN1921" s="7">
        <v>0</v>
      </c>
      <c r="AO1921" s="7">
        <v>0</v>
      </c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</row>
    <row r="1922" spans="1:67" s="21" customFormat="1">
      <c r="A1922" s="7" t="s">
        <v>6167</v>
      </c>
      <c r="B1922" s="7" t="s">
        <v>4102</v>
      </c>
      <c r="C1922" s="7" t="s">
        <v>1506</v>
      </c>
      <c r="D1922" s="7" t="s">
        <v>1507</v>
      </c>
      <c r="E1922" s="7" t="s">
        <v>1537</v>
      </c>
      <c r="F1922" s="7" t="s">
        <v>1537</v>
      </c>
      <c r="G1922" s="7" t="s">
        <v>1537</v>
      </c>
      <c r="H1922" s="7" t="s">
        <v>1537</v>
      </c>
      <c r="I1922" s="7" t="s">
        <v>1537</v>
      </c>
      <c r="J1922" s="7">
        <f t="shared" si="29"/>
        <v>2</v>
      </c>
      <c r="K1922" s="8">
        <v>0</v>
      </c>
      <c r="L1922" s="8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Y1922" s="8">
        <v>2</v>
      </c>
      <c r="Z1922" s="12">
        <v>0</v>
      </c>
      <c r="AA1922" s="20">
        <v>0</v>
      </c>
      <c r="AB1922" s="20">
        <v>0</v>
      </c>
      <c r="AC1922" s="48">
        <v>0</v>
      </c>
      <c r="AD1922" s="9">
        <v>0</v>
      </c>
      <c r="AE1922" s="7">
        <v>0</v>
      </c>
      <c r="AF1922" s="7">
        <v>0</v>
      </c>
      <c r="AG1922" s="7">
        <v>0</v>
      </c>
      <c r="AH1922" s="7">
        <v>0</v>
      </c>
      <c r="AI1922" s="7">
        <v>0</v>
      </c>
      <c r="AJ1922" s="7">
        <v>0</v>
      </c>
      <c r="AK1922" s="7">
        <v>0</v>
      </c>
      <c r="AL1922" s="7">
        <v>0</v>
      </c>
      <c r="AM1922" s="7">
        <v>0</v>
      </c>
      <c r="AN1922" s="7">
        <v>0</v>
      </c>
      <c r="AO1922" s="7">
        <v>0</v>
      </c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</row>
    <row r="1923" spans="1:67" s="21" customFormat="1">
      <c r="A1923" s="7" t="s">
        <v>6168</v>
      </c>
      <c r="B1923" s="7" t="s">
        <v>4016</v>
      </c>
      <c r="C1923" s="7" t="s">
        <v>1506</v>
      </c>
      <c r="D1923" s="7" t="s">
        <v>1507</v>
      </c>
      <c r="E1923" s="7" t="s">
        <v>1508</v>
      </c>
      <c r="F1923" s="7" t="s">
        <v>1537</v>
      </c>
      <c r="G1923" s="7" t="s">
        <v>1537</v>
      </c>
      <c r="H1923" s="7" t="s">
        <v>1537</v>
      </c>
      <c r="I1923" s="7" t="s">
        <v>1537</v>
      </c>
      <c r="J1923" s="7">
        <f t="shared" si="29"/>
        <v>2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Y1923" s="8">
        <v>2</v>
      </c>
      <c r="Z1923" s="12">
        <v>0</v>
      </c>
      <c r="AA1923" s="20">
        <v>0</v>
      </c>
      <c r="AB1923" s="20">
        <v>0</v>
      </c>
      <c r="AC1923" s="48">
        <v>0</v>
      </c>
      <c r="AD1923" s="9">
        <v>0</v>
      </c>
      <c r="AE1923" s="7">
        <v>0</v>
      </c>
      <c r="AF1923" s="7">
        <v>0</v>
      </c>
      <c r="AG1923" s="7">
        <v>0</v>
      </c>
      <c r="AH1923" s="7">
        <v>0</v>
      </c>
      <c r="AI1923" s="7">
        <v>0</v>
      </c>
      <c r="AJ1923" s="7">
        <v>0</v>
      </c>
      <c r="AK1923" s="7">
        <v>0</v>
      </c>
      <c r="AL1923" s="7">
        <v>0</v>
      </c>
      <c r="AM1923" s="7">
        <v>0</v>
      </c>
      <c r="AN1923" s="7">
        <v>0</v>
      </c>
      <c r="AO1923" s="7">
        <v>0</v>
      </c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</row>
    <row r="1924" spans="1:67" s="21" customFormat="1">
      <c r="A1924" s="7" t="s">
        <v>6169</v>
      </c>
      <c r="B1924" s="7" t="s">
        <v>3926</v>
      </c>
      <c r="C1924" s="7" t="s">
        <v>1506</v>
      </c>
      <c r="D1924" s="7" t="s">
        <v>1507</v>
      </c>
      <c r="E1924" s="7" t="s">
        <v>1515</v>
      </c>
      <c r="F1924" s="7" t="s">
        <v>1537</v>
      </c>
      <c r="G1924" s="7" t="s">
        <v>1537</v>
      </c>
      <c r="H1924" s="7" t="s">
        <v>1537</v>
      </c>
      <c r="I1924" s="7" t="s">
        <v>1537</v>
      </c>
      <c r="J1924" s="7">
        <f t="shared" ref="J1924:J1987" si="30">SUM(K1924:AO1924)</f>
        <v>2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2</v>
      </c>
      <c r="Z1924" s="12">
        <v>0</v>
      </c>
      <c r="AA1924" s="20">
        <v>0</v>
      </c>
      <c r="AB1924" s="20">
        <v>0</v>
      </c>
      <c r="AC1924" s="48">
        <v>0</v>
      </c>
      <c r="AD1924" s="9">
        <v>0</v>
      </c>
      <c r="AE1924" s="7">
        <v>0</v>
      </c>
      <c r="AF1924" s="7">
        <v>0</v>
      </c>
      <c r="AG1924" s="7">
        <v>0</v>
      </c>
      <c r="AH1924" s="7">
        <v>0</v>
      </c>
      <c r="AI1924" s="7">
        <v>0</v>
      </c>
      <c r="AJ1924" s="7">
        <v>0</v>
      </c>
      <c r="AK1924" s="7">
        <v>0</v>
      </c>
      <c r="AL1924" s="7">
        <v>0</v>
      </c>
      <c r="AM1924" s="7">
        <v>0</v>
      </c>
      <c r="AN1924" s="7">
        <v>0</v>
      </c>
      <c r="AO1924" s="7">
        <v>0</v>
      </c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</row>
    <row r="1925" spans="1:67" s="21" customFormat="1">
      <c r="A1925" s="7" t="s">
        <v>6170</v>
      </c>
      <c r="B1925" s="7" t="s">
        <v>6022</v>
      </c>
      <c r="C1925" s="7" t="s">
        <v>1506</v>
      </c>
      <c r="D1925" s="7" t="s">
        <v>1532</v>
      </c>
      <c r="E1925" s="7" t="s">
        <v>1533</v>
      </c>
      <c r="F1925" s="7" t="s">
        <v>1534</v>
      </c>
      <c r="G1925" s="7" t="s">
        <v>1535</v>
      </c>
      <c r="H1925" s="7" t="s">
        <v>1537</v>
      </c>
      <c r="I1925" s="7" t="s">
        <v>1537</v>
      </c>
      <c r="J1925" s="7">
        <f t="shared" si="30"/>
        <v>2</v>
      </c>
      <c r="K1925" s="8">
        <v>0</v>
      </c>
      <c r="L1925" s="8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Y1925" s="8">
        <v>2</v>
      </c>
      <c r="Z1925" s="12">
        <v>0</v>
      </c>
      <c r="AA1925" s="20">
        <v>0</v>
      </c>
      <c r="AB1925" s="20">
        <v>0</v>
      </c>
      <c r="AC1925" s="48">
        <v>0</v>
      </c>
      <c r="AD1925" s="9">
        <v>0</v>
      </c>
      <c r="AE1925" s="7">
        <v>0</v>
      </c>
      <c r="AF1925" s="7">
        <v>0</v>
      </c>
      <c r="AG1925" s="7">
        <v>0</v>
      </c>
      <c r="AH1925" s="7">
        <v>0</v>
      </c>
      <c r="AI1925" s="7">
        <v>0</v>
      </c>
      <c r="AJ1925" s="7">
        <v>0</v>
      </c>
      <c r="AK1925" s="7">
        <v>0</v>
      </c>
      <c r="AL1925" s="7">
        <v>0</v>
      </c>
      <c r="AM1925" s="7">
        <v>0</v>
      </c>
      <c r="AN1925" s="7">
        <v>0</v>
      </c>
      <c r="AO1925" s="7">
        <v>0</v>
      </c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</row>
    <row r="1926" spans="1:67" s="21" customFormat="1">
      <c r="A1926" s="7" t="s">
        <v>6171</v>
      </c>
      <c r="B1926" s="7" t="s">
        <v>3695</v>
      </c>
      <c r="C1926" s="7" t="s">
        <v>1506</v>
      </c>
      <c r="D1926" s="7" t="s">
        <v>1507</v>
      </c>
      <c r="E1926" s="7" t="s">
        <v>1515</v>
      </c>
      <c r="F1926" s="7" t="s">
        <v>3672</v>
      </c>
      <c r="G1926" s="7" t="s">
        <v>1789</v>
      </c>
      <c r="H1926" s="7" t="s">
        <v>1537</v>
      </c>
      <c r="I1926" s="7" t="s">
        <v>1537</v>
      </c>
      <c r="J1926" s="7">
        <f t="shared" si="30"/>
        <v>2</v>
      </c>
      <c r="K1926" s="8">
        <v>0</v>
      </c>
      <c r="L1926" s="8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Y1926" s="8">
        <v>2</v>
      </c>
      <c r="Z1926" s="12">
        <v>0</v>
      </c>
      <c r="AA1926" s="20">
        <v>0</v>
      </c>
      <c r="AB1926" s="20">
        <v>0</v>
      </c>
      <c r="AC1926" s="48">
        <v>0</v>
      </c>
      <c r="AD1926" s="9">
        <v>0</v>
      </c>
      <c r="AE1926" s="7">
        <v>0</v>
      </c>
      <c r="AF1926" s="7">
        <v>0</v>
      </c>
      <c r="AG1926" s="7">
        <v>0</v>
      </c>
      <c r="AH1926" s="7">
        <v>0</v>
      </c>
      <c r="AI1926" s="7">
        <v>0</v>
      </c>
      <c r="AJ1926" s="7">
        <v>0</v>
      </c>
      <c r="AK1926" s="7">
        <v>0</v>
      </c>
      <c r="AL1926" s="7">
        <v>0</v>
      </c>
      <c r="AM1926" s="7">
        <v>0</v>
      </c>
      <c r="AN1926" s="7">
        <v>0</v>
      </c>
      <c r="AO1926" s="7">
        <v>0</v>
      </c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</row>
    <row r="1927" spans="1:67" s="21" customFormat="1">
      <c r="A1927" s="7" t="s">
        <v>6172</v>
      </c>
      <c r="B1927" s="7" t="s">
        <v>4016</v>
      </c>
      <c r="C1927" s="7" t="s">
        <v>1506</v>
      </c>
      <c r="D1927" s="7" t="s">
        <v>1507</v>
      </c>
      <c r="E1927" s="7" t="s">
        <v>1508</v>
      </c>
      <c r="F1927" s="7" t="s">
        <v>1537</v>
      </c>
      <c r="G1927" s="7" t="s">
        <v>1537</v>
      </c>
      <c r="H1927" s="7" t="s">
        <v>1537</v>
      </c>
      <c r="I1927" s="7" t="s">
        <v>1537</v>
      </c>
      <c r="J1927" s="7">
        <f t="shared" si="30"/>
        <v>2</v>
      </c>
      <c r="K1927" s="8">
        <v>0</v>
      </c>
      <c r="L1927" s="8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12">
        <v>0</v>
      </c>
      <c r="AA1927" s="20">
        <v>0</v>
      </c>
      <c r="AB1927" s="20">
        <v>0</v>
      </c>
      <c r="AC1927" s="48">
        <v>0</v>
      </c>
      <c r="AD1927" s="9">
        <v>0</v>
      </c>
      <c r="AE1927" s="7">
        <v>0</v>
      </c>
      <c r="AF1927" s="7">
        <v>0</v>
      </c>
      <c r="AG1927" s="7">
        <v>2</v>
      </c>
      <c r="AH1927" s="7">
        <v>0</v>
      </c>
      <c r="AI1927" s="7">
        <v>0</v>
      </c>
      <c r="AJ1927" s="7">
        <v>0</v>
      </c>
      <c r="AK1927" s="7">
        <v>0</v>
      </c>
      <c r="AL1927" s="7">
        <v>0</v>
      </c>
      <c r="AM1927" s="7">
        <v>0</v>
      </c>
      <c r="AN1927" s="7">
        <v>0</v>
      </c>
      <c r="AO1927" s="7">
        <v>0</v>
      </c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</row>
    <row r="1928" spans="1:67" s="21" customFormat="1">
      <c r="A1928" s="7" t="s">
        <v>6173</v>
      </c>
      <c r="B1928" s="7" t="s">
        <v>4099</v>
      </c>
      <c r="C1928" s="7" t="s">
        <v>4100</v>
      </c>
      <c r="D1928" s="7" t="s">
        <v>1537</v>
      </c>
      <c r="E1928" s="7" t="s">
        <v>1537</v>
      </c>
      <c r="F1928" s="7" t="s">
        <v>1537</v>
      </c>
      <c r="G1928" s="7" t="s">
        <v>1537</v>
      </c>
      <c r="H1928" s="7" t="s">
        <v>1537</v>
      </c>
      <c r="I1928" s="7" t="s">
        <v>1537</v>
      </c>
      <c r="J1928" s="7">
        <f t="shared" si="30"/>
        <v>2</v>
      </c>
      <c r="K1928" s="8">
        <v>0</v>
      </c>
      <c r="L1928" s="8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12">
        <v>0</v>
      </c>
      <c r="AA1928" s="20">
        <v>0</v>
      </c>
      <c r="AB1928" s="20">
        <v>0</v>
      </c>
      <c r="AC1928" s="48">
        <v>0</v>
      </c>
      <c r="AD1928" s="9">
        <v>0</v>
      </c>
      <c r="AE1928" s="7">
        <v>0</v>
      </c>
      <c r="AF1928" s="7">
        <v>0</v>
      </c>
      <c r="AG1928" s="7">
        <v>0</v>
      </c>
      <c r="AH1928" s="7">
        <v>0</v>
      </c>
      <c r="AI1928" s="7">
        <v>0</v>
      </c>
      <c r="AJ1928" s="7">
        <v>2</v>
      </c>
      <c r="AK1928" s="7">
        <v>0</v>
      </c>
      <c r="AL1928" s="7">
        <v>0</v>
      </c>
      <c r="AM1928" s="7">
        <v>0</v>
      </c>
      <c r="AN1928" s="7">
        <v>0</v>
      </c>
      <c r="AO1928" s="7">
        <v>0</v>
      </c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</row>
    <row r="1929" spans="1:67" s="21" customFormat="1">
      <c r="A1929" s="7" t="s">
        <v>6174</v>
      </c>
      <c r="B1929" s="7" t="s">
        <v>4099</v>
      </c>
      <c r="C1929" s="7" t="s">
        <v>4100</v>
      </c>
      <c r="D1929" s="7" t="s">
        <v>1537</v>
      </c>
      <c r="E1929" s="7" t="s">
        <v>1537</v>
      </c>
      <c r="F1929" s="7" t="s">
        <v>1537</v>
      </c>
      <c r="G1929" s="7" t="s">
        <v>1537</v>
      </c>
      <c r="H1929" s="7" t="s">
        <v>1537</v>
      </c>
      <c r="I1929" s="7" t="s">
        <v>1537</v>
      </c>
      <c r="J1929" s="7">
        <f t="shared" si="30"/>
        <v>2</v>
      </c>
      <c r="K1929" s="8">
        <v>0</v>
      </c>
      <c r="L1929" s="8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12">
        <v>0</v>
      </c>
      <c r="AA1929" s="20">
        <v>0</v>
      </c>
      <c r="AB1929" s="20">
        <v>0</v>
      </c>
      <c r="AC1929" s="48">
        <v>0</v>
      </c>
      <c r="AD1929" s="9">
        <v>0</v>
      </c>
      <c r="AE1929" s="7">
        <v>0</v>
      </c>
      <c r="AF1929" s="7">
        <v>0</v>
      </c>
      <c r="AG1929" s="7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2</v>
      </c>
      <c r="AM1929" s="7">
        <v>0</v>
      </c>
      <c r="AN1929" s="7">
        <v>0</v>
      </c>
      <c r="AO1929" s="7">
        <v>0</v>
      </c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</row>
    <row r="1930" spans="1:67" s="21" customFormat="1">
      <c r="A1930" s="7" t="s">
        <v>6175</v>
      </c>
      <c r="B1930" s="7" t="s">
        <v>4099</v>
      </c>
      <c r="C1930" s="7" t="s">
        <v>4100</v>
      </c>
      <c r="D1930" s="7" t="s">
        <v>1537</v>
      </c>
      <c r="E1930" s="7" t="s">
        <v>1537</v>
      </c>
      <c r="F1930" s="7" t="s">
        <v>1537</v>
      </c>
      <c r="G1930" s="7" t="s">
        <v>1537</v>
      </c>
      <c r="H1930" s="7" t="s">
        <v>1537</v>
      </c>
      <c r="I1930" s="7" t="s">
        <v>1537</v>
      </c>
      <c r="J1930" s="7">
        <f t="shared" si="30"/>
        <v>2</v>
      </c>
      <c r="K1930" s="8">
        <v>0</v>
      </c>
      <c r="L1930" s="8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12">
        <v>0</v>
      </c>
      <c r="AA1930" s="20">
        <v>0</v>
      </c>
      <c r="AB1930" s="20">
        <v>0</v>
      </c>
      <c r="AC1930" s="48">
        <v>0</v>
      </c>
      <c r="AD1930" s="9">
        <v>0</v>
      </c>
      <c r="AE1930" s="7">
        <v>0</v>
      </c>
      <c r="AF1930" s="7">
        <v>0</v>
      </c>
      <c r="AG1930" s="7">
        <v>0</v>
      </c>
      <c r="AH1930" s="7">
        <v>0</v>
      </c>
      <c r="AI1930" s="7">
        <v>0</v>
      </c>
      <c r="AJ1930" s="7">
        <v>0</v>
      </c>
      <c r="AK1930" s="7">
        <v>0</v>
      </c>
      <c r="AL1930" s="7">
        <v>2</v>
      </c>
      <c r="AM1930" s="7">
        <v>0</v>
      </c>
      <c r="AN1930" s="7">
        <v>0</v>
      </c>
      <c r="AO1930" s="7">
        <v>0</v>
      </c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</row>
    <row r="1931" spans="1:67" s="21" customFormat="1">
      <c r="A1931" s="7" t="s">
        <v>6176</v>
      </c>
      <c r="B1931" s="7" t="s">
        <v>6177</v>
      </c>
      <c r="C1931" s="7" t="s">
        <v>1506</v>
      </c>
      <c r="D1931" s="7" t="s">
        <v>1532</v>
      </c>
      <c r="E1931" s="7" t="s">
        <v>4756</v>
      </c>
      <c r="F1931" s="7" t="s">
        <v>4757</v>
      </c>
      <c r="G1931" s="7" t="s">
        <v>4758</v>
      </c>
      <c r="H1931" s="7" t="s">
        <v>1810</v>
      </c>
      <c r="I1931" s="7" t="s">
        <v>1537</v>
      </c>
      <c r="J1931" s="7">
        <f t="shared" si="30"/>
        <v>2</v>
      </c>
      <c r="K1931" s="8">
        <v>0</v>
      </c>
      <c r="L1931" s="8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0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12">
        <v>0</v>
      </c>
      <c r="AA1931" s="20">
        <v>0</v>
      </c>
      <c r="AB1931" s="20">
        <v>0</v>
      </c>
      <c r="AC1931" s="48">
        <v>0</v>
      </c>
      <c r="AD1931" s="9">
        <v>0</v>
      </c>
      <c r="AE1931" s="7">
        <v>0</v>
      </c>
      <c r="AF1931" s="7">
        <v>0</v>
      </c>
      <c r="AG1931" s="7">
        <v>0</v>
      </c>
      <c r="AH1931" s="7">
        <v>0</v>
      </c>
      <c r="AI1931" s="7">
        <v>0</v>
      </c>
      <c r="AJ1931" s="7">
        <v>0</v>
      </c>
      <c r="AK1931" s="7">
        <v>0</v>
      </c>
      <c r="AL1931" s="7">
        <v>0</v>
      </c>
      <c r="AM1931" s="7">
        <v>2</v>
      </c>
      <c r="AN1931" s="7">
        <v>0</v>
      </c>
      <c r="AO1931" s="7">
        <v>0</v>
      </c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</row>
    <row r="1932" spans="1:67" s="21" customFormat="1">
      <c r="A1932" s="7" t="s">
        <v>6178</v>
      </c>
      <c r="B1932" s="7" t="s">
        <v>4334</v>
      </c>
      <c r="C1932" s="7" t="s">
        <v>1506</v>
      </c>
      <c r="D1932" s="7" t="s">
        <v>1507</v>
      </c>
      <c r="E1932" s="7" t="s">
        <v>1521</v>
      </c>
      <c r="F1932" s="7" t="s">
        <v>1850</v>
      </c>
      <c r="G1932" s="7" t="s">
        <v>4335</v>
      </c>
      <c r="H1932" s="7" t="s">
        <v>1537</v>
      </c>
      <c r="I1932" s="7" t="s">
        <v>1537</v>
      </c>
      <c r="J1932" s="7">
        <f t="shared" si="30"/>
        <v>2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12">
        <v>0</v>
      </c>
      <c r="AA1932" s="20">
        <v>0</v>
      </c>
      <c r="AB1932" s="20">
        <v>0</v>
      </c>
      <c r="AC1932" s="48">
        <v>0</v>
      </c>
      <c r="AD1932" s="9">
        <v>0</v>
      </c>
      <c r="AE1932" s="7">
        <v>0</v>
      </c>
      <c r="AF1932" s="7">
        <v>0</v>
      </c>
      <c r="AG1932" s="7">
        <v>0</v>
      </c>
      <c r="AH1932" s="7">
        <v>0</v>
      </c>
      <c r="AI1932" s="7">
        <v>0</v>
      </c>
      <c r="AJ1932" s="7">
        <v>0</v>
      </c>
      <c r="AK1932" s="7">
        <v>0</v>
      </c>
      <c r="AL1932" s="7">
        <v>0</v>
      </c>
      <c r="AM1932" s="7">
        <v>2</v>
      </c>
      <c r="AN1932" s="7">
        <v>0</v>
      </c>
      <c r="AO1932" s="7">
        <v>0</v>
      </c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</row>
    <row r="1933" spans="1:67" s="21" customFormat="1">
      <c r="A1933" s="7" t="s">
        <v>6179</v>
      </c>
      <c r="B1933" s="7" t="s">
        <v>4099</v>
      </c>
      <c r="C1933" s="7" t="s">
        <v>4100</v>
      </c>
      <c r="D1933" s="7" t="s">
        <v>1537</v>
      </c>
      <c r="E1933" s="7" t="s">
        <v>1537</v>
      </c>
      <c r="F1933" s="7" t="s">
        <v>1537</v>
      </c>
      <c r="G1933" s="7" t="s">
        <v>1537</v>
      </c>
      <c r="H1933" s="7" t="s">
        <v>1537</v>
      </c>
      <c r="I1933" s="7" t="s">
        <v>1537</v>
      </c>
      <c r="J1933" s="7">
        <f t="shared" si="30"/>
        <v>2</v>
      </c>
      <c r="K1933" s="8">
        <v>0</v>
      </c>
      <c r="L1933" s="8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12">
        <v>0</v>
      </c>
      <c r="AA1933" s="20">
        <v>0</v>
      </c>
      <c r="AB1933" s="20">
        <v>0</v>
      </c>
      <c r="AC1933" s="48">
        <v>0</v>
      </c>
      <c r="AD1933" s="9">
        <v>0</v>
      </c>
      <c r="AE1933" s="7">
        <v>0</v>
      </c>
      <c r="AF1933" s="7">
        <v>0</v>
      </c>
      <c r="AG1933" s="7">
        <v>0</v>
      </c>
      <c r="AH1933" s="7">
        <v>0</v>
      </c>
      <c r="AI1933" s="7">
        <v>0</v>
      </c>
      <c r="AJ1933" s="7">
        <v>0</v>
      </c>
      <c r="AK1933" s="7">
        <v>0</v>
      </c>
      <c r="AL1933" s="7">
        <v>0</v>
      </c>
      <c r="AM1933" s="7">
        <v>2</v>
      </c>
      <c r="AN1933" s="7">
        <v>0</v>
      </c>
      <c r="AO1933" s="7">
        <v>0</v>
      </c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</row>
    <row r="1934" spans="1:67" s="21" customFormat="1">
      <c r="A1934" s="7" t="s">
        <v>6180</v>
      </c>
      <c r="B1934" s="7" t="s">
        <v>5713</v>
      </c>
      <c r="C1934" s="7" t="s">
        <v>1506</v>
      </c>
      <c r="D1934" s="7" t="s">
        <v>1558</v>
      </c>
      <c r="E1934" s="7" t="s">
        <v>1537</v>
      </c>
      <c r="F1934" s="7" t="s">
        <v>1537</v>
      </c>
      <c r="G1934" s="7" t="s">
        <v>1537</v>
      </c>
      <c r="H1934" s="7" t="s">
        <v>1537</v>
      </c>
      <c r="I1934" s="7" t="s">
        <v>1537</v>
      </c>
      <c r="J1934" s="7">
        <f t="shared" si="30"/>
        <v>2</v>
      </c>
      <c r="K1934" s="8">
        <v>0</v>
      </c>
      <c r="L1934" s="8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>
        <v>0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Y1934" s="8">
        <v>0</v>
      </c>
      <c r="Z1934" s="12">
        <v>0</v>
      </c>
      <c r="AA1934" s="20">
        <v>0</v>
      </c>
      <c r="AB1934" s="20">
        <v>0</v>
      </c>
      <c r="AC1934" s="48">
        <v>0</v>
      </c>
      <c r="AD1934" s="9">
        <v>0</v>
      </c>
      <c r="AE1934" s="7">
        <v>0</v>
      </c>
      <c r="AF1934" s="7">
        <v>0</v>
      </c>
      <c r="AG1934" s="7">
        <v>0</v>
      </c>
      <c r="AH1934" s="7">
        <v>0</v>
      </c>
      <c r="AI1934" s="7">
        <v>0</v>
      </c>
      <c r="AJ1934" s="7">
        <v>0</v>
      </c>
      <c r="AK1934" s="7">
        <v>0</v>
      </c>
      <c r="AL1934" s="7">
        <v>0</v>
      </c>
      <c r="AM1934" s="7">
        <v>2</v>
      </c>
      <c r="AN1934" s="7">
        <v>0</v>
      </c>
      <c r="AO1934" s="7">
        <v>0</v>
      </c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</row>
    <row r="1935" spans="1:67" s="21" customFormat="1">
      <c r="A1935" s="7" t="s">
        <v>6181</v>
      </c>
      <c r="B1935" s="7" t="s">
        <v>4016</v>
      </c>
      <c r="C1935" s="7" t="s">
        <v>1506</v>
      </c>
      <c r="D1935" s="7" t="s">
        <v>1507</v>
      </c>
      <c r="E1935" s="7" t="s">
        <v>1508</v>
      </c>
      <c r="F1935" s="7" t="s">
        <v>1537</v>
      </c>
      <c r="G1935" s="7" t="s">
        <v>1537</v>
      </c>
      <c r="H1935" s="7" t="s">
        <v>1537</v>
      </c>
      <c r="I1935" s="7" t="s">
        <v>1537</v>
      </c>
      <c r="J1935" s="7">
        <f t="shared" si="30"/>
        <v>2</v>
      </c>
      <c r="K1935" s="8">
        <v>0</v>
      </c>
      <c r="L1935" s="8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12">
        <v>0</v>
      </c>
      <c r="AA1935" s="20">
        <v>0</v>
      </c>
      <c r="AB1935" s="20">
        <v>0</v>
      </c>
      <c r="AC1935" s="48">
        <v>0</v>
      </c>
      <c r="AD1935" s="9">
        <v>0</v>
      </c>
      <c r="AE1935" s="7">
        <v>0</v>
      </c>
      <c r="AF1935" s="7">
        <v>0</v>
      </c>
      <c r="AG1935" s="7">
        <v>0</v>
      </c>
      <c r="AH1935" s="7">
        <v>0</v>
      </c>
      <c r="AI1935" s="7">
        <v>0</v>
      </c>
      <c r="AJ1935" s="7">
        <v>0</v>
      </c>
      <c r="AK1935" s="7">
        <v>0</v>
      </c>
      <c r="AL1935" s="7">
        <v>0</v>
      </c>
      <c r="AM1935" s="7">
        <v>2</v>
      </c>
      <c r="AN1935" s="7">
        <v>0</v>
      </c>
      <c r="AO1935" s="7">
        <v>0</v>
      </c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</row>
    <row r="1936" spans="1:67" s="21" customFormat="1">
      <c r="A1936" s="7" t="s">
        <v>6182</v>
      </c>
      <c r="B1936" s="7" t="s">
        <v>3674</v>
      </c>
      <c r="C1936" s="7" t="s">
        <v>1506</v>
      </c>
      <c r="D1936" s="7" t="s">
        <v>1507</v>
      </c>
      <c r="E1936" s="7" t="s">
        <v>1515</v>
      </c>
      <c r="F1936" s="7" t="s">
        <v>1539</v>
      </c>
      <c r="G1936" s="7" t="s">
        <v>1540</v>
      </c>
      <c r="H1936" s="7" t="s">
        <v>1541</v>
      </c>
      <c r="I1936" s="7" t="s">
        <v>1537</v>
      </c>
      <c r="J1936" s="7">
        <f t="shared" si="30"/>
        <v>2</v>
      </c>
      <c r="K1936" s="8">
        <v>0</v>
      </c>
      <c r="L1936" s="8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>
        <v>0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12">
        <v>0</v>
      </c>
      <c r="AA1936" s="20">
        <v>0</v>
      </c>
      <c r="AB1936" s="20">
        <v>0</v>
      </c>
      <c r="AC1936" s="48">
        <v>0</v>
      </c>
      <c r="AD1936" s="9">
        <v>0</v>
      </c>
      <c r="AE1936" s="7">
        <v>0</v>
      </c>
      <c r="AF1936" s="7">
        <v>0</v>
      </c>
      <c r="AG1936" s="7">
        <v>0</v>
      </c>
      <c r="AH1936" s="7">
        <v>0</v>
      </c>
      <c r="AI1936" s="7">
        <v>0</v>
      </c>
      <c r="AJ1936" s="7">
        <v>0</v>
      </c>
      <c r="AK1936" s="7">
        <v>0</v>
      </c>
      <c r="AL1936" s="7">
        <v>0</v>
      </c>
      <c r="AM1936" s="7">
        <v>0</v>
      </c>
      <c r="AN1936" s="7">
        <v>2</v>
      </c>
      <c r="AO1936" s="7">
        <v>0</v>
      </c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</row>
    <row r="1937" spans="1:67" s="21" customFormat="1">
      <c r="A1937" s="7" t="s">
        <v>6183</v>
      </c>
      <c r="B1937" s="7" t="s">
        <v>6184</v>
      </c>
      <c r="C1937" s="7" t="s">
        <v>1506</v>
      </c>
      <c r="D1937" s="7" t="s">
        <v>1532</v>
      </c>
      <c r="E1937" s="7" t="s">
        <v>1533</v>
      </c>
      <c r="F1937" s="7" t="s">
        <v>1601</v>
      </c>
      <c r="G1937" s="7" t="s">
        <v>1892</v>
      </c>
      <c r="H1937" s="7" t="s">
        <v>1537</v>
      </c>
      <c r="I1937" s="7" t="s">
        <v>1537</v>
      </c>
      <c r="J1937" s="7">
        <f t="shared" si="30"/>
        <v>2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12">
        <v>0</v>
      </c>
      <c r="AA1937" s="20">
        <v>0</v>
      </c>
      <c r="AB1937" s="20">
        <v>0</v>
      </c>
      <c r="AC1937" s="48">
        <v>0</v>
      </c>
      <c r="AD1937" s="9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>
        <v>0</v>
      </c>
      <c r="AK1937" s="7">
        <v>0</v>
      </c>
      <c r="AL1937" s="7">
        <v>0</v>
      </c>
      <c r="AM1937" s="7">
        <v>0</v>
      </c>
      <c r="AN1937" s="7">
        <v>2</v>
      </c>
      <c r="AO1937" s="7">
        <v>0</v>
      </c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</row>
    <row r="1938" spans="1:67" s="21" customFormat="1">
      <c r="A1938" s="7" t="s">
        <v>6185</v>
      </c>
      <c r="B1938" s="7" t="s">
        <v>4264</v>
      </c>
      <c r="C1938" s="7" t="s">
        <v>1506</v>
      </c>
      <c r="D1938" s="7" t="s">
        <v>1507</v>
      </c>
      <c r="E1938" s="7" t="s">
        <v>1521</v>
      </c>
      <c r="F1938" s="7" t="s">
        <v>1546</v>
      </c>
      <c r="G1938" s="7" t="s">
        <v>1547</v>
      </c>
      <c r="H1938" s="7" t="s">
        <v>1537</v>
      </c>
      <c r="I1938" s="7" t="s">
        <v>1537</v>
      </c>
      <c r="J1938" s="7">
        <f t="shared" si="30"/>
        <v>2</v>
      </c>
      <c r="K1938" s="8">
        <v>0</v>
      </c>
      <c r="L1938" s="8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12">
        <v>0</v>
      </c>
      <c r="AA1938" s="20">
        <v>0</v>
      </c>
      <c r="AB1938" s="20">
        <v>0</v>
      </c>
      <c r="AC1938" s="48">
        <v>0</v>
      </c>
      <c r="AD1938" s="9">
        <v>0</v>
      </c>
      <c r="AE1938" s="7">
        <v>0</v>
      </c>
      <c r="AF1938" s="7">
        <v>0</v>
      </c>
      <c r="AG1938" s="7">
        <v>0</v>
      </c>
      <c r="AH1938" s="7">
        <v>0</v>
      </c>
      <c r="AI1938" s="7">
        <v>0</v>
      </c>
      <c r="AJ1938" s="7">
        <v>0</v>
      </c>
      <c r="AK1938" s="7">
        <v>0</v>
      </c>
      <c r="AL1938" s="7">
        <v>0</v>
      </c>
      <c r="AM1938" s="7">
        <v>0</v>
      </c>
      <c r="AN1938" s="7">
        <v>0</v>
      </c>
      <c r="AO1938" s="7">
        <v>2</v>
      </c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</row>
    <row r="1939" spans="1:67" s="21" customFormat="1">
      <c r="A1939" s="7" t="s">
        <v>6186</v>
      </c>
      <c r="B1939" s="7" t="s">
        <v>4830</v>
      </c>
      <c r="C1939" s="7" t="s">
        <v>1506</v>
      </c>
      <c r="D1939" s="7" t="s">
        <v>1537</v>
      </c>
      <c r="E1939" s="7" t="s">
        <v>1537</v>
      </c>
      <c r="F1939" s="7" t="s">
        <v>1537</v>
      </c>
      <c r="G1939" s="7" t="s">
        <v>1537</v>
      </c>
      <c r="H1939" s="7" t="s">
        <v>1537</v>
      </c>
      <c r="I1939" s="7" t="s">
        <v>1537</v>
      </c>
      <c r="J1939" s="7">
        <f t="shared" si="30"/>
        <v>0</v>
      </c>
      <c r="K1939" s="8">
        <v>0</v>
      </c>
      <c r="L1939" s="8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>
        <v>0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12">
        <v>0</v>
      </c>
      <c r="AA1939" s="20">
        <v>0</v>
      </c>
      <c r="AB1939" s="20">
        <v>0</v>
      </c>
      <c r="AC1939" s="48">
        <v>0</v>
      </c>
      <c r="AD1939" s="9">
        <v>0</v>
      </c>
      <c r="AE1939" s="7">
        <v>0</v>
      </c>
      <c r="AF1939" s="7">
        <v>0</v>
      </c>
      <c r="AG1939" s="7">
        <v>0</v>
      </c>
      <c r="AH1939" s="7">
        <v>0</v>
      </c>
      <c r="AI1939" s="7">
        <v>0</v>
      </c>
      <c r="AJ1939" s="7">
        <v>0</v>
      </c>
      <c r="AK1939" s="7">
        <v>0</v>
      </c>
      <c r="AL1939" s="7">
        <v>0</v>
      </c>
      <c r="AM1939" s="7">
        <v>0</v>
      </c>
      <c r="AN1939" s="7">
        <v>0</v>
      </c>
      <c r="AO1939" s="7">
        <v>0</v>
      </c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</row>
    <row r="1940" spans="1:67" s="21" customFormat="1">
      <c r="A1940" s="7" t="s">
        <v>6187</v>
      </c>
      <c r="B1940" s="7" t="s">
        <v>4830</v>
      </c>
      <c r="C1940" s="7" t="s">
        <v>1506</v>
      </c>
      <c r="D1940" s="7" t="s">
        <v>1537</v>
      </c>
      <c r="E1940" s="7" t="s">
        <v>1537</v>
      </c>
      <c r="F1940" s="7" t="s">
        <v>1537</v>
      </c>
      <c r="G1940" s="7" t="s">
        <v>1537</v>
      </c>
      <c r="H1940" s="7" t="s">
        <v>1537</v>
      </c>
      <c r="I1940" s="7" t="s">
        <v>1537</v>
      </c>
      <c r="J1940" s="7">
        <f t="shared" si="30"/>
        <v>0</v>
      </c>
      <c r="K1940" s="8">
        <v>0</v>
      </c>
      <c r="L1940" s="8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>
        <v>0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12">
        <v>0</v>
      </c>
      <c r="AA1940" s="20">
        <v>0</v>
      </c>
      <c r="AB1940" s="20">
        <v>0</v>
      </c>
      <c r="AC1940" s="48">
        <v>0</v>
      </c>
      <c r="AD1940" s="9">
        <v>0</v>
      </c>
      <c r="AE1940" s="7">
        <v>0</v>
      </c>
      <c r="AF1940" s="7">
        <v>0</v>
      </c>
      <c r="AG1940" s="7">
        <v>0</v>
      </c>
      <c r="AH1940" s="7">
        <v>0</v>
      </c>
      <c r="AI1940" s="7">
        <v>0</v>
      </c>
      <c r="AJ1940" s="7">
        <v>0</v>
      </c>
      <c r="AK1940" s="7">
        <v>0</v>
      </c>
      <c r="AL1940" s="7">
        <v>0</v>
      </c>
      <c r="AM1940" s="7">
        <v>0</v>
      </c>
      <c r="AN1940" s="7">
        <v>0</v>
      </c>
      <c r="AO1940" s="7">
        <v>0</v>
      </c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</row>
    <row r="1941" spans="1:67" s="21" customFormat="1">
      <c r="A1941" s="7" t="s">
        <v>6188</v>
      </c>
      <c r="B1941" s="7" t="s">
        <v>4099</v>
      </c>
      <c r="C1941" s="7" t="s">
        <v>4100</v>
      </c>
      <c r="D1941" s="7" t="s">
        <v>1537</v>
      </c>
      <c r="E1941" s="7" t="s">
        <v>1537</v>
      </c>
      <c r="F1941" s="7" t="s">
        <v>1537</v>
      </c>
      <c r="G1941" s="7" t="s">
        <v>1537</v>
      </c>
      <c r="H1941" s="7" t="s">
        <v>1537</v>
      </c>
      <c r="I1941" s="7" t="s">
        <v>1537</v>
      </c>
      <c r="J1941" s="7">
        <f t="shared" si="30"/>
        <v>0</v>
      </c>
      <c r="K1941" s="8">
        <v>0</v>
      </c>
      <c r="L1941" s="8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12">
        <v>0</v>
      </c>
      <c r="AA1941" s="20">
        <v>0</v>
      </c>
      <c r="AB1941" s="20">
        <v>0</v>
      </c>
      <c r="AC1941" s="48">
        <v>0</v>
      </c>
      <c r="AD1941" s="9">
        <v>0</v>
      </c>
      <c r="AE1941" s="7">
        <v>0</v>
      </c>
      <c r="AF1941" s="7">
        <v>0</v>
      </c>
      <c r="AG1941" s="7">
        <v>0</v>
      </c>
      <c r="AH1941" s="7">
        <v>0</v>
      </c>
      <c r="AI1941" s="7">
        <v>0</v>
      </c>
      <c r="AJ1941" s="7">
        <v>0</v>
      </c>
      <c r="AK1941" s="7">
        <v>0</v>
      </c>
      <c r="AL1941" s="7">
        <v>0</v>
      </c>
      <c r="AM1941" s="7">
        <v>0</v>
      </c>
      <c r="AN1941" s="7">
        <v>0</v>
      </c>
      <c r="AO1941" s="7">
        <v>0</v>
      </c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</row>
    <row r="1942" spans="1:67" s="21" customFormat="1">
      <c r="A1942" s="7" t="s">
        <v>6189</v>
      </c>
      <c r="B1942" s="7" t="s">
        <v>3782</v>
      </c>
      <c r="C1942" s="7" t="s">
        <v>1506</v>
      </c>
      <c r="D1942" s="7" t="s">
        <v>1507</v>
      </c>
      <c r="E1942" s="7" t="s">
        <v>1521</v>
      </c>
      <c r="F1942" s="7" t="s">
        <v>1522</v>
      </c>
      <c r="G1942" s="7" t="s">
        <v>1537</v>
      </c>
      <c r="H1942" s="7" t="s">
        <v>1537</v>
      </c>
      <c r="I1942" s="7" t="s">
        <v>1537</v>
      </c>
      <c r="J1942" s="7">
        <f t="shared" si="30"/>
        <v>0</v>
      </c>
      <c r="K1942" s="8">
        <v>0</v>
      </c>
      <c r="L1942" s="8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>
        <v>0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Y1942" s="8">
        <v>0</v>
      </c>
      <c r="Z1942" s="12">
        <v>0</v>
      </c>
      <c r="AA1942" s="20">
        <v>0</v>
      </c>
      <c r="AB1942" s="20">
        <v>0</v>
      </c>
      <c r="AC1942" s="48">
        <v>0</v>
      </c>
      <c r="AD1942" s="9">
        <v>0</v>
      </c>
      <c r="AE1942" s="7">
        <v>0</v>
      </c>
      <c r="AF1942" s="7">
        <v>0</v>
      </c>
      <c r="AG1942" s="7">
        <v>0</v>
      </c>
      <c r="AH1942" s="7">
        <v>0</v>
      </c>
      <c r="AI1942" s="7">
        <v>0</v>
      </c>
      <c r="AJ1942" s="7">
        <v>0</v>
      </c>
      <c r="AK1942" s="7">
        <v>0</v>
      </c>
      <c r="AL1942" s="7">
        <v>0</v>
      </c>
      <c r="AM1942" s="7">
        <v>0</v>
      </c>
      <c r="AN1942" s="7">
        <v>0</v>
      </c>
      <c r="AO1942" s="7">
        <v>0</v>
      </c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</row>
    <row r="1943" spans="1:67" s="21" customFormat="1">
      <c r="A1943" s="7" t="s">
        <v>6190</v>
      </c>
      <c r="B1943" s="7" t="s">
        <v>3782</v>
      </c>
      <c r="C1943" s="7" t="s">
        <v>1506</v>
      </c>
      <c r="D1943" s="7" t="s">
        <v>1507</v>
      </c>
      <c r="E1943" s="7" t="s">
        <v>1521</v>
      </c>
      <c r="F1943" s="7" t="s">
        <v>1522</v>
      </c>
      <c r="G1943" s="7" t="s">
        <v>1537</v>
      </c>
      <c r="H1943" s="7" t="s">
        <v>1537</v>
      </c>
      <c r="I1943" s="7" t="s">
        <v>1537</v>
      </c>
      <c r="J1943" s="7">
        <f t="shared" si="30"/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0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12">
        <v>0</v>
      </c>
      <c r="AA1943" s="20">
        <v>0</v>
      </c>
      <c r="AB1943" s="20">
        <v>0</v>
      </c>
      <c r="AC1943" s="48">
        <v>0</v>
      </c>
      <c r="AD1943" s="9">
        <v>0</v>
      </c>
      <c r="AE1943" s="7">
        <v>0</v>
      </c>
      <c r="AF1943" s="7">
        <v>0</v>
      </c>
      <c r="AG1943" s="7">
        <v>0</v>
      </c>
      <c r="AH1943" s="7">
        <v>0</v>
      </c>
      <c r="AI1943" s="7">
        <v>0</v>
      </c>
      <c r="AJ1943" s="7">
        <v>0</v>
      </c>
      <c r="AK1943" s="7">
        <v>0</v>
      </c>
      <c r="AL1943" s="7">
        <v>0</v>
      </c>
      <c r="AM1943" s="7">
        <v>0</v>
      </c>
      <c r="AN1943" s="7">
        <v>0</v>
      </c>
      <c r="AO1943" s="7">
        <v>0</v>
      </c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</row>
    <row r="1944" spans="1:67" s="21" customFormat="1">
      <c r="A1944" s="7" t="s">
        <v>6191</v>
      </c>
      <c r="B1944" s="7" t="s">
        <v>4587</v>
      </c>
      <c r="C1944" s="7" t="s">
        <v>1506</v>
      </c>
      <c r="D1944" s="7" t="s">
        <v>1507</v>
      </c>
      <c r="E1944" s="7" t="s">
        <v>1521</v>
      </c>
      <c r="F1944" s="7" t="s">
        <v>1537</v>
      </c>
      <c r="G1944" s="7" t="s">
        <v>1537</v>
      </c>
      <c r="H1944" s="7" t="s">
        <v>1537</v>
      </c>
      <c r="I1944" s="7" t="s">
        <v>1537</v>
      </c>
      <c r="J1944" s="7">
        <f t="shared" si="30"/>
        <v>0</v>
      </c>
      <c r="K1944" s="8">
        <v>0</v>
      </c>
      <c r="L1944" s="8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>
        <v>0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Y1944" s="8">
        <v>0</v>
      </c>
      <c r="Z1944" s="12">
        <v>0</v>
      </c>
      <c r="AA1944" s="20">
        <v>0</v>
      </c>
      <c r="AB1944" s="20">
        <v>0</v>
      </c>
      <c r="AC1944" s="48">
        <v>0</v>
      </c>
      <c r="AD1944" s="9">
        <v>0</v>
      </c>
      <c r="AE1944" s="7">
        <v>0</v>
      </c>
      <c r="AF1944" s="7">
        <v>0</v>
      </c>
      <c r="AG1944" s="7">
        <v>0</v>
      </c>
      <c r="AH1944" s="7">
        <v>0</v>
      </c>
      <c r="AI1944" s="7">
        <v>0</v>
      </c>
      <c r="AJ1944" s="7">
        <v>0</v>
      </c>
      <c r="AK1944" s="7">
        <v>0</v>
      </c>
      <c r="AL1944" s="7">
        <v>0</v>
      </c>
      <c r="AM1944" s="7">
        <v>0</v>
      </c>
      <c r="AN1944" s="7">
        <v>0</v>
      </c>
      <c r="AO1944" s="7">
        <v>0</v>
      </c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</row>
    <row r="1945" spans="1:67" s="21" customFormat="1">
      <c r="A1945" s="7" t="s">
        <v>6192</v>
      </c>
      <c r="B1945" s="7" t="s">
        <v>4016</v>
      </c>
      <c r="C1945" s="7" t="s">
        <v>1506</v>
      </c>
      <c r="D1945" s="7" t="s">
        <v>1507</v>
      </c>
      <c r="E1945" s="7" t="s">
        <v>1508</v>
      </c>
      <c r="F1945" s="7" t="s">
        <v>1537</v>
      </c>
      <c r="G1945" s="7" t="s">
        <v>1537</v>
      </c>
      <c r="H1945" s="7" t="s">
        <v>1537</v>
      </c>
      <c r="I1945" s="7" t="s">
        <v>1537</v>
      </c>
      <c r="J1945" s="7">
        <f t="shared" si="30"/>
        <v>0</v>
      </c>
      <c r="K1945" s="8">
        <v>0</v>
      </c>
      <c r="L1945" s="8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12">
        <v>0</v>
      </c>
      <c r="AA1945" s="20">
        <v>0</v>
      </c>
      <c r="AB1945" s="20">
        <v>0</v>
      </c>
      <c r="AC1945" s="48">
        <v>0</v>
      </c>
      <c r="AD1945" s="9">
        <v>0</v>
      </c>
      <c r="AE1945" s="7">
        <v>0</v>
      </c>
      <c r="AF1945" s="7">
        <v>0</v>
      </c>
      <c r="AG1945" s="7">
        <v>0</v>
      </c>
      <c r="AH1945" s="7">
        <v>0</v>
      </c>
      <c r="AI1945" s="7">
        <v>0</v>
      </c>
      <c r="AJ1945" s="7">
        <v>0</v>
      </c>
      <c r="AK1945" s="7">
        <v>0</v>
      </c>
      <c r="AL1945" s="7">
        <v>0</v>
      </c>
      <c r="AM1945" s="7">
        <v>0</v>
      </c>
      <c r="AN1945" s="7">
        <v>0</v>
      </c>
      <c r="AO1945" s="7">
        <v>0</v>
      </c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</row>
    <row r="1946" spans="1:67" s="21" customFormat="1">
      <c r="A1946" s="7" t="s">
        <v>6193</v>
      </c>
      <c r="B1946" s="7" t="s">
        <v>3782</v>
      </c>
      <c r="C1946" s="7" t="s">
        <v>1506</v>
      </c>
      <c r="D1946" s="7" t="s">
        <v>1507</v>
      </c>
      <c r="E1946" s="7" t="s">
        <v>1521</v>
      </c>
      <c r="F1946" s="7" t="s">
        <v>1522</v>
      </c>
      <c r="G1946" s="7" t="s">
        <v>1537</v>
      </c>
      <c r="H1946" s="7" t="s">
        <v>1537</v>
      </c>
      <c r="I1946" s="7" t="s">
        <v>1537</v>
      </c>
      <c r="J1946" s="7">
        <f t="shared" si="30"/>
        <v>0</v>
      </c>
      <c r="K1946" s="8">
        <v>0</v>
      </c>
      <c r="L1946" s="8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>
        <v>0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Y1946" s="8">
        <v>0</v>
      </c>
      <c r="Z1946" s="12">
        <v>0</v>
      </c>
      <c r="AA1946" s="20">
        <v>0</v>
      </c>
      <c r="AB1946" s="20">
        <v>0</v>
      </c>
      <c r="AC1946" s="48">
        <v>0</v>
      </c>
      <c r="AD1946" s="9">
        <v>0</v>
      </c>
      <c r="AE1946" s="7">
        <v>0</v>
      </c>
      <c r="AF1946" s="7">
        <v>0</v>
      </c>
      <c r="AG1946" s="7">
        <v>0</v>
      </c>
      <c r="AH1946" s="7">
        <v>0</v>
      </c>
      <c r="AI1946" s="7">
        <v>0</v>
      </c>
      <c r="AJ1946" s="7">
        <v>0</v>
      </c>
      <c r="AK1946" s="7">
        <v>0</v>
      </c>
      <c r="AL1946" s="7">
        <v>0</v>
      </c>
      <c r="AM1946" s="7">
        <v>0</v>
      </c>
      <c r="AN1946" s="7">
        <v>0</v>
      </c>
      <c r="AO1946" s="7">
        <v>0</v>
      </c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</row>
    <row r="1947" spans="1:67" s="21" customFormat="1">
      <c r="A1947" s="7" t="s">
        <v>6194</v>
      </c>
      <c r="B1947" s="7" t="s">
        <v>3926</v>
      </c>
      <c r="C1947" s="7" t="s">
        <v>1506</v>
      </c>
      <c r="D1947" s="7" t="s">
        <v>1507</v>
      </c>
      <c r="E1947" s="7" t="s">
        <v>1515</v>
      </c>
      <c r="F1947" s="7" t="s">
        <v>1537</v>
      </c>
      <c r="G1947" s="7" t="s">
        <v>1537</v>
      </c>
      <c r="H1947" s="7" t="s">
        <v>1537</v>
      </c>
      <c r="I1947" s="7" t="s">
        <v>1537</v>
      </c>
      <c r="J1947" s="7">
        <f t="shared" si="30"/>
        <v>0</v>
      </c>
      <c r="K1947" s="8">
        <v>0</v>
      </c>
      <c r="L1947" s="8">
        <v>0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>
        <v>0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12">
        <v>0</v>
      </c>
      <c r="AA1947" s="20">
        <v>0</v>
      </c>
      <c r="AB1947" s="20">
        <v>0</v>
      </c>
      <c r="AC1947" s="48">
        <v>0</v>
      </c>
      <c r="AD1947" s="9">
        <v>0</v>
      </c>
      <c r="AE1947" s="7">
        <v>0</v>
      </c>
      <c r="AF1947" s="7">
        <v>0</v>
      </c>
      <c r="AG1947" s="7">
        <v>0</v>
      </c>
      <c r="AH1947" s="7">
        <v>0</v>
      </c>
      <c r="AI1947" s="7">
        <v>0</v>
      </c>
      <c r="AJ1947" s="7">
        <v>0</v>
      </c>
      <c r="AK1947" s="7">
        <v>0</v>
      </c>
      <c r="AL1947" s="7">
        <v>0</v>
      </c>
      <c r="AM1947" s="7">
        <v>0</v>
      </c>
      <c r="AN1947" s="7">
        <v>0</v>
      </c>
      <c r="AO1947" s="7">
        <v>0</v>
      </c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</row>
    <row r="1948" spans="1:67" s="21" customFormat="1">
      <c r="A1948" s="7" t="s">
        <v>6195</v>
      </c>
      <c r="B1948" s="7" t="s">
        <v>3877</v>
      </c>
      <c r="C1948" s="7" t="s">
        <v>1506</v>
      </c>
      <c r="D1948" s="7" t="s">
        <v>1507</v>
      </c>
      <c r="E1948" s="7" t="s">
        <v>1515</v>
      </c>
      <c r="F1948" s="7" t="s">
        <v>1539</v>
      </c>
      <c r="G1948" s="7" t="s">
        <v>1554</v>
      </c>
      <c r="H1948" s="7" t="s">
        <v>1537</v>
      </c>
      <c r="I1948" s="7" t="s">
        <v>1537</v>
      </c>
      <c r="J1948" s="7">
        <f t="shared" si="30"/>
        <v>0</v>
      </c>
      <c r="K1948" s="8">
        <v>0</v>
      </c>
      <c r="L1948" s="8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0</v>
      </c>
      <c r="Z1948" s="12">
        <v>0</v>
      </c>
      <c r="AA1948" s="20">
        <v>0</v>
      </c>
      <c r="AB1948" s="20">
        <v>0</v>
      </c>
      <c r="AC1948" s="48">
        <v>0</v>
      </c>
      <c r="AD1948" s="9">
        <v>0</v>
      </c>
      <c r="AE1948" s="7">
        <v>0</v>
      </c>
      <c r="AF1948" s="7">
        <v>0</v>
      </c>
      <c r="AG1948" s="7">
        <v>0</v>
      </c>
      <c r="AH1948" s="7">
        <v>0</v>
      </c>
      <c r="AI1948" s="7">
        <v>0</v>
      </c>
      <c r="AJ1948" s="7">
        <v>0</v>
      </c>
      <c r="AK1948" s="7">
        <v>0</v>
      </c>
      <c r="AL1948" s="7">
        <v>0</v>
      </c>
      <c r="AM1948" s="7">
        <v>0</v>
      </c>
      <c r="AN1948" s="7">
        <v>0</v>
      </c>
      <c r="AO1948" s="7">
        <v>0</v>
      </c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</row>
    <row r="1949" spans="1:67" s="21" customFormat="1">
      <c r="A1949" s="7" t="s">
        <v>6196</v>
      </c>
      <c r="B1949" s="7" t="s">
        <v>3695</v>
      </c>
      <c r="C1949" s="7" t="s">
        <v>1506</v>
      </c>
      <c r="D1949" s="7" t="s">
        <v>1507</v>
      </c>
      <c r="E1949" s="7" t="s">
        <v>1515</v>
      </c>
      <c r="F1949" s="7" t="s">
        <v>3672</v>
      </c>
      <c r="G1949" s="7" t="s">
        <v>1789</v>
      </c>
      <c r="H1949" s="7" t="s">
        <v>1537</v>
      </c>
      <c r="I1949" s="7" t="s">
        <v>1537</v>
      </c>
      <c r="J1949" s="7">
        <f t="shared" si="30"/>
        <v>0</v>
      </c>
      <c r="K1949" s="8">
        <v>0</v>
      </c>
      <c r="L1949" s="8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12">
        <v>0</v>
      </c>
      <c r="AA1949" s="20">
        <v>0</v>
      </c>
      <c r="AB1949" s="20">
        <v>0</v>
      </c>
      <c r="AC1949" s="48">
        <v>0</v>
      </c>
      <c r="AD1949" s="9">
        <v>0</v>
      </c>
      <c r="AE1949" s="7">
        <v>0</v>
      </c>
      <c r="AF1949" s="7">
        <v>0</v>
      </c>
      <c r="AG1949" s="7">
        <v>0</v>
      </c>
      <c r="AH1949" s="7">
        <v>0</v>
      </c>
      <c r="AI1949" s="7">
        <v>0</v>
      </c>
      <c r="AJ1949" s="7">
        <v>0</v>
      </c>
      <c r="AK1949" s="7">
        <v>0</v>
      </c>
      <c r="AL1949" s="7">
        <v>0</v>
      </c>
      <c r="AM1949" s="7">
        <v>0</v>
      </c>
      <c r="AN1949" s="7">
        <v>0</v>
      </c>
      <c r="AO1949" s="7">
        <v>0</v>
      </c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</row>
    <row r="1950" spans="1:67" s="21" customFormat="1">
      <c r="A1950" s="7" t="s">
        <v>6197</v>
      </c>
      <c r="B1950" s="7" t="s">
        <v>4102</v>
      </c>
      <c r="C1950" s="7" t="s">
        <v>1506</v>
      </c>
      <c r="D1950" s="7" t="s">
        <v>1507</v>
      </c>
      <c r="E1950" s="7" t="s">
        <v>1537</v>
      </c>
      <c r="F1950" s="7" t="s">
        <v>1537</v>
      </c>
      <c r="G1950" s="7" t="s">
        <v>1537</v>
      </c>
      <c r="H1950" s="7" t="s">
        <v>1537</v>
      </c>
      <c r="I1950" s="7" t="s">
        <v>1537</v>
      </c>
      <c r="J1950" s="7">
        <f t="shared" si="30"/>
        <v>0</v>
      </c>
      <c r="K1950" s="8">
        <v>0</v>
      </c>
      <c r="L1950" s="8">
        <v>0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Y1950" s="8">
        <v>0</v>
      </c>
      <c r="Z1950" s="12">
        <v>0</v>
      </c>
      <c r="AA1950" s="20">
        <v>0</v>
      </c>
      <c r="AB1950" s="20">
        <v>0</v>
      </c>
      <c r="AC1950" s="48">
        <v>0</v>
      </c>
      <c r="AD1950" s="9">
        <v>0</v>
      </c>
      <c r="AE1950" s="7">
        <v>0</v>
      </c>
      <c r="AF1950" s="7">
        <v>0</v>
      </c>
      <c r="AG1950" s="7">
        <v>0</v>
      </c>
      <c r="AH1950" s="7">
        <v>0</v>
      </c>
      <c r="AI1950" s="7">
        <v>0</v>
      </c>
      <c r="AJ1950" s="7">
        <v>0</v>
      </c>
      <c r="AK1950" s="7">
        <v>0</v>
      </c>
      <c r="AL1950" s="7">
        <v>0</v>
      </c>
      <c r="AM1950" s="7">
        <v>0</v>
      </c>
      <c r="AN1950" s="7">
        <v>0</v>
      </c>
      <c r="AO1950" s="7">
        <v>0</v>
      </c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</row>
    <row r="1951" spans="1:67" s="21" customFormat="1">
      <c r="A1951" s="7" t="s">
        <v>6198</v>
      </c>
      <c r="B1951" s="7" t="s">
        <v>3831</v>
      </c>
      <c r="C1951" s="7" t="s">
        <v>1506</v>
      </c>
      <c r="D1951" s="7" t="s">
        <v>1507</v>
      </c>
      <c r="E1951" s="7" t="s">
        <v>1508</v>
      </c>
      <c r="F1951" s="7" t="s">
        <v>1509</v>
      </c>
      <c r="G1951" s="7" t="s">
        <v>1510</v>
      </c>
      <c r="H1951" s="7" t="s">
        <v>1537</v>
      </c>
      <c r="I1951" s="7" t="s">
        <v>1537</v>
      </c>
      <c r="J1951" s="7">
        <f t="shared" si="30"/>
        <v>0</v>
      </c>
      <c r="K1951" s="8">
        <v>0</v>
      </c>
      <c r="L1951" s="8">
        <v>0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12">
        <v>0</v>
      </c>
      <c r="AA1951" s="20">
        <v>0</v>
      </c>
      <c r="AB1951" s="20">
        <v>0</v>
      </c>
      <c r="AC1951" s="48">
        <v>0</v>
      </c>
      <c r="AD1951" s="9">
        <v>0</v>
      </c>
      <c r="AE1951" s="7">
        <v>0</v>
      </c>
      <c r="AF1951" s="7">
        <v>0</v>
      </c>
      <c r="AG1951" s="7">
        <v>0</v>
      </c>
      <c r="AH1951" s="7">
        <v>0</v>
      </c>
      <c r="AI1951" s="7">
        <v>0</v>
      </c>
      <c r="AJ1951" s="7">
        <v>0</v>
      </c>
      <c r="AK1951" s="7">
        <v>0</v>
      </c>
      <c r="AL1951" s="7">
        <v>0</v>
      </c>
      <c r="AM1951" s="7">
        <v>0</v>
      </c>
      <c r="AN1951" s="7">
        <v>0</v>
      </c>
      <c r="AO1951" s="7">
        <v>0</v>
      </c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</row>
    <row r="1952" spans="1:67" s="21" customFormat="1">
      <c r="A1952" s="7" t="s">
        <v>6199</v>
      </c>
      <c r="B1952" s="7" t="s">
        <v>3782</v>
      </c>
      <c r="C1952" s="7" t="s">
        <v>1506</v>
      </c>
      <c r="D1952" s="7" t="s">
        <v>1507</v>
      </c>
      <c r="E1952" s="7" t="s">
        <v>1521</v>
      </c>
      <c r="F1952" s="7" t="s">
        <v>1522</v>
      </c>
      <c r="G1952" s="7" t="s">
        <v>1537</v>
      </c>
      <c r="H1952" s="7" t="s">
        <v>1537</v>
      </c>
      <c r="I1952" s="7" t="s">
        <v>1537</v>
      </c>
      <c r="J1952" s="7">
        <f t="shared" si="30"/>
        <v>0</v>
      </c>
      <c r="K1952" s="8">
        <v>0</v>
      </c>
      <c r="L1952" s="8">
        <v>0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>
        <v>0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12">
        <v>0</v>
      </c>
      <c r="AA1952" s="20">
        <v>0</v>
      </c>
      <c r="AB1952" s="20">
        <v>0</v>
      </c>
      <c r="AC1952" s="48">
        <v>0</v>
      </c>
      <c r="AD1952" s="9">
        <v>0</v>
      </c>
      <c r="AE1952" s="7">
        <v>0</v>
      </c>
      <c r="AF1952" s="7">
        <v>0</v>
      </c>
      <c r="AG1952" s="7">
        <v>0</v>
      </c>
      <c r="AH1952" s="7">
        <v>0</v>
      </c>
      <c r="AI1952" s="7">
        <v>0</v>
      </c>
      <c r="AJ1952" s="7">
        <v>0</v>
      </c>
      <c r="AK1952" s="7">
        <v>0</v>
      </c>
      <c r="AL1952" s="7">
        <v>0</v>
      </c>
      <c r="AM1952" s="7">
        <v>0</v>
      </c>
      <c r="AN1952" s="7">
        <v>0</v>
      </c>
      <c r="AO1952" s="7">
        <v>0</v>
      </c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</row>
    <row r="1953" spans="1:67" s="21" customFormat="1">
      <c r="A1953" s="7" t="s">
        <v>6200</v>
      </c>
      <c r="B1953" s="7" t="s">
        <v>4044</v>
      </c>
      <c r="C1953" s="7" t="s">
        <v>1506</v>
      </c>
      <c r="D1953" s="7" t="s">
        <v>1507</v>
      </c>
      <c r="E1953" s="7" t="s">
        <v>1508</v>
      </c>
      <c r="F1953" s="7" t="s">
        <v>1509</v>
      </c>
      <c r="G1953" s="7" t="s">
        <v>1537</v>
      </c>
      <c r="H1953" s="7" t="s">
        <v>1537</v>
      </c>
      <c r="I1953" s="7" t="s">
        <v>1537</v>
      </c>
      <c r="J1953" s="7">
        <f t="shared" si="30"/>
        <v>0</v>
      </c>
      <c r="K1953" s="8">
        <v>0</v>
      </c>
      <c r="L1953" s="8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12">
        <v>0</v>
      </c>
      <c r="AA1953" s="20">
        <v>0</v>
      </c>
      <c r="AB1953" s="20">
        <v>0</v>
      </c>
      <c r="AC1953" s="48">
        <v>0</v>
      </c>
      <c r="AD1953" s="9">
        <v>0</v>
      </c>
      <c r="AE1953" s="7">
        <v>0</v>
      </c>
      <c r="AF1953" s="7">
        <v>0</v>
      </c>
      <c r="AG1953" s="7">
        <v>0</v>
      </c>
      <c r="AH1953" s="7">
        <v>0</v>
      </c>
      <c r="AI1953" s="7">
        <v>0</v>
      </c>
      <c r="AJ1953" s="7">
        <v>0</v>
      </c>
      <c r="AK1953" s="7">
        <v>0</v>
      </c>
      <c r="AL1953" s="7">
        <v>0</v>
      </c>
      <c r="AM1953" s="7">
        <v>0</v>
      </c>
      <c r="AN1953" s="7">
        <v>0</v>
      </c>
      <c r="AO1953" s="7">
        <v>0</v>
      </c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</row>
    <row r="1954" spans="1:67" s="21" customFormat="1">
      <c r="A1954" s="7" t="s">
        <v>6201</v>
      </c>
      <c r="B1954" s="7" t="s">
        <v>3782</v>
      </c>
      <c r="C1954" s="7" t="s">
        <v>1506</v>
      </c>
      <c r="D1954" s="7" t="s">
        <v>1507</v>
      </c>
      <c r="E1954" s="7" t="s">
        <v>1521</v>
      </c>
      <c r="F1954" s="7" t="s">
        <v>1522</v>
      </c>
      <c r="G1954" s="7" t="s">
        <v>1537</v>
      </c>
      <c r="H1954" s="7" t="s">
        <v>1537</v>
      </c>
      <c r="I1954" s="7" t="s">
        <v>1537</v>
      </c>
      <c r="J1954" s="7">
        <f t="shared" si="30"/>
        <v>0</v>
      </c>
      <c r="K1954" s="8">
        <v>0</v>
      </c>
      <c r="L1954" s="8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  <c r="R1954" s="8">
        <v>0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Y1954" s="8">
        <v>0</v>
      </c>
      <c r="Z1954" s="12">
        <v>0</v>
      </c>
      <c r="AA1954" s="20">
        <v>0</v>
      </c>
      <c r="AB1954" s="20">
        <v>0</v>
      </c>
      <c r="AC1954" s="48">
        <v>0</v>
      </c>
      <c r="AD1954" s="9">
        <v>0</v>
      </c>
      <c r="AE1954" s="7">
        <v>0</v>
      </c>
      <c r="AF1954" s="7">
        <v>0</v>
      </c>
      <c r="AG1954" s="7">
        <v>0</v>
      </c>
      <c r="AH1954" s="7">
        <v>0</v>
      </c>
      <c r="AI1954" s="7">
        <v>0</v>
      </c>
      <c r="AJ1954" s="7">
        <v>0</v>
      </c>
      <c r="AK1954" s="7">
        <v>0</v>
      </c>
      <c r="AL1954" s="7">
        <v>0</v>
      </c>
      <c r="AM1954" s="7">
        <v>0</v>
      </c>
      <c r="AN1954" s="7">
        <v>0</v>
      </c>
      <c r="AO1954" s="7">
        <v>0</v>
      </c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</row>
    <row r="1955" spans="1:67" s="21" customFormat="1">
      <c r="A1955" s="7" t="s">
        <v>6202</v>
      </c>
      <c r="B1955" s="7" t="s">
        <v>4102</v>
      </c>
      <c r="C1955" s="7" t="s">
        <v>1506</v>
      </c>
      <c r="D1955" s="7" t="s">
        <v>1507</v>
      </c>
      <c r="E1955" s="7" t="s">
        <v>1537</v>
      </c>
      <c r="F1955" s="7" t="s">
        <v>1537</v>
      </c>
      <c r="G1955" s="7" t="s">
        <v>1537</v>
      </c>
      <c r="H1955" s="7" t="s">
        <v>1537</v>
      </c>
      <c r="I1955" s="7" t="s">
        <v>1537</v>
      </c>
      <c r="J1955" s="7">
        <f t="shared" si="30"/>
        <v>0</v>
      </c>
      <c r="K1955" s="8">
        <v>0</v>
      </c>
      <c r="L1955" s="8">
        <v>0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0</v>
      </c>
      <c r="S1955" s="8">
        <v>0</v>
      </c>
      <c r="T1955" s="8">
        <v>0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12">
        <v>0</v>
      </c>
      <c r="AA1955" s="20">
        <v>0</v>
      </c>
      <c r="AB1955" s="20">
        <v>0</v>
      </c>
      <c r="AC1955" s="48">
        <v>0</v>
      </c>
      <c r="AD1955" s="9">
        <v>0</v>
      </c>
      <c r="AE1955" s="7">
        <v>0</v>
      </c>
      <c r="AF1955" s="7">
        <v>0</v>
      </c>
      <c r="AG1955" s="7">
        <v>0</v>
      </c>
      <c r="AH1955" s="7">
        <v>0</v>
      </c>
      <c r="AI1955" s="7">
        <v>0</v>
      </c>
      <c r="AJ1955" s="7">
        <v>0</v>
      </c>
      <c r="AK1955" s="7">
        <v>0</v>
      </c>
      <c r="AL1955" s="7">
        <v>0</v>
      </c>
      <c r="AM1955" s="7">
        <v>0</v>
      </c>
      <c r="AN1955" s="7">
        <v>0</v>
      </c>
      <c r="AO1955" s="7">
        <v>0</v>
      </c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</row>
    <row r="1956" spans="1:67" s="21" customFormat="1">
      <c r="A1956" s="7" t="s">
        <v>6203</v>
      </c>
      <c r="B1956" s="7" t="s">
        <v>4477</v>
      </c>
      <c r="C1956" s="7" t="s">
        <v>1506</v>
      </c>
      <c r="D1956" s="7" t="s">
        <v>1507</v>
      </c>
      <c r="E1956" s="7" t="s">
        <v>1508</v>
      </c>
      <c r="F1956" s="7" t="s">
        <v>1509</v>
      </c>
      <c r="G1956" s="7" t="s">
        <v>1645</v>
      </c>
      <c r="H1956" s="7" t="s">
        <v>1537</v>
      </c>
      <c r="I1956" s="7" t="s">
        <v>1537</v>
      </c>
      <c r="J1956" s="7">
        <f t="shared" si="30"/>
        <v>0</v>
      </c>
      <c r="K1956" s="8">
        <v>0</v>
      </c>
      <c r="L1956" s="8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Y1956" s="8">
        <v>0</v>
      </c>
      <c r="Z1956" s="12">
        <v>0</v>
      </c>
      <c r="AA1956" s="20">
        <v>0</v>
      </c>
      <c r="AB1956" s="20">
        <v>0</v>
      </c>
      <c r="AC1956" s="48">
        <v>0</v>
      </c>
      <c r="AD1956" s="9">
        <v>0</v>
      </c>
      <c r="AE1956" s="7">
        <v>0</v>
      </c>
      <c r="AF1956" s="7">
        <v>0</v>
      </c>
      <c r="AG1956" s="7">
        <v>0</v>
      </c>
      <c r="AH1956" s="7">
        <v>0</v>
      </c>
      <c r="AI1956" s="7">
        <v>0</v>
      </c>
      <c r="AJ1956" s="7">
        <v>0</v>
      </c>
      <c r="AK1956" s="7">
        <v>0</v>
      </c>
      <c r="AL1956" s="7">
        <v>0</v>
      </c>
      <c r="AM1956" s="7">
        <v>0</v>
      </c>
      <c r="AN1956" s="7">
        <v>0</v>
      </c>
      <c r="AO1956" s="7">
        <v>0</v>
      </c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</row>
    <row r="1957" spans="1:67" s="21" customFormat="1">
      <c r="A1957" s="7" t="s">
        <v>6204</v>
      </c>
      <c r="B1957" s="7" t="s">
        <v>4016</v>
      </c>
      <c r="C1957" s="7" t="s">
        <v>1506</v>
      </c>
      <c r="D1957" s="7" t="s">
        <v>1507</v>
      </c>
      <c r="E1957" s="7" t="s">
        <v>1508</v>
      </c>
      <c r="F1957" s="7" t="s">
        <v>1537</v>
      </c>
      <c r="G1957" s="7" t="s">
        <v>1537</v>
      </c>
      <c r="H1957" s="7" t="s">
        <v>1537</v>
      </c>
      <c r="I1957" s="7" t="s">
        <v>1537</v>
      </c>
      <c r="J1957" s="7">
        <f t="shared" si="30"/>
        <v>0</v>
      </c>
      <c r="K1957" s="8">
        <v>0</v>
      </c>
      <c r="L1957" s="8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12">
        <v>0</v>
      </c>
      <c r="AA1957" s="20">
        <v>0</v>
      </c>
      <c r="AB1957" s="20">
        <v>0</v>
      </c>
      <c r="AC1957" s="48">
        <v>0</v>
      </c>
      <c r="AD1957" s="9">
        <v>0</v>
      </c>
      <c r="AE1957" s="7">
        <v>0</v>
      </c>
      <c r="AF1957" s="7">
        <v>0</v>
      </c>
      <c r="AG1957" s="7">
        <v>0</v>
      </c>
      <c r="AH1957" s="7">
        <v>0</v>
      </c>
      <c r="AI1957" s="7">
        <v>0</v>
      </c>
      <c r="AJ1957" s="7">
        <v>0</v>
      </c>
      <c r="AK1957" s="7">
        <v>0</v>
      </c>
      <c r="AL1957" s="7">
        <v>0</v>
      </c>
      <c r="AM1957" s="7">
        <v>0</v>
      </c>
      <c r="AN1957" s="7">
        <v>0</v>
      </c>
      <c r="AO1957" s="7">
        <v>0</v>
      </c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</row>
    <row r="1958" spans="1:67" s="21" customFormat="1">
      <c r="A1958" s="7" t="s">
        <v>6205</v>
      </c>
      <c r="B1958" s="7" t="s">
        <v>3926</v>
      </c>
      <c r="C1958" s="7" t="s">
        <v>1506</v>
      </c>
      <c r="D1958" s="7" t="s">
        <v>1507</v>
      </c>
      <c r="E1958" s="7" t="s">
        <v>1515</v>
      </c>
      <c r="F1958" s="7" t="s">
        <v>1537</v>
      </c>
      <c r="G1958" s="7" t="s">
        <v>1537</v>
      </c>
      <c r="H1958" s="7" t="s">
        <v>1537</v>
      </c>
      <c r="I1958" s="7" t="s">
        <v>1537</v>
      </c>
      <c r="J1958" s="7">
        <f t="shared" si="30"/>
        <v>0</v>
      </c>
      <c r="K1958" s="8">
        <v>0</v>
      </c>
      <c r="L1958" s="8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12">
        <v>0</v>
      </c>
      <c r="AA1958" s="20">
        <v>0</v>
      </c>
      <c r="AB1958" s="20">
        <v>0</v>
      </c>
      <c r="AC1958" s="48">
        <v>0</v>
      </c>
      <c r="AD1958" s="9">
        <v>0</v>
      </c>
      <c r="AE1958" s="7">
        <v>0</v>
      </c>
      <c r="AF1958" s="7">
        <v>0</v>
      </c>
      <c r="AG1958" s="7">
        <v>0</v>
      </c>
      <c r="AH1958" s="7">
        <v>0</v>
      </c>
      <c r="AI1958" s="7">
        <v>0</v>
      </c>
      <c r="AJ1958" s="7">
        <v>0</v>
      </c>
      <c r="AK1958" s="7">
        <v>0</v>
      </c>
      <c r="AL1958" s="7">
        <v>0</v>
      </c>
      <c r="AM1958" s="7">
        <v>0</v>
      </c>
      <c r="AN1958" s="7">
        <v>0</v>
      </c>
      <c r="AO1958" s="7">
        <v>0</v>
      </c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</row>
    <row r="1959" spans="1:67" s="21" customFormat="1">
      <c r="A1959" s="7" t="s">
        <v>6206</v>
      </c>
      <c r="B1959" s="7" t="s">
        <v>5300</v>
      </c>
      <c r="C1959" s="7" t="s">
        <v>1506</v>
      </c>
      <c r="D1959" s="7" t="s">
        <v>1507</v>
      </c>
      <c r="E1959" s="7" t="s">
        <v>1521</v>
      </c>
      <c r="F1959" s="7" t="s">
        <v>1522</v>
      </c>
      <c r="G1959" s="7" t="s">
        <v>3763</v>
      </c>
      <c r="H1959" s="7" t="s">
        <v>5301</v>
      </c>
      <c r="I1959" s="7" t="s">
        <v>1537</v>
      </c>
      <c r="J1959" s="7">
        <f t="shared" si="30"/>
        <v>0</v>
      </c>
      <c r="K1959" s="8">
        <v>0</v>
      </c>
      <c r="L1959" s="8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12">
        <v>0</v>
      </c>
      <c r="AA1959" s="20">
        <v>0</v>
      </c>
      <c r="AB1959" s="20">
        <v>0</v>
      </c>
      <c r="AC1959" s="48">
        <v>0</v>
      </c>
      <c r="AD1959" s="9">
        <v>0</v>
      </c>
      <c r="AE1959" s="7">
        <v>0</v>
      </c>
      <c r="AF1959" s="7">
        <v>0</v>
      </c>
      <c r="AG1959" s="7">
        <v>0</v>
      </c>
      <c r="AH1959" s="7">
        <v>0</v>
      </c>
      <c r="AI1959" s="7">
        <v>0</v>
      </c>
      <c r="AJ1959" s="7">
        <v>0</v>
      </c>
      <c r="AK1959" s="7">
        <v>0</v>
      </c>
      <c r="AL1959" s="7">
        <v>0</v>
      </c>
      <c r="AM1959" s="7">
        <v>0</v>
      </c>
      <c r="AN1959" s="7">
        <v>0</v>
      </c>
      <c r="AO1959" s="7">
        <v>0</v>
      </c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</row>
    <row r="1960" spans="1:67" s="21" customFormat="1">
      <c r="A1960" s="7" t="s">
        <v>6207</v>
      </c>
      <c r="B1960" s="7" t="s">
        <v>3717</v>
      </c>
      <c r="C1960" s="7" t="s">
        <v>1506</v>
      </c>
      <c r="D1960" s="7" t="s">
        <v>1507</v>
      </c>
      <c r="E1960" s="7" t="s">
        <v>1508</v>
      </c>
      <c r="F1960" s="7" t="s">
        <v>1509</v>
      </c>
      <c r="G1960" s="7" t="s">
        <v>1510</v>
      </c>
      <c r="H1960" s="7" t="s">
        <v>1511</v>
      </c>
      <c r="I1960" s="7" t="s">
        <v>1537</v>
      </c>
      <c r="J1960" s="7">
        <f t="shared" si="30"/>
        <v>0</v>
      </c>
      <c r="K1960" s="8">
        <v>0</v>
      </c>
      <c r="L1960" s="8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Y1960" s="8">
        <v>0</v>
      </c>
      <c r="Z1960" s="12">
        <v>0</v>
      </c>
      <c r="AA1960" s="20">
        <v>0</v>
      </c>
      <c r="AB1960" s="20">
        <v>0</v>
      </c>
      <c r="AC1960" s="48">
        <v>0</v>
      </c>
      <c r="AD1960" s="9">
        <v>0</v>
      </c>
      <c r="AE1960" s="7">
        <v>0</v>
      </c>
      <c r="AF1960" s="7">
        <v>0</v>
      </c>
      <c r="AG1960" s="7">
        <v>0</v>
      </c>
      <c r="AH1960" s="7">
        <v>0</v>
      </c>
      <c r="AI1960" s="7">
        <v>0</v>
      </c>
      <c r="AJ1960" s="7">
        <v>0</v>
      </c>
      <c r="AK1960" s="7">
        <v>0</v>
      </c>
      <c r="AL1960" s="7">
        <v>0</v>
      </c>
      <c r="AM1960" s="7">
        <v>0</v>
      </c>
      <c r="AN1960" s="7">
        <v>0</v>
      </c>
      <c r="AO1960" s="7">
        <v>0</v>
      </c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</row>
    <row r="1961" spans="1:67" s="21" customFormat="1">
      <c r="A1961" s="7" t="s">
        <v>6208</v>
      </c>
      <c r="B1961" s="7" t="s">
        <v>3926</v>
      </c>
      <c r="C1961" s="7" t="s">
        <v>1506</v>
      </c>
      <c r="D1961" s="7" t="s">
        <v>1507</v>
      </c>
      <c r="E1961" s="7" t="s">
        <v>1515</v>
      </c>
      <c r="F1961" s="7" t="s">
        <v>1537</v>
      </c>
      <c r="G1961" s="7" t="s">
        <v>1537</v>
      </c>
      <c r="H1961" s="7" t="s">
        <v>1537</v>
      </c>
      <c r="I1961" s="7" t="s">
        <v>1537</v>
      </c>
      <c r="J1961" s="7">
        <f t="shared" si="30"/>
        <v>0</v>
      </c>
      <c r="K1961" s="8">
        <v>0</v>
      </c>
      <c r="L1961" s="8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12">
        <v>0</v>
      </c>
      <c r="AA1961" s="20">
        <v>0</v>
      </c>
      <c r="AB1961" s="20">
        <v>0</v>
      </c>
      <c r="AC1961" s="48">
        <v>0</v>
      </c>
      <c r="AD1961" s="9">
        <v>0</v>
      </c>
      <c r="AE1961" s="7">
        <v>0</v>
      </c>
      <c r="AF1961" s="7">
        <v>0</v>
      </c>
      <c r="AG1961" s="7">
        <v>0</v>
      </c>
      <c r="AH1961" s="7">
        <v>0</v>
      </c>
      <c r="AI1961" s="7">
        <v>0</v>
      </c>
      <c r="AJ1961" s="7">
        <v>0</v>
      </c>
      <c r="AK1961" s="7">
        <v>0</v>
      </c>
      <c r="AL1961" s="7">
        <v>0</v>
      </c>
      <c r="AM1961" s="7">
        <v>0</v>
      </c>
      <c r="AN1961" s="7">
        <v>0</v>
      </c>
      <c r="AO1961" s="7">
        <v>0</v>
      </c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</row>
    <row r="1962" spans="1:67" s="21" customFormat="1">
      <c r="A1962" s="7" t="s">
        <v>6209</v>
      </c>
      <c r="B1962" s="7" t="s">
        <v>3926</v>
      </c>
      <c r="C1962" s="7" t="s">
        <v>1506</v>
      </c>
      <c r="D1962" s="7" t="s">
        <v>1507</v>
      </c>
      <c r="E1962" s="7" t="s">
        <v>1515</v>
      </c>
      <c r="F1962" s="7" t="s">
        <v>1537</v>
      </c>
      <c r="G1962" s="7" t="s">
        <v>1537</v>
      </c>
      <c r="H1962" s="7" t="s">
        <v>1537</v>
      </c>
      <c r="I1962" s="7" t="s">
        <v>1537</v>
      </c>
      <c r="J1962" s="7">
        <f t="shared" si="30"/>
        <v>0</v>
      </c>
      <c r="K1962" s="8">
        <v>0</v>
      </c>
      <c r="L1962" s="8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12">
        <v>0</v>
      </c>
      <c r="AA1962" s="20">
        <v>0</v>
      </c>
      <c r="AB1962" s="20">
        <v>0</v>
      </c>
      <c r="AC1962" s="48">
        <v>0</v>
      </c>
      <c r="AD1962" s="9">
        <v>0</v>
      </c>
      <c r="AE1962" s="7">
        <v>0</v>
      </c>
      <c r="AF1962" s="7">
        <v>0</v>
      </c>
      <c r="AG1962" s="7">
        <v>0</v>
      </c>
      <c r="AH1962" s="7">
        <v>0</v>
      </c>
      <c r="AI1962" s="7">
        <v>0</v>
      </c>
      <c r="AJ1962" s="7">
        <v>0</v>
      </c>
      <c r="AK1962" s="7">
        <v>0</v>
      </c>
      <c r="AL1962" s="7">
        <v>0</v>
      </c>
      <c r="AM1962" s="7">
        <v>0</v>
      </c>
      <c r="AN1962" s="7">
        <v>0</v>
      </c>
      <c r="AO1962" s="7">
        <v>0</v>
      </c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</row>
    <row r="1963" spans="1:67" s="21" customFormat="1">
      <c r="A1963" s="7" t="s">
        <v>6210</v>
      </c>
      <c r="B1963" s="7" t="s">
        <v>3669</v>
      </c>
      <c r="C1963" s="7" t="s">
        <v>1506</v>
      </c>
      <c r="D1963" s="7" t="s">
        <v>1507</v>
      </c>
      <c r="E1963" s="7" t="s">
        <v>1521</v>
      </c>
      <c r="F1963" s="7" t="s">
        <v>1546</v>
      </c>
      <c r="G1963" s="7" t="s">
        <v>1537</v>
      </c>
      <c r="H1963" s="7" t="s">
        <v>1537</v>
      </c>
      <c r="I1963" s="7" t="s">
        <v>1537</v>
      </c>
      <c r="J1963" s="7">
        <f t="shared" si="30"/>
        <v>0</v>
      </c>
      <c r="K1963" s="8">
        <v>0</v>
      </c>
      <c r="L1963" s="8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12">
        <v>0</v>
      </c>
      <c r="AA1963" s="20">
        <v>0</v>
      </c>
      <c r="AB1963" s="20">
        <v>0</v>
      </c>
      <c r="AC1963" s="48">
        <v>0</v>
      </c>
      <c r="AD1963" s="9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>
        <v>0</v>
      </c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</row>
    <row r="1964" spans="1:67" s="21" customFormat="1">
      <c r="A1964" s="7" t="s">
        <v>6211</v>
      </c>
      <c r="B1964" s="7" t="s">
        <v>4264</v>
      </c>
      <c r="C1964" s="7" t="s">
        <v>1506</v>
      </c>
      <c r="D1964" s="7" t="s">
        <v>1507</v>
      </c>
      <c r="E1964" s="7" t="s">
        <v>1521</v>
      </c>
      <c r="F1964" s="7" t="s">
        <v>1546</v>
      </c>
      <c r="G1964" s="7" t="s">
        <v>1547</v>
      </c>
      <c r="H1964" s="7" t="s">
        <v>1537</v>
      </c>
      <c r="I1964" s="7" t="s">
        <v>1537</v>
      </c>
      <c r="J1964" s="7">
        <f t="shared" si="30"/>
        <v>0</v>
      </c>
      <c r="K1964" s="8">
        <v>0</v>
      </c>
      <c r="L1964" s="8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>
        <v>0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Y1964" s="8">
        <v>0</v>
      </c>
      <c r="Z1964" s="12">
        <v>0</v>
      </c>
      <c r="AA1964" s="20">
        <v>0</v>
      </c>
      <c r="AB1964" s="20">
        <v>0</v>
      </c>
      <c r="AC1964" s="48">
        <v>0</v>
      </c>
      <c r="AD1964" s="9">
        <v>0</v>
      </c>
      <c r="AE1964" s="7">
        <v>0</v>
      </c>
      <c r="AF1964" s="7">
        <v>0</v>
      </c>
      <c r="AG1964" s="7">
        <v>0</v>
      </c>
      <c r="AH1964" s="7">
        <v>0</v>
      </c>
      <c r="AI1964" s="7">
        <v>0</v>
      </c>
      <c r="AJ1964" s="7">
        <v>0</v>
      </c>
      <c r="AK1964" s="7">
        <v>0</v>
      </c>
      <c r="AL1964" s="7">
        <v>0</v>
      </c>
      <c r="AM1964" s="7">
        <v>0</v>
      </c>
      <c r="AN1964" s="7">
        <v>0</v>
      </c>
      <c r="AO1964" s="7">
        <v>0</v>
      </c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</row>
    <row r="1965" spans="1:67" s="21" customFormat="1">
      <c r="A1965" s="7" t="s">
        <v>6212</v>
      </c>
      <c r="B1965" s="7" t="s">
        <v>3782</v>
      </c>
      <c r="C1965" s="7" t="s">
        <v>1506</v>
      </c>
      <c r="D1965" s="7" t="s">
        <v>1507</v>
      </c>
      <c r="E1965" s="7" t="s">
        <v>1521</v>
      </c>
      <c r="F1965" s="7" t="s">
        <v>1522</v>
      </c>
      <c r="G1965" s="7" t="s">
        <v>1537</v>
      </c>
      <c r="H1965" s="7" t="s">
        <v>1537</v>
      </c>
      <c r="I1965" s="7" t="s">
        <v>1537</v>
      </c>
      <c r="J1965" s="7">
        <f t="shared" si="30"/>
        <v>0</v>
      </c>
      <c r="K1965" s="8">
        <v>0</v>
      </c>
      <c r="L1965" s="8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12">
        <v>0</v>
      </c>
      <c r="AA1965" s="20">
        <v>0</v>
      </c>
      <c r="AB1965" s="20">
        <v>0</v>
      </c>
      <c r="AC1965" s="48">
        <v>0</v>
      </c>
      <c r="AD1965" s="9">
        <v>0</v>
      </c>
      <c r="AE1965" s="7">
        <v>0</v>
      </c>
      <c r="AF1965" s="7">
        <v>0</v>
      </c>
      <c r="AG1965" s="7">
        <v>0</v>
      </c>
      <c r="AH1965" s="7">
        <v>0</v>
      </c>
      <c r="AI1965" s="7">
        <v>0</v>
      </c>
      <c r="AJ1965" s="7">
        <v>0</v>
      </c>
      <c r="AK1965" s="7">
        <v>0</v>
      </c>
      <c r="AL1965" s="7">
        <v>0</v>
      </c>
      <c r="AM1965" s="7">
        <v>0</v>
      </c>
      <c r="AN1965" s="7">
        <v>0</v>
      </c>
      <c r="AO1965" s="7">
        <v>0</v>
      </c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</row>
    <row r="1966" spans="1:67" s="21" customFormat="1">
      <c r="A1966" s="7" t="s">
        <v>6213</v>
      </c>
      <c r="B1966" s="7" t="s">
        <v>4044</v>
      </c>
      <c r="C1966" s="7" t="s">
        <v>1506</v>
      </c>
      <c r="D1966" s="7" t="s">
        <v>1507</v>
      </c>
      <c r="E1966" s="7" t="s">
        <v>1508</v>
      </c>
      <c r="F1966" s="7" t="s">
        <v>1509</v>
      </c>
      <c r="G1966" s="7" t="s">
        <v>1537</v>
      </c>
      <c r="H1966" s="7" t="s">
        <v>1537</v>
      </c>
      <c r="I1966" s="7" t="s">
        <v>1537</v>
      </c>
      <c r="J1966" s="7">
        <f t="shared" si="30"/>
        <v>0</v>
      </c>
      <c r="K1966" s="8">
        <v>0</v>
      </c>
      <c r="L1966" s="8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12">
        <v>0</v>
      </c>
      <c r="AA1966" s="20">
        <v>0</v>
      </c>
      <c r="AB1966" s="20">
        <v>0</v>
      </c>
      <c r="AC1966" s="48">
        <v>0</v>
      </c>
      <c r="AD1966" s="9">
        <v>0</v>
      </c>
      <c r="AE1966" s="7">
        <v>0</v>
      </c>
      <c r="AF1966" s="7">
        <v>0</v>
      </c>
      <c r="AG1966" s="7">
        <v>0</v>
      </c>
      <c r="AH1966" s="7">
        <v>0</v>
      </c>
      <c r="AI1966" s="7">
        <v>0</v>
      </c>
      <c r="AJ1966" s="7">
        <v>0</v>
      </c>
      <c r="AK1966" s="7">
        <v>0</v>
      </c>
      <c r="AL1966" s="7">
        <v>0</v>
      </c>
      <c r="AM1966" s="7">
        <v>0</v>
      </c>
      <c r="AN1966" s="7">
        <v>0</v>
      </c>
      <c r="AO1966" s="7">
        <v>0</v>
      </c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</row>
    <row r="1967" spans="1:67" s="21" customFormat="1">
      <c r="A1967" s="7" t="s">
        <v>6214</v>
      </c>
      <c r="B1967" s="7" t="s">
        <v>5300</v>
      </c>
      <c r="C1967" s="7" t="s">
        <v>1506</v>
      </c>
      <c r="D1967" s="7" t="s">
        <v>1507</v>
      </c>
      <c r="E1967" s="7" t="s">
        <v>1521</v>
      </c>
      <c r="F1967" s="7" t="s">
        <v>1522</v>
      </c>
      <c r="G1967" s="7" t="s">
        <v>3763</v>
      </c>
      <c r="H1967" s="7" t="s">
        <v>5301</v>
      </c>
      <c r="I1967" s="7" t="s">
        <v>1537</v>
      </c>
      <c r="J1967" s="7">
        <f t="shared" si="30"/>
        <v>0</v>
      </c>
      <c r="K1967" s="8">
        <v>0</v>
      </c>
      <c r="L1967" s="8">
        <v>0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0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12">
        <v>0</v>
      </c>
      <c r="AA1967" s="20">
        <v>0</v>
      </c>
      <c r="AB1967" s="20">
        <v>0</v>
      </c>
      <c r="AC1967" s="48">
        <v>0</v>
      </c>
      <c r="AD1967" s="9">
        <v>0</v>
      </c>
      <c r="AE1967" s="7">
        <v>0</v>
      </c>
      <c r="AF1967" s="7">
        <v>0</v>
      </c>
      <c r="AG1967" s="7">
        <v>0</v>
      </c>
      <c r="AH1967" s="7">
        <v>0</v>
      </c>
      <c r="AI1967" s="7">
        <v>0</v>
      </c>
      <c r="AJ1967" s="7">
        <v>0</v>
      </c>
      <c r="AK1967" s="7">
        <v>0</v>
      </c>
      <c r="AL1967" s="7">
        <v>0</v>
      </c>
      <c r="AM1967" s="7">
        <v>0</v>
      </c>
      <c r="AN1967" s="7">
        <v>0</v>
      </c>
      <c r="AO1967" s="7">
        <v>0</v>
      </c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</row>
    <row r="1968" spans="1:67" s="21" customFormat="1">
      <c r="A1968" s="7" t="s">
        <v>6215</v>
      </c>
      <c r="B1968" s="7" t="s">
        <v>6014</v>
      </c>
      <c r="C1968" s="7" t="s">
        <v>1506</v>
      </c>
      <c r="D1968" s="7" t="s">
        <v>1507</v>
      </c>
      <c r="E1968" s="7" t="s">
        <v>1515</v>
      </c>
      <c r="F1968" s="7" t="s">
        <v>1581</v>
      </c>
      <c r="G1968" s="7" t="s">
        <v>1537</v>
      </c>
      <c r="H1968" s="7" t="s">
        <v>1537</v>
      </c>
      <c r="I1968" s="7" t="s">
        <v>1537</v>
      </c>
      <c r="J1968" s="7">
        <f t="shared" si="30"/>
        <v>0</v>
      </c>
      <c r="K1968" s="8">
        <v>0</v>
      </c>
      <c r="L1968" s="8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Y1968" s="8">
        <v>0</v>
      </c>
      <c r="Z1968" s="12">
        <v>0</v>
      </c>
      <c r="AA1968" s="20">
        <v>0</v>
      </c>
      <c r="AB1968" s="20">
        <v>0</v>
      </c>
      <c r="AC1968" s="48">
        <v>0</v>
      </c>
      <c r="AD1968" s="9">
        <v>0</v>
      </c>
      <c r="AE1968" s="7">
        <v>0</v>
      </c>
      <c r="AF1968" s="7">
        <v>0</v>
      </c>
      <c r="AG1968" s="7">
        <v>0</v>
      </c>
      <c r="AH1968" s="7">
        <v>0</v>
      </c>
      <c r="AI1968" s="7">
        <v>0</v>
      </c>
      <c r="AJ1968" s="7">
        <v>0</v>
      </c>
      <c r="AK1968" s="7">
        <v>0</v>
      </c>
      <c r="AL1968" s="7">
        <v>0</v>
      </c>
      <c r="AM1968" s="7">
        <v>0</v>
      </c>
      <c r="AN1968" s="7">
        <v>0</v>
      </c>
      <c r="AO1968" s="7">
        <v>0</v>
      </c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</row>
    <row r="1969" spans="1:67" s="21" customFormat="1">
      <c r="A1969" s="7" t="s">
        <v>6216</v>
      </c>
      <c r="B1969" s="7" t="s">
        <v>4044</v>
      </c>
      <c r="C1969" s="7" t="s">
        <v>1506</v>
      </c>
      <c r="D1969" s="7" t="s">
        <v>1507</v>
      </c>
      <c r="E1969" s="7" t="s">
        <v>1508</v>
      </c>
      <c r="F1969" s="7" t="s">
        <v>1509</v>
      </c>
      <c r="G1969" s="7" t="s">
        <v>1537</v>
      </c>
      <c r="H1969" s="7" t="s">
        <v>1537</v>
      </c>
      <c r="I1969" s="7" t="s">
        <v>1537</v>
      </c>
      <c r="J1969" s="7">
        <f t="shared" si="30"/>
        <v>0</v>
      </c>
      <c r="K1969" s="8">
        <v>0</v>
      </c>
      <c r="L1969" s="8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12">
        <v>0</v>
      </c>
      <c r="AA1969" s="20">
        <v>0</v>
      </c>
      <c r="AB1969" s="20">
        <v>0</v>
      </c>
      <c r="AC1969" s="48">
        <v>0</v>
      </c>
      <c r="AD1969" s="9">
        <v>0</v>
      </c>
      <c r="AE1969" s="7">
        <v>0</v>
      </c>
      <c r="AF1969" s="7">
        <v>0</v>
      </c>
      <c r="AG1969" s="7">
        <v>0</v>
      </c>
      <c r="AH1969" s="7">
        <v>0</v>
      </c>
      <c r="AI1969" s="7">
        <v>0</v>
      </c>
      <c r="AJ1969" s="7">
        <v>0</v>
      </c>
      <c r="AK1969" s="7">
        <v>0</v>
      </c>
      <c r="AL1969" s="7">
        <v>0</v>
      </c>
      <c r="AM1969" s="7">
        <v>0</v>
      </c>
      <c r="AN1969" s="7">
        <v>0</v>
      </c>
      <c r="AO1969" s="7">
        <v>0</v>
      </c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</row>
    <row r="1970" spans="1:67" s="21" customFormat="1">
      <c r="A1970" s="7" t="s">
        <v>6217</v>
      </c>
      <c r="B1970" s="7" t="s">
        <v>3968</v>
      </c>
      <c r="C1970" s="7" t="s">
        <v>1506</v>
      </c>
      <c r="D1970" s="7" t="s">
        <v>1507</v>
      </c>
      <c r="E1970" s="7" t="s">
        <v>1521</v>
      </c>
      <c r="F1970" s="7" t="s">
        <v>1522</v>
      </c>
      <c r="G1970" s="7" t="s">
        <v>3763</v>
      </c>
      <c r="H1970" s="7" t="s">
        <v>1537</v>
      </c>
      <c r="I1970" s="7" t="s">
        <v>1537</v>
      </c>
      <c r="J1970" s="7">
        <f t="shared" si="30"/>
        <v>0</v>
      </c>
      <c r="K1970" s="8">
        <v>0</v>
      </c>
      <c r="L1970" s="8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  <c r="R1970" s="8">
        <v>0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Y1970" s="8">
        <v>0</v>
      </c>
      <c r="Z1970" s="12">
        <v>0</v>
      </c>
      <c r="AA1970" s="20">
        <v>0</v>
      </c>
      <c r="AB1970" s="20">
        <v>0</v>
      </c>
      <c r="AC1970" s="48">
        <v>0</v>
      </c>
      <c r="AD1970" s="9">
        <v>0</v>
      </c>
      <c r="AE1970" s="7">
        <v>0</v>
      </c>
      <c r="AF1970" s="7">
        <v>0</v>
      </c>
      <c r="AG1970" s="7">
        <v>0</v>
      </c>
      <c r="AH1970" s="7">
        <v>0</v>
      </c>
      <c r="AI1970" s="7">
        <v>0</v>
      </c>
      <c r="AJ1970" s="7">
        <v>0</v>
      </c>
      <c r="AK1970" s="7">
        <v>0</v>
      </c>
      <c r="AL1970" s="7">
        <v>0</v>
      </c>
      <c r="AM1970" s="7">
        <v>0</v>
      </c>
      <c r="AN1970" s="7">
        <v>0</v>
      </c>
      <c r="AO1970" s="7">
        <v>0</v>
      </c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</row>
    <row r="1971" spans="1:67" s="21" customFormat="1">
      <c r="A1971" s="7" t="s">
        <v>6218</v>
      </c>
      <c r="B1971" s="7" t="s">
        <v>3968</v>
      </c>
      <c r="C1971" s="7" t="s">
        <v>1506</v>
      </c>
      <c r="D1971" s="7" t="s">
        <v>1507</v>
      </c>
      <c r="E1971" s="7" t="s">
        <v>1521</v>
      </c>
      <c r="F1971" s="7" t="s">
        <v>1522</v>
      </c>
      <c r="G1971" s="7" t="s">
        <v>3763</v>
      </c>
      <c r="H1971" s="7" t="s">
        <v>1537</v>
      </c>
      <c r="I1971" s="7" t="s">
        <v>1537</v>
      </c>
      <c r="J1971" s="7">
        <f t="shared" si="30"/>
        <v>0</v>
      </c>
      <c r="K1971" s="8">
        <v>0</v>
      </c>
      <c r="L1971" s="8">
        <v>0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>
        <v>0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12">
        <v>0</v>
      </c>
      <c r="AA1971" s="20">
        <v>0</v>
      </c>
      <c r="AB1971" s="20">
        <v>0</v>
      </c>
      <c r="AC1971" s="48">
        <v>0</v>
      </c>
      <c r="AD1971" s="9">
        <v>0</v>
      </c>
      <c r="AE1971" s="7">
        <v>0</v>
      </c>
      <c r="AF1971" s="7">
        <v>0</v>
      </c>
      <c r="AG1971" s="7">
        <v>0</v>
      </c>
      <c r="AH1971" s="7">
        <v>0</v>
      </c>
      <c r="AI1971" s="7">
        <v>0</v>
      </c>
      <c r="AJ1971" s="7">
        <v>0</v>
      </c>
      <c r="AK1971" s="7">
        <v>0</v>
      </c>
      <c r="AL1971" s="7">
        <v>0</v>
      </c>
      <c r="AM1971" s="7">
        <v>0</v>
      </c>
      <c r="AN1971" s="7">
        <v>0</v>
      </c>
      <c r="AO1971" s="7">
        <v>0</v>
      </c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</row>
    <row r="1972" spans="1:67" s="21" customFormat="1">
      <c r="A1972" s="7" t="s">
        <v>6219</v>
      </c>
      <c r="B1972" s="7" t="s">
        <v>3968</v>
      </c>
      <c r="C1972" s="7" t="s">
        <v>1506</v>
      </c>
      <c r="D1972" s="7" t="s">
        <v>1507</v>
      </c>
      <c r="E1972" s="7" t="s">
        <v>1521</v>
      </c>
      <c r="F1972" s="7" t="s">
        <v>1522</v>
      </c>
      <c r="G1972" s="7" t="s">
        <v>3763</v>
      </c>
      <c r="H1972" s="7" t="s">
        <v>1537</v>
      </c>
      <c r="I1972" s="7" t="s">
        <v>1537</v>
      </c>
      <c r="J1972" s="7">
        <f t="shared" si="30"/>
        <v>0</v>
      </c>
      <c r="K1972" s="8">
        <v>0</v>
      </c>
      <c r="L1972" s="8">
        <v>0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>
        <v>0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Y1972" s="8">
        <v>0</v>
      </c>
      <c r="Z1972" s="12">
        <v>0</v>
      </c>
      <c r="AA1972" s="20">
        <v>0</v>
      </c>
      <c r="AB1972" s="20">
        <v>0</v>
      </c>
      <c r="AC1972" s="48">
        <v>0</v>
      </c>
      <c r="AD1972" s="9">
        <v>0</v>
      </c>
      <c r="AE1972" s="7">
        <v>0</v>
      </c>
      <c r="AF1972" s="7">
        <v>0</v>
      </c>
      <c r="AG1972" s="7">
        <v>0</v>
      </c>
      <c r="AH1972" s="7">
        <v>0</v>
      </c>
      <c r="AI1972" s="7">
        <v>0</v>
      </c>
      <c r="AJ1972" s="7">
        <v>0</v>
      </c>
      <c r="AK1972" s="7">
        <v>0</v>
      </c>
      <c r="AL1972" s="7">
        <v>0</v>
      </c>
      <c r="AM1972" s="7">
        <v>0</v>
      </c>
      <c r="AN1972" s="7">
        <v>0</v>
      </c>
      <c r="AO1972" s="7">
        <v>0</v>
      </c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</row>
    <row r="1973" spans="1:67" s="21" customFormat="1">
      <c r="A1973" s="7" t="s">
        <v>6220</v>
      </c>
      <c r="B1973" s="7" t="s">
        <v>3968</v>
      </c>
      <c r="C1973" s="7" t="s">
        <v>1506</v>
      </c>
      <c r="D1973" s="7" t="s">
        <v>1507</v>
      </c>
      <c r="E1973" s="7" t="s">
        <v>1521</v>
      </c>
      <c r="F1973" s="7" t="s">
        <v>1522</v>
      </c>
      <c r="G1973" s="7" t="s">
        <v>3763</v>
      </c>
      <c r="H1973" s="7" t="s">
        <v>1537</v>
      </c>
      <c r="I1973" s="7" t="s">
        <v>1537</v>
      </c>
      <c r="J1973" s="7">
        <f t="shared" si="30"/>
        <v>0</v>
      </c>
      <c r="K1973" s="8">
        <v>0</v>
      </c>
      <c r="L1973" s="8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0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12">
        <v>0</v>
      </c>
      <c r="AA1973" s="20">
        <v>0</v>
      </c>
      <c r="AB1973" s="20">
        <v>0</v>
      </c>
      <c r="AC1973" s="48">
        <v>0</v>
      </c>
      <c r="AD1973" s="9">
        <v>0</v>
      </c>
      <c r="AE1973" s="7">
        <v>0</v>
      </c>
      <c r="AF1973" s="7">
        <v>0</v>
      </c>
      <c r="AG1973" s="7">
        <v>0</v>
      </c>
      <c r="AH1973" s="7">
        <v>0</v>
      </c>
      <c r="AI1973" s="7">
        <v>0</v>
      </c>
      <c r="AJ1973" s="7">
        <v>0</v>
      </c>
      <c r="AK1973" s="7">
        <v>0</v>
      </c>
      <c r="AL1973" s="7">
        <v>0</v>
      </c>
      <c r="AM1973" s="7">
        <v>0</v>
      </c>
      <c r="AN1973" s="7">
        <v>0</v>
      </c>
      <c r="AO1973" s="7">
        <v>0</v>
      </c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</row>
    <row r="1974" spans="1:67" s="21" customFormat="1">
      <c r="A1974" s="7" t="s">
        <v>6221</v>
      </c>
      <c r="B1974" s="7" t="s">
        <v>3901</v>
      </c>
      <c r="C1974" s="7" t="s">
        <v>1506</v>
      </c>
      <c r="D1974" s="7" t="s">
        <v>1749</v>
      </c>
      <c r="E1974" s="7" t="s">
        <v>1749</v>
      </c>
      <c r="F1974" s="7" t="s">
        <v>1750</v>
      </c>
      <c r="G1974" s="7" t="s">
        <v>1751</v>
      </c>
      <c r="H1974" s="7" t="s">
        <v>1537</v>
      </c>
      <c r="I1974" s="7" t="s">
        <v>1537</v>
      </c>
      <c r="J1974" s="7">
        <f t="shared" si="30"/>
        <v>0</v>
      </c>
      <c r="K1974" s="8">
        <v>0</v>
      </c>
      <c r="L1974" s="8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  <c r="R1974" s="8">
        <v>0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Y1974" s="8">
        <v>0</v>
      </c>
      <c r="Z1974" s="12">
        <v>0</v>
      </c>
      <c r="AA1974" s="20">
        <v>0</v>
      </c>
      <c r="AB1974" s="20">
        <v>0</v>
      </c>
      <c r="AC1974" s="48">
        <v>0</v>
      </c>
      <c r="AD1974" s="9">
        <v>0</v>
      </c>
      <c r="AE1974" s="7">
        <v>0</v>
      </c>
      <c r="AF1974" s="7">
        <v>0</v>
      </c>
      <c r="AG1974" s="7">
        <v>0</v>
      </c>
      <c r="AH1974" s="7">
        <v>0</v>
      </c>
      <c r="AI1974" s="7">
        <v>0</v>
      </c>
      <c r="AJ1974" s="7">
        <v>0</v>
      </c>
      <c r="AK1974" s="7">
        <v>0</v>
      </c>
      <c r="AL1974" s="7">
        <v>0</v>
      </c>
      <c r="AM1974" s="7">
        <v>0</v>
      </c>
      <c r="AN1974" s="7">
        <v>0</v>
      </c>
      <c r="AO1974" s="7">
        <v>0</v>
      </c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</row>
    <row r="1975" spans="1:67" s="21" customFormat="1">
      <c r="A1975" s="7" t="s">
        <v>6222</v>
      </c>
      <c r="B1975" s="7" t="s">
        <v>5326</v>
      </c>
      <c r="C1975" s="7" t="s">
        <v>1506</v>
      </c>
      <c r="D1975" s="7" t="s">
        <v>1749</v>
      </c>
      <c r="E1975" s="7" t="s">
        <v>1749</v>
      </c>
      <c r="F1975" s="7" t="s">
        <v>1750</v>
      </c>
      <c r="G1975" s="7" t="s">
        <v>1537</v>
      </c>
      <c r="H1975" s="7" t="s">
        <v>1537</v>
      </c>
      <c r="I1975" s="7" t="s">
        <v>1537</v>
      </c>
      <c r="J1975" s="7">
        <f t="shared" si="30"/>
        <v>0</v>
      </c>
      <c r="K1975" s="8">
        <v>0</v>
      </c>
      <c r="L1975" s="8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0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12">
        <v>0</v>
      </c>
      <c r="AA1975" s="20">
        <v>0</v>
      </c>
      <c r="AB1975" s="20">
        <v>0</v>
      </c>
      <c r="AC1975" s="48">
        <v>0</v>
      </c>
      <c r="AD1975" s="9">
        <v>0</v>
      </c>
      <c r="AE1975" s="7">
        <v>0</v>
      </c>
      <c r="AF1975" s="7">
        <v>0</v>
      </c>
      <c r="AG1975" s="7">
        <v>0</v>
      </c>
      <c r="AH1975" s="7">
        <v>0</v>
      </c>
      <c r="AI1975" s="7">
        <v>0</v>
      </c>
      <c r="AJ1975" s="7">
        <v>0</v>
      </c>
      <c r="AK1975" s="7">
        <v>0</v>
      </c>
      <c r="AL1975" s="7">
        <v>0</v>
      </c>
      <c r="AM1975" s="7">
        <v>0</v>
      </c>
      <c r="AN1975" s="7">
        <v>0</v>
      </c>
      <c r="AO1975" s="7">
        <v>0</v>
      </c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</row>
    <row r="1976" spans="1:67" s="21" customFormat="1">
      <c r="A1976" s="7" t="s">
        <v>6223</v>
      </c>
      <c r="B1976" s="7" t="s">
        <v>4016</v>
      </c>
      <c r="C1976" s="7" t="s">
        <v>1506</v>
      </c>
      <c r="D1976" s="7" t="s">
        <v>1507</v>
      </c>
      <c r="E1976" s="7" t="s">
        <v>1508</v>
      </c>
      <c r="F1976" s="7" t="s">
        <v>1537</v>
      </c>
      <c r="G1976" s="7" t="s">
        <v>1537</v>
      </c>
      <c r="H1976" s="7" t="s">
        <v>1537</v>
      </c>
      <c r="I1976" s="7" t="s">
        <v>1537</v>
      </c>
      <c r="J1976" s="7">
        <f t="shared" si="30"/>
        <v>0</v>
      </c>
      <c r="K1976" s="8">
        <v>0</v>
      </c>
      <c r="L1976" s="8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Y1976" s="8">
        <v>0</v>
      </c>
      <c r="Z1976" s="12">
        <v>0</v>
      </c>
      <c r="AA1976" s="20">
        <v>0</v>
      </c>
      <c r="AB1976" s="20">
        <v>0</v>
      </c>
      <c r="AC1976" s="48">
        <v>0</v>
      </c>
      <c r="AD1976" s="9">
        <v>0</v>
      </c>
      <c r="AE1976" s="7">
        <v>0</v>
      </c>
      <c r="AF1976" s="7">
        <v>0</v>
      </c>
      <c r="AG1976" s="7">
        <v>0</v>
      </c>
      <c r="AH1976" s="7">
        <v>0</v>
      </c>
      <c r="AI1976" s="7">
        <v>0</v>
      </c>
      <c r="AJ1976" s="7">
        <v>0</v>
      </c>
      <c r="AK1976" s="7">
        <v>0</v>
      </c>
      <c r="AL1976" s="7">
        <v>0</v>
      </c>
      <c r="AM1976" s="7">
        <v>0</v>
      </c>
      <c r="AN1976" s="7">
        <v>0</v>
      </c>
      <c r="AO1976" s="7">
        <v>0</v>
      </c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</row>
    <row r="1977" spans="1:67" s="21" customFormat="1">
      <c r="A1977" s="7" t="s">
        <v>6224</v>
      </c>
      <c r="B1977" s="7" t="s">
        <v>4736</v>
      </c>
      <c r="C1977" s="7" t="s">
        <v>1506</v>
      </c>
      <c r="D1977" s="7" t="s">
        <v>1532</v>
      </c>
      <c r="E1977" s="7" t="s">
        <v>1533</v>
      </c>
      <c r="F1977" s="7" t="s">
        <v>1534</v>
      </c>
      <c r="G1977" s="7" t="s">
        <v>1537</v>
      </c>
      <c r="H1977" s="7" t="s">
        <v>1537</v>
      </c>
      <c r="I1977" s="7" t="s">
        <v>1537</v>
      </c>
      <c r="J1977" s="7">
        <f t="shared" si="30"/>
        <v>0</v>
      </c>
      <c r="K1977" s="8">
        <v>0</v>
      </c>
      <c r="L1977" s="8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12">
        <v>0</v>
      </c>
      <c r="AA1977" s="20">
        <v>0</v>
      </c>
      <c r="AB1977" s="20">
        <v>0</v>
      </c>
      <c r="AC1977" s="48">
        <v>0</v>
      </c>
      <c r="AD1977" s="9">
        <v>0</v>
      </c>
      <c r="AE1977" s="7">
        <v>0</v>
      </c>
      <c r="AF1977" s="7">
        <v>0</v>
      </c>
      <c r="AG1977" s="7">
        <v>0</v>
      </c>
      <c r="AH1977" s="7">
        <v>0</v>
      </c>
      <c r="AI1977" s="7">
        <v>0</v>
      </c>
      <c r="AJ1977" s="7">
        <v>0</v>
      </c>
      <c r="AK1977" s="7">
        <v>0</v>
      </c>
      <c r="AL1977" s="7">
        <v>0</v>
      </c>
      <c r="AM1977" s="7">
        <v>0</v>
      </c>
      <c r="AN1977" s="7">
        <v>0</v>
      </c>
      <c r="AO1977" s="7">
        <v>0</v>
      </c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</row>
    <row r="1978" spans="1:67" s="21" customFormat="1">
      <c r="A1978" s="7" t="s">
        <v>6225</v>
      </c>
      <c r="B1978" s="7" t="s">
        <v>4736</v>
      </c>
      <c r="C1978" s="7" t="s">
        <v>1506</v>
      </c>
      <c r="D1978" s="7" t="s">
        <v>1532</v>
      </c>
      <c r="E1978" s="7" t="s">
        <v>1533</v>
      </c>
      <c r="F1978" s="7" t="s">
        <v>1534</v>
      </c>
      <c r="G1978" s="7" t="s">
        <v>1537</v>
      </c>
      <c r="H1978" s="7" t="s">
        <v>1537</v>
      </c>
      <c r="I1978" s="7" t="s">
        <v>1537</v>
      </c>
      <c r="J1978" s="7">
        <f t="shared" si="30"/>
        <v>0</v>
      </c>
      <c r="K1978" s="8">
        <v>0</v>
      </c>
      <c r="L1978" s="8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>
        <v>0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0</v>
      </c>
      <c r="Z1978" s="12">
        <v>0</v>
      </c>
      <c r="AA1978" s="20">
        <v>0</v>
      </c>
      <c r="AB1978" s="20">
        <v>0</v>
      </c>
      <c r="AC1978" s="48">
        <v>0</v>
      </c>
      <c r="AD1978" s="9">
        <v>0</v>
      </c>
      <c r="AE1978" s="7">
        <v>0</v>
      </c>
      <c r="AF1978" s="7">
        <v>0</v>
      </c>
      <c r="AG1978" s="7">
        <v>0</v>
      </c>
      <c r="AH1978" s="7">
        <v>0</v>
      </c>
      <c r="AI1978" s="7">
        <v>0</v>
      </c>
      <c r="AJ1978" s="7">
        <v>0</v>
      </c>
      <c r="AK1978" s="7">
        <v>0</v>
      </c>
      <c r="AL1978" s="7">
        <v>0</v>
      </c>
      <c r="AM1978" s="7">
        <v>0</v>
      </c>
      <c r="AN1978" s="7">
        <v>0</v>
      </c>
      <c r="AO1978" s="7">
        <v>0</v>
      </c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</row>
    <row r="1979" spans="1:67" s="21" customFormat="1">
      <c r="A1979" s="7" t="s">
        <v>6226</v>
      </c>
      <c r="B1979" s="7" t="s">
        <v>4102</v>
      </c>
      <c r="C1979" s="7" t="s">
        <v>1506</v>
      </c>
      <c r="D1979" s="7" t="s">
        <v>1507</v>
      </c>
      <c r="E1979" s="7" t="s">
        <v>1537</v>
      </c>
      <c r="F1979" s="7" t="s">
        <v>1537</v>
      </c>
      <c r="G1979" s="7" t="s">
        <v>1537</v>
      </c>
      <c r="H1979" s="7" t="s">
        <v>1537</v>
      </c>
      <c r="I1979" s="7" t="s">
        <v>1537</v>
      </c>
      <c r="J1979" s="7">
        <f t="shared" si="30"/>
        <v>0</v>
      </c>
      <c r="K1979" s="8">
        <v>0</v>
      </c>
      <c r="L1979" s="8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0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12">
        <v>0</v>
      </c>
      <c r="AA1979" s="20">
        <v>0</v>
      </c>
      <c r="AB1979" s="20">
        <v>0</v>
      </c>
      <c r="AC1979" s="48">
        <v>0</v>
      </c>
      <c r="AD1979" s="9">
        <v>0</v>
      </c>
      <c r="AE1979" s="7">
        <v>0</v>
      </c>
      <c r="AF1979" s="7">
        <v>0</v>
      </c>
      <c r="AG1979" s="7">
        <v>0</v>
      </c>
      <c r="AH1979" s="7">
        <v>0</v>
      </c>
      <c r="AI1979" s="7">
        <v>0</v>
      </c>
      <c r="AJ1979" s="7">
        <v>0</v>
      </c>
      <c r="AK1979" s="7">
        <v>0</v>
      </c>
      <c r="AL1979" s="7">
        <v>0</v>
      </c>
      <c r="AM1979" s="7">
        <v>0</v>
      </c>
      <c r="AN1979" s="7">
        <v>0</v>
      </c>
      <c r="AO1979" s="7">
        <v>0</v>
      </c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</row>
    <row r="1980" spans="1:67" s="21" customFormat="1">
      <c r="A1980" s="7" t="s">
        <v>6227</v>
      </c>
      <c r="B1980" s="7" t="s">
        <v>3901</v>
      </c>
      <c r="C1980" s="7" t="s">
        <v>1506</v>
      </c>
      <c r="D1980" s="7" t="s">
        <v>1749</v>
      </c>
      <c r="E1980" s="7" t="s">
        <v>1749</v>
      </c>
      <c r="F1980" s="7" t="s">
        <v>1750</v>
      </c>
      <c r="G1980" s="7" t="s">
        <v>1751</v>
      </c>
      <c r="H1980" s="7" t="s">
        <v>1537</v>
      </c>
      <c r="I1980" s="7" t="s">
        <v>1537</v>
      </c>
      <c r="J1980" s="7">
        <f t="shared" si="30"/>
        <v>0</v>
      </c>
      <c r="K1980" s="8">
        <v>0</v>
      </c>
      <c r="L1980" s="8">
        <v>0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  <c r="R1980" s="8">
        <v>0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12">
        <v>0</v>
      </c>
      <c r="AA1980" s="20">
        <v>0</v>
      </c>
      <c r="AB1980" s="20">
        <v>0</v>
      </c>
      <c r="AC1980" s="48">
        <v>0</v>
      </c>
      <c r="AD1980" s="9">
        <v>0</v>
      </c>
      <c r="AE1980" s="7">
        <v>0</v>
      </c>
      <c r="AF1980" s="7">
        <v>0</v>
      </c>
      <c r="AG1980" s="7">
        <v>0</v>
      </c>
      <c r="AH1980" s="7">
        <v>0</v>
      </c>
      <c r="AI1980" s="7">
        <v>0</v>
      </c>
      <c r="AJ1980" s="7">
        <v>0</v>
      </c>
      <c r="AK1980" s="7">
        <v>0</v>
      </c>
      <c r="AL1980" s="7">
        <v>0</v>
      </c>
      <c r="AM1980" s="7">
        <v>0</v>
      </c>
      <c r="AN1980" s="7">
        <v>0</v>
      </c>
      <c r="AO1980" s="7">
        <v>0</v>
      </c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</row>
    <row r="1981" spans="1:67" s="21" customFormat="1">
      <c r="A1981" s="7" t="s">
        <v>6228</v>
      </c>
      <c r="B1981" s="7" t="s">
        <v>3782</v>
      </c>
      <c r="C1981" s="7" t="s">
        <v>1506</v>
      </c>
      <c r="D1981" s="7" t="s">
        <v>1507</v>
      </c>
      <c r="E1981" s="7" t="s">
        <v>1521</v>
      </c>
      <c r="F1981" s="7" t="s">
        <v>1522</v>
      </c>
      <c r="G1981" s="7" t="s">
        <v>1537</v>
      </c>
      <c r="H1981" s="7" t="s">
        <v>1537</v>
      </c>
      <c r="I1981" s="7" t="s">
        <v>1537</v>
      </c>
      <c r="J1981" s="7">
        <f t="shared" si="30"/>
        <v>0</v>
      </c>
      <c r="K1981" s="8">
        <v>0</v>
      </c>
      <c r="L1981" s="8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>
        <v>0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12">
        <v>0</v>
      </c>
      <c r="AA1981" s="20">
        <v>0</v>
      </c>
      <c r="AB1981" s="20">
        <v>0</v>
      </c>
      <c r="AC1981" s="48">
        <v>0</v>
      </c>
      <c r="AD1981" s="9">
        <v>0</v>
      </c>
      <c r="AE1981" s="7">
        <v>0</v>
      </c>
      <c r="AF1981" s="7">
        <v>0</v>
      </c>
      <c r="AG1981" s="7">
        <v>0</v>
      </c>
      <c r="AH1981" s="7">
        <v>0</v>
      </c>
      <c r="AI1981" s="7">
        <v>0</v>
      </c>
      <c r="AJ1981" s="7">
        <v>0</v>
      </c>
      <c r="AK1981" s="7">
        <v>0</v>
      </c>
      <c r="AL1981" s="7">
        <v>0</v>
      </c>
      <c r="AM1981" s="7">
        <v>0</v>
      </c>
      <c r="AN1981" s="7">
        <v>0</v>
      </c>
      <c r="AO1981" s="7">
        <v>0</v>
      </c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</row>
    <row r="1982" spans="1:67" s="21" customFormat="1">
      <c r="A1982" s="7" t="s">
        <v>6229</v>
      </c>
      <c r="B1982" s="7" t="s">
        <v>3782</v>
      </c>
      <c r="C1982" s="7" t="s">
        <v>1506</v>
      </c>
      <c r="D1982" s="7" t="s">
        <v>1507</v>
      </c>
      <c r="E1982" s="7" t="s">
        <v>1521</v>
      </c>
      <c r="F1982" s="7" t="s">
        <v>1522</v>
      </c>
      <c r="G1982" s="7" t="s">
        <v>1537</v>
      </c>
      <c r="H1982" s="7" t="s">
        <v>1537</v>
      </c>
      <c r="I1982" s="7" t="s">
        <v>1537</v>
      </c>
      <c r="J1982" s="7">
        <f t="shared" si="30"/>
        <v>0</v>
      </c>
      <c r="K1982" s="8">
        <v>0</v>
      </c>
      <c r="L1982" s="8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  <c r="R1982" s="8">
        <v>0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Y1982" s="8">
        <v>0</v>
      </c>
      <c r="Z1982" s="12">
        <v>0</v>
      </c>
      <c r="AA1982" s="20">
        <v>0</v>
      </c>
      <c r="AB1982" s="20">
        <v>0</v>
      </c>
      <c r="AC1982" s="48">
        <v>0</v>
      </c>
      <c r="AD1982" s="9">
        <v>0</v>
      </c>
      <c r="AE1982" s="7">
        <v>0</v>
      </c>
      <c r="AF1982" s="7">
        <v>0</v>
      </c>
      <c r="AG1982" s="7">
        <v>0</v>
      </c>
      <c r="AH1982" s="7">
        <v>0</v>
      </c>
      <c r="AI1982" s="7">
        <v>0</v>
      </c>
      <c r="AJ1982" s="7">
        <v>0</v>
      </c>
      <c r="AK1982" s="7">
        <v>0</v>
      </c>
      <c r="AL1982" s="7">
        <v>0</v>
      </c>
      <c r="AM1982" s="7">
        <v>0</v>
      </c>
      <c r="AN1982" s="7">
        <v>0</v>
      </c>
      <c r="AO1982" s="7">
        <v>0</v>
      </c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</row>
    <row r="1983" spans="1:67" s="21" customFormat="1">
      <c r="A1983" s="7" t="s">
        <v>6230</v>
      </c>
      <c r="B1983" s="7" t="s">
        <v>3717</v>
      </c>
      <c r="C1983" s="7" t="s">
        <v>1506</v>
      </c>
      <c r="D1983" s="7" t="s">
        <v>1507</v>
      </c>
      <c r="E1983" s="7" t="s">
        <v>1508</v>
      </c>
      <c r="F1983" s="7" t="s">
        <v>1509</v>
      </c>
      <c r="G1983" s="7" t="s">
        <v>1510</v>
      </c>
      <c r="H1983" s="7" t="s">
        <v>1511</v>
      </c>
      <c r="I1983" s="7" t="s">
        <v>1537</v>
      </c>
      <c r="J1983" s="7">
        <f t="shared" si="30"/>
        <v>0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0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12">
        <v>0</v>
      </c>
      <c r="AA1983" s="20">
        <v>0</v>
      </c>
      <c r="AB1983" s="20">
        <v>0</v>
      </c>
      <c r="AC1983" s="48">
        <v>0</v>
      </c>
      <c r="AD1983" s="9">
        <v>0</v>
      </c>
      <c r="AE1983" s="7">
        <v>0</v>
      </c>
      <c r="AF1983" s="7">
        <v>0</v>
      </c>
      <c r="AG1983" s="7">
        <v>0</v>
      </c>
      <c r="AH1983" s="7">
        <v>0</v>
      </c>
      <c r="AI1983" s="7">
        <v>0</v>
      </c>
      <c r="AJ1983" s="7">
        <v>0</v>
      </c>
      <c r="AK1983" s="7">
        <v>0</v>
      </c>
      <c r="AL1983" s="7">
        <v>0</v>
      </c>
      <c r="AM1983" s="7">
        <v>0</v>
      </c>
      <c r="AN1983" s="7">
        <v>0</v>
      </c>
      <c r="AO1983" s="7">
        <v>0</v>
      </c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</row>
    <row r="1984" spans="1:67" s="21" customFormat="1">
      <c r="A1984" s="7" t="s">
        <v>6231</v>
      </c>
      <c r="B1984" s="7" t="s">
        <v>3782</v>
      </c>
      <c r="C1984" s="7" t="s">
        <v>1506</v>
      </c>
      <c r="D1984" s="7" t="s">
        <v>1507</v>
      </c>
      <c r="E1984" s="7" t="s">
        <v>1521</v>
      </c>
      <c r="F1984" s="7" t="s">
        <v>1522</v>
      </c>
      <c r="G1984" s="7" t="s">
        <v>1537</v>
      </c>
      <c r="H1984" s="7" t="s">
        <v>1537</v>
      </c>
      <c r="I1984" s="7" t="s">
        <v>1537</v>
      </c>
      <c r="J1984" s="7">
        <f t="shared" si="30"/>
        <v>0</v>
      </c>
      <c r="K1984" s="8">
        <v>0</v>
      </c>
      <c r="L1984" s="8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  <c r="R1984" s="8">
        <v>0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Y1984" s="8">
        <v>0</v>
      </c>
      <c r="Z1984" s="12">
        <v>0</v>
      </c>
      <c r="AA1984" s="20">
        <v>0</v>
      </c>
      <c r="AB1984" s="20">
        <v>0</v>
      </c>
      <c r="AC1984" s="48">
        <v>0</v>
      </c>
      <c r="AD1984" s="9">
        <v>0</v>
      </c>
      <c r="AE1984" s="7">
        <v>0</v>
      </c>
      <c r="AF1984" s="7">
        <v>0</v>
      </c>
      <c r="AG1984" s="7">
        <v>0</v>
      </c>
      <c r="AH1984" s="7">
        <v>0</v>
      </c>
      <c r="AI1984" s="7">
        <v>0</v>
      </c>
      <c r="AJ1984" s="7">
        <v>0</v>
      </c>
      <c r="AK1984" s="7">
        <v>0</v>
      </c>
      <c r="AL1984" s="7">
        <v>0</v>
      </c>
      <c r="AM1984" s="7">
        <v>0</v>
      </c>
      <c r="AN1984" s="7">
        <v>0</v>
      </c>
      <c r="AO1984" s="7">
        <v>0</v>
      </c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</row>
    <row r="1985" spans="1:67" s="21" customFormat="1">
      <c r="A1985" s="7" t="s">
        <v>6232</v>
      </c>
      <c r="B1985" s="7" t="s">
        <v>3782</v>
      </c>
      <c r="C1985" s="7" t="s">
        <v>1506</v>
      </c>
      <c r="D1985" s="7" t="s">
        <v>1507</v>
      </c>
      <c r="E1985" s="7" t="s">
        <v>1521</v>
      </c>
      <c r="F1985" s="7" t="s">
        <v>1522</v>
      </c>
      <c r="G1985" s="7" t="s">
        <v>1537</v>
      </c>
      <c r="H1985" s="7" t="s">
        <v>1537</v>
      </c>
      <c r="I1985" s="7" t="s">
        <v>1537</v>
      </c>
      <c r="J1985" s="7">
        <f t="shared" si="30"/>
        <v>0</v>
      </c>
      <c r="K1985" s="8">
        <v>0</v>
      </c>
      <c r="L1985" s="8">
        <v>0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0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12">
        <v>0</v>
      </c>
      <c r="AA1985" s="20">
        <v>0</v>
      </c>
      <c r="AB1985" s="20">
        <v>0</v>
      </c>
      <c r="AC1985" s="48">
        <v>0</v>
      </c>
      <c r="AD1985" s="9">
        <v>0</v>
      </c>
      <c r="AE1985" s="7">
        <v>0</v>
      </c>
      <c r="AF1985" s="7">
        <v>0</v>
      </c>
      <c r="AG1985" s="7">
        <v>0</v>
      </c>
      <c r="AH1985" s="7">
        <v>0</v>
      </c>
      <c r="AI1985" s="7">
        <v>0</v>
      </c>
      <c r="AJ1985" s="7">
        <v>0</v>
      </c>
      <c r="AK1985" s="7">
        <v>0</v>
      </c>
      <c r="AL1985" s="7">
        <v>0</v>
      </c>
      <c r="AM1985" s="7">
        <v>0</v>
      </c>
      <c r="AN1985" s="7">
        <v>0</v>
      </c>
      <c r="AO1985" s="7">
        <v>0</v>
      </c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</row>
    <row r="1986" spans="1:67" s="21" customFormat="1">
      <c r="A1986" s="7" t="s">
        <v>6233</v>
      </c>
      <c r="B1986" s="7" t="s">
        <v>4083</v>
      </c>
      <c r="C1986" s="7" t="s">
        <v>1506</v>
      </c>
      <c r="D1986" s="7" t="s">
        <v>1507</v>
      </c>
      <c r="E1986" s="7" t="s">
        <v>1521</v>
      </c>
      <c r="F1986" s="7" t="s">
        <v>1522</v>
      </c>
      <c r="G1986" s="7" t="s">
        <v>4084</v>
      </c>
      <c r="H1986" s="7" t="s">
        <v>4085</v>
      </c>
      <c r="I1986" s="7" t="s">
        <v>1537</v>
      </c>
      <c r="J1986" s="7">
        <f t="shared" si="30"/>
        <v>0</v>
      </c>
      <c r="K1986" s="8">
        <v>0</v>
      </c>
      <c r="L1986" s="8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  <c r="R1986" s="8">
        <v>0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Y1986" s="8">
        <v>0</v>
      </c>
      <c r="Z1986" s="12">
        <v>0</v>
      </c>
      <c r="AA1986" s="20">
        <v>0</v>
      </c>
      <c r="AB1986" s="20">
        <v>0</v>
      </c>
      <c r="AC1986" s="48">
        <v>0</v>
      </c>
      <c r="AD1986" s="9">
        <v>0</v>
      </c>
      <c r="AE1986" s="7">
        <v>0</v>
      </c>
      <c r="AF1986" s="7">
        <v>0</v>
      </c>
      <c r="AG1986" s="7">
        <v>0</v>
      </c>
      <c r="AH1986" s="7">
        <v>0</v>
      </c>
      <c r="AI1986" s="7">
        <v>0</v>
      </c>
      <c r="AJ1986" s="7">
        <v>0</v>
      </c>
      <c r="AK1986" s="7">
        <v>0</v>
      </c>
      <c r="AL1986" s="7">
        <v>0</v>
      </c>
      <c r="AM1986" s="7">
        <v>0</v>
      </c>
      <c r="AN1986" s="7">
        <v>0</v>
      </c>
      <c r="AO1986" s="7">
        <v>0</v>
      </c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</row>
    <row r="1987" spans="1:67" s="21" customFormat="1">
      <c r="A1987" s="7" t="s">
        <v>6234</v>
      </c>
      <c r="B1987" s="7" t="s">
        <v>3782</v>
      </c>
      <c r="C1987" s="7" t="s">
        <v>1506</v>
      </c>
      <c r="D1987" s="7" t="s">
        <v>1507</v>
      </c>
      <c r="E1987" s="7" t="s">
        <v>1521</v>
      </c>
      <c r="F1987" s="7" t="s">
        <v>1522</v>
      </c>
      <c r="G1987" s="7" t="s">
        <v>1537</v>
      </c>
      <c r="H1987" s="7" t="s">
        <v>1537</v>
      </c>
      <c r="I1987" s="7" t="s">
        <v>1537</v>
      </c>
      <c r="J1987" s="7">
        <f t="shared" si="30"/>
        <v>0</v>
      </c>
      <c r="K1987" s="8">
        <v>0</v>
      </c>
      <c r="L1987" s="8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12">
        <v>0</v>
      </c>
      <c r="AA1987" s="20">
        <v>0</v>
      </c>
      <c r="AB1987" s="20">
        <v>0</v>
      </c>
      <c r="AC1987" s="48">
        <v>0</v>
      </c>
      <c r="AD1987" s="9">
        <v>0</v>
      </c>
      <c r="AE1987" s="7">
        <v>0</v>
      </c>
      <c r="AF1987" s="7">
        <v>0</v>
      </c>
      <c r="AG1987" s="7">
        <v>0</v>
      </c>
      <c r="AH1987" s="7">
        <v>0</v>
      </c>
      <c r="AI1987" s="7">
        <v>0</v>
      </c>
      <c r="AJ1987" s="7">
        <v>0</v>
      </c>
      <c r="AK1987" s="7">
        <v>0</v>
      </c>
      <c r="AL1987" s="7">
        <v>0</v>
      </c>
      <c r="AM1987" s="7">
        <v>0</v>
      </c>
      <c r="AN1987" s="7">
        <v>0</v>
      </c>
      <c r="AO1987" s="7">
        <v>0</v>
      </c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</row>
    <row r="1988" spans="1:67" s="21" customFormat="1">
      <c r="A1988" s="7" t="s">
        <v>6235</v>
      </c>
      <c r="B1988" s="7" t="s">
        <v>3926</v>
      </c>
      <c r="C1988" s="7" t="s">
        <v>1506</v>
      </c>
      <c r="D1988" s="7" t="s">
        <v>1507</v>
      </c>
      <c r="E1988" s="7" t="s">
        <v>1515</v>
      </c>
      <c r="F1988" s="7" t="s">
        <v>1537</v>
      </c>
      <c r="G1988" s="7" t="s">
        <v>1537</v>
      </c>
      <c r="H1988" s="7" t="s">
        <v>1537</v>
      </c>
      <c r="I1988" s="7" t="s">
        <v>1537</v>
      </c>
      <c r="J1988" s="7">
        <f t="shared" ref="J1988:J2051" si="31">SUM(K1988:AO1988)</f>
        <v>0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>
        <v>0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Y1988" s="8">
        <v>0</v>
      </c>
      <c r="Z1988" s="12">
        <v>0</v>
      </c>
      <c r="AA1988" s="20">
        <v>0</v>
      </c>
      <c r="AB1988" s="20">
        <v>0</v>
      </c>
      <c r="AC1988" s="48">
        <v>0</v>
      </c>
      <c r="AD1988" s="9">
        <v>0</v>
      </c>
      <c r="AE1988" s="7">
        <v>0</v>
      </c>
      <c r="AF1988" s="7">
        <v>0</v>
      </c>
      <c r="AG1988" s="7">
        <v>0</v>
      </c>
      <c r="AH1988" s="7">
        <v>0</v>
      </c>
      <c r="AI1988" s="7">
        <v>0</v>
      </c>
      <c r="AJ1988" s="7">
        <v>0</v>
      </c>
      <c r="AK1988" s="7">
        <v>0</v>
      </c>
      <c r="AL1988" s="7">
        <v>0</v>
      </c>
      <c r="AM1988" s="7">
        <v>0</v>
      </c>
      <c r="AN1988" s="7">
        <v>0</v>
      </c>
      <c r="AO1988" s="7">
        <v>0</v>
      </c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</row>
    <row r="1989" spans="1:67" s="21" customFormat="1">
      <c r="A1989" s="7" t="s">
        <v>6236</v>
      </c>
      <c r="B1989" s="7" t="s">
        <v>3782</v>
      </c>
      <c r="C1989" s="7" t="s">
        <v>1506</v>
      </c>
      <c r="D1989" s="7" t="s">
        <v>1507</v>
      </c>
      <c r="E1989" s="7" t="s">
        <v>1521</v>
      </c>
      <c r="F1989" s="7" t="s">
        <v>1522</v>
      </c>
      <c r="G1989" s="7" t="s">
        <v>1537</v>
      </c>
      <c r="H1989" s="7" t="s">
        <v>1537</v>
      </c>
      <c r="I1989" s="7" t="s">
        <v>1537</v>
      </c>
      <c r="J1989" s="7">
        <f t="shared" si="31"/>
        <v>0</v>
      </c>
      <c r="K1989" s="8">
        <v>0</v>
      </c>
      <c r="L1989" s="8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0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12">
        <v>0</v>
      </c>
      <c r="AA1989" s="20">
        <v>0</v>
      </c>
      <c r="AB1989" s="20">
        <v>0</v>
      </c>
      <c r="AC1989" s="48">
        <v>0</v>
      </c>
      <c r="AD1989" s="9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>
        <v>0</v>
      </c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</row>
    <row r="1990" spans="1:67" s="21" customFormat="1">
      <c r="A1990" s="7" t="s">
        <v>6237</v>
      </c>
      <c r="B1990" s="7" t="s">
        <v>3926</v>
      </c>
      <c r="C1990" s="7" t="s">
        <v>1506</v>
      </c>
      <c r="D1990" s="7" t="s">
        <v>1507</v>
      </c>
      <c r="E1990" s="7" t="s">
        <v>1515</v>
      </c>
      <c r="F1990" s="7" t="s">
        <v>1537</v>
      </c>
      <c r="G1990" s="7" t="s">
        <v>1537</v>
      </c>
      <c r="H1990" s="7" t="s">
        <v>1537</v>
      </c>
      <c r="I1990" s="7" t="s">
        <v>1537</v>
      </c>
      <c r="J1990" s="7">
        <f t="shared" si="31"/>
        <v>0</v>
      </c>
      <c r="K1990" s="8">
        <v>0</v>
      </c>
      <c r="L1990" s="8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  <c r="R1990" s="8">
        <v>0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Y1990" s="8">
        <v>0</v>
      </c>
      <c r="Z1990" s="12">
        <v>0</v>
      </c>
      <c r="AA1990" s="20">
        <v>0</v>
      </c>
      <c r="AB1990" s="20">
        <v>0</v>
      </c>
      <c r="AC1990" s="48">
        <v>0</v>
      </c>
      <c r="AD1990" s="9">
        <v>0</v>
      </c>
      <c r="AE1990" s="7">
        <v>0</v>
      </c>
      <c r="AF1990" s="7">
        <v>0</v>
      </c>
      <c r="AG1990" s="7">
        <v>0</v>
      </c>
      <c r="AH1990" s="7">
        <v>0</v>
      </c>
      <c r="AI1990" s="7">
        <v>0</v>
      </c>
      <c r="AJ1990" s="7">
        <v>0</v>
      </c>
      <c r="AK1990" s="7">
        <v>0</v>
      </c>
      <c r="AL1990" s="7">
        <v>0</v>
      </c>
      <c r="AM1990" s="7">
        <v>0</v>
      </c>
      <c r="AN1990" s="7">
        <v>0</v>
      </c>
      <c r="AO1990" s="7">
        <v>0</v>
      </c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</row>
    <row r="1991" spans="1:67" s="21" customFormat="1">
      <c r="A1991" s="7" t="s">
        <v>6238</v>
      </c>
      <c r="B1991" s="7" t="s">
        <v>4587</v>
      </c>
      <c r="C1991" s="7" t="s">
        <v>1506</v>
      </c>
      <c r="D1991" s="7" t="s">
        <v>1507</v>
      </c>
      <c r="E1991" s="7" t="s">
        <v>1521</v>
      </c>
      <c r="F1991" s="7" t="s">
        <v>1537</v>
      </c>
      <c r="G1991" s="7" t="s">
        <v>1537</v>
      </c>
      <c r="H1991" s="7" t="s">
        <v>1537</v>
      </c>
      <c r="I1991" s="7" t="s">
        <v>1537</v>
      </c>
      <c r="J1991" s="7">
        <f t="shared" si="31"/>
        <v>0</v>
      </c>
      <c r="K1991" s="8">
        <v>0</v>
      </c>
      <c r="L1991" s="8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0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12">
        <v>0</v>
      </c>
      <c r="AA1991" s="20">
        <v>0</v>
      </c>
      <c r="AB1991" s="20">
        <v>0</v>
      </c>
      <c r="AC1991" s="48">
        <v>0</v>
      </c>
      <c r="AD1991" s="9">
        <v>0</v>
      </c>
      <c r="AE1991" s="7">
        <v>0</v>
      </c>
      <c r="AF1991" s="7">
        <v>0</v>
      </c>
      <c r="AG1991" s="7">
        <v>0</v>
      </c>
      <c r="AH1991" s="7">
        <v>0</v>
      </c>
      <c r="AI1991" s="7">
        <v>0</v>
      </c>
      <c r="AJ1991" s="7">
        <v>0</v>
      </c>
      <c r="AK1991" s="7">
        <v>0</v>
      </c>
      <c r="AL1991" s="7">
        <v>0</v>
      </c>
      <c r="AM1991" s="7">
        <v>0</v>
      </c>
      <c r="AN1991" s="7">
        <v>0</v>
      </c>
      <c r="AO1991" s="7">
        <v>0</v>
      </c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</row>
    <row r="1992" spans="1:67" s="21" customFormat="1">
      <c r="A1992" s="7" t="s">
        <v>6239</v>
      </c>
      <c r="B1992" s="7" t="s">
        <v>4083</v>
      </c>
      <c r="C1992" s="7" t="s">
        <v>1506</v>
      </c>
      <c r="D1992" s="7" t="s">
        <v>1507</v>
      </c>
      <c r="E1992" s="7" t="s">
        <v>1521</v>
      </c>
      <c r="F1992" s="7" t="s">
        <v>1522</v>
      </c>
      <c r="G1992" s="7" t="s">
        <v>4084</v>
      </c>
      <c r="H1992" s="7" t="s">
        <v>4085</v>
      </c>
      <c r="I1992" s="7" t="s">
        <v>1537</v>
      </c>
      <c r="J1992" s="7">
        <f t="shared" si="31"/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Y1992" s="8">
        <v>0</v>
      </c>
      <c r="Z1992" s="12">
        <v>0</v>
      </c>
      <c r="AA1992" s="20">
        <v>0</v>
      </c>
      <c r="AB1992" s="20">
        <v>0</v>
      </c>
      <c r="AC1992" s="48">
        <v>0</v>
      </c>
      <c r="AD1992" s="9">
        <v>0</v>
      </c>
      <c r="AE1992" s="7">
        <v>0</v>
      </c>
      <c r="AF1992" s="7">
        <v>0</v>
      </c>
      <c r="AG1992" s="7">
        <v>0</v>
      </c>
      <c r="AH1992" s="7">
        <v>0</v>
      </c>
      <c r="AI1992" s="7">
        <v>0</v>
      </c>
      <c r="AJ1992" s="7">
        <v>0</v>
      </c>
      <c r="AK1992" s="7">
        <v>0</v>
      </c>
      <c r="AL1992" s="7">
        <v>0</v>
      </c>
      <c r="AM1992" s="7">
        <v>0</v>
      </c>
      <c r="AN1992" s="7">
        <v>0</v>
      </c>
      <c r="AO1992" s="7">
        <v>0</v>
      </c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</row>
    <row r="1993" spans="1:67" s="21" customFormat="1">
      <c r="A1993" s="7" t="s">
        <v>6240</v>
      </c>
      <c r="B1993" s="7" t="s">
        <v>3968</v>
      </c>
      <c r="C1993" s="7" t="s">
        <v>1506</v>
      </c>
      <c r="D1993" s="7" t="s">
        <v>1507</v>
      </c>
      <c r="E1993" s="7" t="s">
        <v>1521</v>
      </c>
      <c r="F1993" s="7" t="s">
        <v>1522</v>
      </c>
      <c r="G1993" s="7" t="s">
        <v>3763</v>
      </c>
      <c r="H1993" s="7" t="s">
        <v>1537</v>
      </c>
      <c r="I1993" s="7" t="s">
        <v>1537</v>
      </c>
      <c r="J1993" s="7">
        <f t="shared" si="31"/>
        <v>0</v>
      </c>
      <c r="K1993" s="8">
        <v>0</v>
      </c>
      <c r="L1993" s="8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0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12">
        <v>0</v>
      </c>
      <c r="AA1993" s="20">
        <v>0</v>
      </c>
      <c r="AB1993" s="20">
        <v>0</v>
      </c>
      <c r="AC1993" s="48">
        <v>0</v>
      </c>
      <c r="AD1993" s="9">
        <v>0</v>
      </c>
      <c r="AE1993" s="7">
        <v>0</v>
      </c>
      <c r="AF1993" s="7">
        <v>0</v>
      </c>
      <c r="AG1993" s="7">
        <v>0</v>
      </c>
      <c r="AH1993" s="7">
        <v>0</v>
      </c>
      <c r="AI1993" s="7">
        <v>0</v>
      </c>
      <c r="AJ1993" s="7">
        <v>0</v>
      </c>
      <c r="AK1993" s="7">
        <v>0</v>
      </c>
      <c r="AL1993" s="7">
        <v>0</v>
      </c>
      <c r="AM1993" s="7">
        <v>0</v>
      </c>
      <c r="AN1993" s="7">
        <v>0</v>
      </c>
      <c r="AO1993" s="7">
        <v>0</v>
      </c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</row>
    <row r="1994" spans="1:67" s="21" customFormat="1">
      <c r="A1994" s="7" t="s">
        <v>6241</v>
      </c>
      <c r="B1994" s="7" t="s">
        <v>4587</v>
      </c>
      <c r="C1994" s="7" t="s">
        <v>1506</v>
      </c>
      <c r="D1994" s="7" t="s">
        <v>1507</v>
      </c>
      <c r="E1994" s="7" t="s">
        <v>1521</v>
      </c>
      <c r="F1994" s="7" t="s">
        <v>1537</v>
      </c>
      <c r="G1994" s="7" t="s">
        <v>1537</v>
      </c>
      <c r="H1994" s="7" t="s">
        <v>1537</v>
      </c>
      <c r="I1994" s="7" t="s">
        <v>1537</v>
      </c>
      <c r="J1994" s="7">
        <f t="shared" si="31"/>
        <v>0</v>
      </c>
      <c r="K1994" s="8">
        <v>0</v>
      </c>
      <c r="L1994" s="8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>
        <v>0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Y1994" s="8">
        <v>0</v>
      </c>
      <c r="Z1994" s="12">
        <v>0</v>
      </c>
      <c r="AA1994" s="20">
        <v>0</v>
      </c>
      <c r="AB1994" s="20">
        <v>0</v>
      </c>
      <c r="AC1994" s="48">
        <v>0</v>
      </c>
      <c r="AD1994" s="9">
        <v>0</v>
      </c>
      <c r="AE1994" s="7">
        <v>0</v>
      </c>
      <c r="AF1994" s="7">
        <v>0</v>
      </c>
      <c r="AG1994" s="7">
        <v>0</v>
      </c>
      <c r="AH1994" s="7">
        <v>0</v>
      </c>
      <c r="AI1994" s="7">
        <v>0</v>
      </c>
      <c r="AJ1994" s="7">
        <v>0</v>
      </c>
      <c r="AK1994" s="7">
        <v>0</v>
      </c>
      <c r="AL1994" s="7">
        <v>0</v>
      </c>
      <c r="AM1994" s="7">
        <v>0</v>
      </c>
      <c r="AN1994" s="7">
        <v>0</v>
      </c>
      <c r="AO1994" s="7">
        <v>0</v>
      </c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</row>
    <row r="1995" spans="1:67" s="21" customFormat="1">
      <c r="A1995" s="7" t="s">
        <v>6242</v>
      </c>
      <c r="B1995" s="7" t="s">
        <v>6014</v>
      </c>
      <c r="C1995" s="7" t="s">
        <v>1506</v>
      </c>
      <c r="D1995" s="7" t="s">
        <v>1507</v>
      </c>
      <c r="E1995" s="7" t="s">
        <v>1515</v>
      </c>
      <c r="F1995" s="7" t="s">
        <v>1581</v>
      </c>
      <c r="G1995" s="7" t="s">
        <v>1537</v>
      </c>
      <c r="H1995" s="7" t="s">
        <v>1537</v>
      </c>
      <c r="I1995" s="7" t="s">
        <v>1537</v>
      </c>
      <c r="J1995" s="7">
        <f t="shared" si="31"/>
        <v>0</v>
      </c>
      <c r="K1995" s="8">
        <v>0</v>
      </c>
      <c r="L1995" s="8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0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12">
        <v>0</v>
      </c>
      <c r="AA1995" s="20">
        <v>0</v>
      </c>
      <c r="AB1995" s="20">
        <v>0</v>
      </c>
      <c r="AC1995" s="48">
        <v>0</v>
      </c>
      <c r="AD1995" s="9">
        <v>0</v>
      </c>
      <c r="AE1995" s="7">
        <v>0</v>
      </c>
      <c r="AF1995" s="7">
        <v>0</v>
      </c>
      <c r="AG1995" s="7">
        <v>0</v>
      </c>
      <c r="AH1995" s="7">
        <v>0</v>
      </c>
      <c r="AI1995" s="7">
        <v>0</v>
      </c>
      <c r="AJ1995" s="7">
        <v>0</v>
      </c>
      <c r="AK1995" s="7">
        <v>0</v>
      </c>
      <c r="AL1995" s="7">
        <v>0</v>
      </c>
      <c r="AM1995" s="7">
        <v>0</v>
      </c>
      <c r="AN1995" s="7">
        <v>0</v>
      </c>
      <c r="AO1995" s="7">
        <v>0</v>
      </c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</row>
    <row r="1996" spans="1:67" s="21" customFormat="1">
      <c r="A1996" s="7" t="s">
        <v>6243</v>
      </c>
      <c r="B1996" s="7" t="s">
        <v>4044</v>
      </c>
      <c r="C1996" s="7" t="s">
        <v>1506</v>
      </c>
      <c r="D1996" s="7" t="s">
        <v>1507</v>
      </c>
      <c r="E1996" s="7" t="s">
        <v>1508</v>
      </c>
      <c r="F1996" s="7" t="s">
        <v>1509</v>
      </c>
      <c r="G1996" s="7" t="s">
        <v>1537</v>
      </c>
      <c r="H1996" s="7" t="s">
        <v>1537</v>
      </c>
      <c r="I1996" s="7" t="s">
        <v>1537</v>
      </c>
      <c r="J1996" s="7">
        <f t="shared" si="31"/>
        <v>0</v>
      </c>
      <c r="K1996" s="8">
        <v>0</v>
      </c>
      <c r="L1996" s="8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>
        <v>0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Y1996" s="8">
        <v>0</v>
      </c>
      <c r="Z1996" s="12">
        <v>0</v>
      </c>
      <c r="AA1996" s="20">
        <v>0</v>
      </c>
      <c r="AB1996" s="20">
        <v>0</v>
      </c>
      <c r="AC1996" s="48">
        <v>0</v>
      </c>
      <c r="AD1996" s="9">
        <v>0</v>
      </c>
      <c r="AE1996" s="7">
        <v>0</v>
      </c>
      <c r="AF1996" s="7">
        <v>0</v>
      </c>
      <c r="AG1996" s="7">
        <v>0</v>
      </c>
      <c r="AH1996" s="7">
        <v>0</v>
      </c>
      <c r="AI1996" s="7">
        <v>0</v>
      </c>
      <c r="AJ1996" s="7">
        <v>0</v>
      </c>
      <c r="AK1996" s="7">
        <v>0</v>
      </c>
      <c r="AL1996" s="7">
        <v>0</v>
      </c>
      <c r="AM1996" s="7">
        <v>0</v>
      </c>
      <c r="AN1996" s="7">
        <v>0</v>
      </c>
      <c r="AO1996" s="7">
        <v>0</v>
      </c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</row>
    <row r="1997" spans="1:67" s="21" customFormat="1">
      <c r="A1997" s="7" t="s">
        <v>6244</v>
      </c>
      <c r="B1997" s="7" t="s">
        <v>3831</v>
      </c>
      <c r="C1997" s="7" t="s">
        <v>1506</v>
      </c>
      <c r="D1997" s="7" t="s">
        <v>1507</v>
      </c>
      <c r="E1997" s="7" t="s">
        <v>1508</v>
      </c>
      <c r="F1997" s="7" t="s">
        <v>1509</v>
      </c>
      <c r="G1997" s="7" t="s">
        <v>1510</v>
      </c>
      <c r="H1997" s="7" t="s">
        <v>1537</v>
      </c>
      <c r="I1997" s="7" t="s">
        <v>1537</v>
      </c>
      <c r="J1997" s="7">
        <f t="shared" si="31"/>
        <v>0</v>
      </c>
      <c r="K1997" s="8">
        <v>0</v>
      </c>
      <c r="L1997" s="8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0</v>
      </c>
      <c r="S1997" s="8">
        <v>0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12">
        <v>0</v>
      </c>
      <c r="AA1997" s="20">
        <v>0</v>
      </c>
      <c r="AB1997" s="20">
        <v>0</v>
      </c>
      <c r="AC1997" s="48">
        <v>0</v>
      </c>
      <c r="AD1997" s="9">
        <v>0</v>
      </c>
      <c r="AE1997" s="7">
        <v>0</v>
      </c>
      <c r="AF1997" s="7">
        <v>0</v>
      </c>
      <c r="AG1997" s="7">
        <v>0</v>
      </c>
      <c r="AH1997" s="7">
        <v>0</v>
      </c>
      <c r="AI1997" s="7">
        <v>0</v>
      </c>
      <c r="AJ1997" s="7">
        <v>0</v>
      </c>
      <c r="AK1997" s="7">
        <v>0</v>
      </c>
      <c r="AL1997" s="7">
        <v>0</v>
      </c>
      <c r="AM1997" s="7">
        <v>0</v>
      </c>
      <c r="AN1997" s="7">
        <v>0</v>
      </c>
      <c r="AO1997" s="7">
        <v>0</v>
      </c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</row>
    <row r="1998" spans="1:67" s="21" customFormat="1">
      <c r="A1998" s="7" t="s">
        <v>6245</v>
      </c>
      <c r="B1998" s="7" t="s">
        <v>3773</v>
      </c>
      <c r="C1998" s="7" t="s">
        <v>1506</v>
      </c>
      <c r="D1998" s="7" t="s">
        <v>1558</v>
      </c>
      <c r="E1998" s="7" t="s">
        <v>1559</v>
      </c>
      <c r="F1998" s="7" t="s">
        <v>1560</v>
      </c>
      <c r="G1998" s="7" t="s">
        <v>1561</v>
      </c>
      <c r="H1998" s="7" t="s">
        <v>1537</v>
      </c>
      <c r="I1998" s="7" t="s">
        <v>1537</v>
      </c>
      <c r="J1998" s="7">
        <f t="shared" si="31"/>
        <v>0</v>
      </c>
      <c r="K1998" s="8">
        <v>0</v>
      </c>
      <c r="L1998" s="8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>
        <v>0</v>
      </c>
      <c r="S1998" s="8">
        <v>0</v>
      </c>
      <c r="T1998" s="8">
        <v>0</v>
      </c>
      <c r="U1998" s="8">
        <v>0</v>
      </c>
      <c r="V1998" s="8">
        <v>0</v>
      </c>
      <c r="W1998" s="8">
        <v>0</v>
      </c>
      <c r="X1998" s="8">
        <v>0</v>
      </c>
      <c r="Y1998" s="8">
        <v>0</v>
      </c>
      <c r="Z1998" s="12">
        <v>0</v>
      </c>
      <c r="AA1998" s="20">
        <v>0</v>
      </c>
      <c r="AB1998" s="20">
        <v>0</v>
      </c>
      <c r="AC1998" s="48">
        <v>0</v>
      </c>
      <c r="AD1998" s="9">
        <v>0</v>
      </c>
      <c r="AE1998" s="7">
        <v>0</v>
      </c>
      <c r="AF1998" s="7">
        <v>0</v>
      </c>
      <c r="AG1998" s="7">
        <v>0</v>
      </c>
      <c r="AH1998" s="7">
        <v>0</v>
      </c>
      <c r="AI1998" s="7">
        <v>0</v>
      </c>
      <c r="AJ1998" s="7">
        <v>0</v>
      </c>
      <c r="AK1998" s="7">
        <v>0</v>
      </c>
      <c r="AL1998" s="7">
        <v>0</v>
      </c>
      <c r="AM1998" s="7">
        <v>0</v>
      </c>
      <c r="AN1998" s="7">
        <v>0</v>
      </c>
      <c r="AO1998" s="7">
        <v>0</v>
      </c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</row>
    <row r="1999" spans="1:67" s="21" customFormat="1">
      <c r="A1999" s="7" t="s">
        <v>6246</v>
      </c>
      <c r="B1999" s="7" t="s">
        <v>3803</v>
      </c>
      <c r="C1999" s="7" t="s">
        <v>1506</v>
      </c>
      <c r="D1999" s="7" t="s">
        <v>1507</v>
      </c>
      <c r="E1999" s="7" t="s">
        <v>1515</v>
      </c>
      <c r="F1999" s="7" t="s">
        <v>1581</v>
      </c>
      <c r="G1999" s="7" t="s">
        <v>1582</v>
      </c>
      <c r="H1999" s="7" t="s">
        <v>1537</v>
      </c>
      <c r="I1999" s="7" t="s">
        <v>1537</v>
      </c>
      <c r="J1999" s="7">
        <f t="shared" si="31"/>
        <v>0</v>
      </c>
      <c r="K1999" s="8">
        <v>0</v>
      </c>
      <c r="L1999" s="8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0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12">
        <v>0</v>
      </c>
      <c r="AA1999" s="20">
        <v>0</v>
      </c>
      <c r="AB1999" s="20">
        <v>0</v>
      </c>
      <c r="AC1999" s="48">
        <v>0</v>
      </c>
      <c r="AD1999" s="9">
        <v>0</v>
      </c>
      <c r="AE1999" s="7">
        <v>0</v>
      </c>
      <c r="AF1999" s="7">
        <v>0</v>
      </c>
      <c r="AG1999" s="7">
        <v>0</v>
      </c>
      <c r="AH1999" s="7">
        <v>0</v>
      </c>
      <c r="AI1999" s="7">
        <v>0</v>
      </c>
      <c r="AJ1999" s="7">
        <v>0</v>
      </c>
      <c r="AK1999" s="7">
        <v>0</v>
      </c>
      <c r="AL1999" s="7">
        <v>0</v>
      </c>
      <c r="AM1999" s="7">
        <v>0</v>
      </c>
      <c r="AN1999" s="7">
        <v>0</v>
      </c>
      <c r="AO1999" s="7">
        <v>0</v>
      </c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</row>
    <row r="2000" spans="1:67" s="21" customFormat="1">
      <c r="A2000" s="7" t="s">
        <v>6247</v>
      </c>
      <c r="B2000" s="7" t="s">
        <v>5871</v>
      </c>
      <c r="C2000" s="7" t="s">
        <v>1506</v>
      </c>
      <c r="D2000" s="7" t="s">
        <v>1507</v>
      </c>
      <c r="E2000" s="7" t="s">
        <v>1515</v>
      </c>
      <c r="F2000" s="7" t="s">
        <v>1539</v>
      </c>
      <c r="G2000" s="7" t="s">
        <v>1540</v>
      </c>
      <c r="H2000" s="7" t="s">
        <v>5872</v>
      </c>
      <c r="I2000" s="7" t="s">
        <v>1537</v>
      </c>
      <c r="J2000" s="7">
        <f t="shared" si="31"/>
        <v>0</v>
      </c>
      <c r="K2000" s="8">
        <v>0</v>
      </c>
      <c r="L2000" s="8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>
        <v>0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Y2000" s="8">
        <v>0</v>
      </c>
      <c r="Z2000" s="12">
        <v>0</v>
      </c>
      <c r="AA2000" s="20">
        <v>0</v>
      </c>
      <c r="AB2000" s="20">
        <v>0</v>
      </c>
      <c r="AC2000" s="48">
        <v>0</v>
      </c>
      <c r="AD2000" s="9">
        <v>0</v>
      </c>
      <c r="AE2000" s="7">
        <v>0</v>
      </c>
      <c r="AF2000" s="7">
        <v>0</v>
      </c>
      <c r="AG2000" s="7">
        <v>0</v>
      </c>
      <c r="AH2000" s="7">
        <v>0</v>
      </c>
      <c r="AI2000" s="7">
        <v>0</v>
      </c>
      <c r="AJ2000" s="7">
        <v>0</v>
      </c>
      <c r="AK2000" s="7">
        <v>0</v>
      </c>
      <c r="AL2000" s="7">
        <v>0</v>
      </c>
      <c r="AM2000" s="7">
        <v>0</v>
      </c>
      <c r="AN2000" s="7">
        <v>0</v>
      </c>
      <c r="AO2000" s="7">
        <v>0</v>
      </c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</row>
    <row r="2001" spans="1:67" s="21" customFormat="1">
      <c r="A2001" s="7" t="s">
        <v>6248</v>
      </c>
      <c r="B2001" s="7" t="s">
        <v>4830</v>
      </c>
      <c r="C2001" s="7" t="s">
        <v>1506</v>
      </c>
      <c r="D2001" s="7" t="s">
        <v>1537</v>
      </c>
      <c r="E2001" s="7" t="s">
        <v>1537</v>
      </c>
      <c r="F2001" s="7" t="s">
        <v>1537</v>
      </c>
      <c r="G2001" s="7" t="s">
        <v>1537</v>
      </c>
      <c r="H2001" s="7" t="s">
        <v>1537</v>
      </c>
      <c r="I2001" s="7" t="s">
        <v>1537</v>
      </c>
      <c r="J2001" s="7">
        <f t="shared" si="31"/>
        <v>0</v>
      </c>
      <c r="K2001" s="8">
        <v>0</v>
      </c>
      <c r="L2001" s="8">
        <v>0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12">
        <v>0</v>
      </c>
      <c r="AA2001" s="20">
        <v>0</v>
      </c>
      <c r="AB2001" s="20">
        <v>0</v>
      </c>
      <c r="AC2001" s="48">
        <v>0</v>
      </c>
      <c r="AD2001" s="9">
        <v>0</v>
      </c>
      <c r="AE2001" s="7">
        <v>0</v>
      </c>
      <c r="AF2001" s="7">
        <v>0</v>
      </c>
      <c r="AG2001" s="7">
        <v>0</v>
      </c>
      <c r="AH2001" s="7">
        <v>0</v>
      </c>
      <c r="AI2001" s="7">
        <v>0</v>
      </c>
      <c r="AJ2001" s="7">
        <v>0</v>
      </c>
      <c r="AK2001" s="7">
        <v>0</v>
      </c>
      <c r="AL2001" s="7">
        <v>0</v>
      </c>
      <c r="AM2001" s="7">
        <v>0</v>
      </c>
      <c r="AN2001" s="7">
        <v>0</v>
      </c>
      <c r="AO2001" s="7">
        <v>0</v>
      </c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</row>
    <row r="2002" spans="1:67" s="21" customFormat="1">
      <c r="A2002" s="7" t="s">
        <v>6249</v>
      </c>
      <c r="B2002" s="7" t="s">
        <v>3968</v>
      </c>
      <c r="C2002" s="7" t="s">
        <v>1506</v>
      </c>
      <c r="D2002" s="7" t="s">
        <v>1507</v>
      </c>
      <c r="E2002" s="7" t="s">
        <v>1521</v>
      </c>
      <c r="F2002" s="7" t="s">
        <v>1522</v>
      </c>
      <c r="G2002" s="7" t="s">
        <v>3763</v>
      </c>
      <c r="H2002" s="7" t="s">
        <v>1537</v>
      </c>
      <c r="I2002" s="7" t="s">
        <v>1537</v>
      </c>
      <c r="J2002" s="7">
        <f t="shared" si="31"/>
        <v>0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  <c r="P2002" s="8">
        <v>0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0</v>
      </c>
      <c r="X2002" s="8">
        <v>0</v>
      </c>
      <c r="Y2002" s="8">
        <v>0</v>
      </c>
      <c r="Z2002" s="12">
        <v>0</v>
      </c>
      <c r="AA2002" s="20">
        <v>0</v>
      </c>
      <c r="AB2002" s="20">
        <v>0</v>
      </c>
      <c r="AC2002" s="48">
        <v>0</v>
      </c>
      <c r="AD2002" s="9">
        <v>0</v>
      </c>
      <c r="AE2002" s="7">
        <v>0</v>
      </c>
      <c r="AF2002" s="7">
        <v>0</v>
      </c>
      <c r="AG2002" s="7">
        <v>0</v>
      </c>
      <c r="AH2002" s="7">
        <v>0</v>
      </c>
      <c r="AI2002" s="7">
        <v>0</v>
      </c>
      <c r="AJ2002" s="7">
        <v>0</v>
      </c>
      <c r="AK2002" s="7">
        <v>0</v>
      </c>
      <c r="AL2002" s="7">
        <v>0</v>
      </c>
      <c r="AM2002" s="7">
        <v>0</v>
      </c>
      <c r="AN2002" s="7">
        <v>0</v>
      </c>
      <c r="AO2002" s="7">
        <v>0</v>
      </c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</row>
    <row r="2003" spans="1:67" s="21" customFormat="1">
      <c r="A2003" s="7" t="s">
        <v>6250</v>
      </c>
      <c r="B2003" s="7" t="s">
        <v>3782</v>
      </c>
      <c r="C2003" s="7" t="s">
        <v>1506</v>
      </c>
      <c r="D2003" s="7" t="s">
        <v>1507</v>
      </c>
      <c r="E2003" s="7" t="s">
        <v>1521</v>
      </c>
      <c r="F2003" s="7" t="s">
        <v>1522</v>
      </c>
      <c r="G2003" s="7" t="s">
        <v>1537</v>
      </c>
      <c r="H2003" s="7" t="s">
        <v>1537</v>
      </c>
      <c r="I2003" s="7" t="s">
        <v>1537</v>
      </c>
      <c r="J2003" s="7">
        <f t="shared" si="31"/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0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12">
        <v>0</v>
      </c>
      <c r="AA2003" s="20">
        <v>0</v>
      </c>
      <c r="AB2003" s="20">
        <v>0</v>
      </c>
      <c r="AC2003" s="48">
        <v>0</v>
      </c>
      <c r="AD2003" s="9">
        <v>0</v>
      </c>
      <c r="AE2003" s="7">
        <v>0</v>
      </c>
      <c r="AF2003" s="7">
        <v>0</v>
      </c>
      <c r="AG2003" s="7">
        <v>0</v>
      </c>
      <c r="AH2003" s="7">
        <v>0</v>
      </c>
      <c r="AI2003" s="7">
        <v>0</v>
      </c>
      <c r="AJ2003" s="7">
        <v>0</v>
      </c>
      <c r="AK2003" s="7">
        <v>0</v>
      </c>
      <c r="AL2003" s="7">
        <v>0</v>
      </c>
      <c r="AM2003" s="7">
        <v>0</v>
      </c>
      <c r="AN2003" s="7">
        <v>0</v>
      </c>
      <c r="AO2003" s="7">
        <v>0</v>
      </c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</row>
    <row r="2004" spans="1:67" s="21" customFormat="1">
      <c r="A2004" s="7" t="s">
        <v>6251</v>
      </c>
      <c r="B2004" s="7" t="s">
        <v>4142</v>
      </c>
      <c r="C2004" s="7" t="s">
        <v>1506</v>
      </c>
      <c r="D2004" s="7" t="s">
        <v>1507</v>
      </c>
      <c r="E2004" s="7" t="s">
        <v>1515</v>
      </c>
      <c r="F2004" s="7" t="s">
        <v>1539</v>
      </c>
      <c r="G2004" s="7" t="s">
        <v>1540</v>
      </c>
      <c r="H2004" s="7" t="s">
        <v>1537</v>
      </c>
      <c r="I2004" s="7" t="s">
        <v>1537</v>
      </c>
      <c r="J2004" s="7">
        <f t="shared" si="31"/>
        <v>0</v>
      </c>
      <c r="K2004" s="8">
        <v>0</v>
      </c>
      <c r="L2004" s="8">
        <v>0</v>
      </c>
      <c r="M2004" s="8">
        <v>0</v>
      </c>
      <c r="N2004" s="8">
        <v>0</v>
      </c>
      <c r="O2004" s="8">
        <v>0</v>
      </c>
      <c r="P2004" s="8">
        <v>0</v>
      </c>
      <c r="Q2004" s="8">
        <v>0</v>
      </c>
      <c r="R2004" s="8">
        <v>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Y2004" s="8">
        <v>0</v>
      </c>
      <c r="Z2004" s="12">
        <v>0</v>
      </c>
      <c r="AA2004" s="20">
        <v>0</v>
      </c>
      <c r="AB2004" s="20">
        <v>0</v>
      </c>
      <c r="AC2004" s="48">
        <v>0</v>
      </c>
      <c r="AD2004" s="9">
        <v>0</v>
      </c>
      <c r="AE2004" s="7">
        <v>0</v>
      </c>
      <c r="AF2004" s="7">
        <v>0</v>
      </c>
      <c r="AG2004" s="7">
        <v>0</v>
      </c>
      <c r="AH2004" s="7">
        <v>0</v>
      </c>
      <c r="AI2004" s="7">
        <v>0</v>
      </c>
      <c r="AJ2004" s="7">
        <v>0</v>
      </c>
      <c r="AK2004" s="7">
        <v>0</v>
      </c>
      <c r="AL2004" s="7">
        <v>0</v>
      </c>
      <c r="AM2004" s="7">
        <v>0</v>
      </c>
      <c r="AN2004" s="7">
        <v>0</v>
      </c>
      <c r="AO2004" s="7">
        <v>0</v>
      </c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</row>
    <row r="2005" spans="1:67" s="21" customFormat="1">
      <c r="A2005" s="7" t="s">
        <v>6252</v>
      </c>
      <c r="B2005" s="7" t="s">
        <v>4587</v>
      </c>
      <c r="C2005" s="7" t="s">
        <v>1506</v>
      </c>
      <c r="D2005" s="7" t="s">
        <v>1507</v>
      </c>
      <c r="E2005" s="7" t="s">
        <v>1521</v>
      </c>
      <c r="F2005" s="7" t="s">
        <v>1537</v>
      </c>
      <c r="G2005" s="7" t="s">
        <v>1537</v>
      </c>
      <c r="H2005" s="7" t="s">
        <v>1537</v>
      </c>
      <c r="I2005" s="7" t="s">
        <v>1537</v>
      </c>
      <c r="J2005" s="7">
        <f t="shared" si="31"/>
        <v>0</v>
      </c>
      <c r="K2005" s="8">
        <v>0</v>
      </c>
      <c r="L2005" s="8">
        <v>0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  <c r="S2005" s="8">
        <v>0</v>
      </c>
      <c r="T2005" s="8">
        <v>0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12">
        <v>0</v>
      </c>
      <c r="AA2005" s="20">
        <v>0</v>
      </c>
      <c r="AB2005" s="20">
        <v>0</v>
      </c>
      <c r="AC2005" s="48">
        <v>0</v>
      </c>
      <c r="AD2005" s="9">
        <v>0</v>
      </c>
      <c r="AE2005" s="7">
        <v>0</v>
      </c>
      <c r="AF2005" s="7">
        <v>0</v>
      </c>
      <c r="AG2005" s="7">
        <v>0</v>
      </c>
      <c r="AH2005" s="7">
        <v>0</v>
      </c>
      <c r="AI2005" s="7">
        <v>0</v>
      </c>
      <c r="AJ2005" s="7">
        <v>0</v>
      </c>
      <c r="AK2005" s="7">
        <v>0</v>
      </c>
      <c r="AL2005" s="7">
        <v>0</v>
      </c>
      <c r="AM2005" s="7">
        <v>0</v>
      </c>
      <c r="AN2005" s="7">
        <v>0</v>
      </c>
      <c r="AO2005" s="7">
        <v>0</v>
      </c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</row>
    <row r="2006" spans="1:67" s="21" customFormat="1">
      <c r="A2006" s="7" t="s">
        <v>6253</v>
      </c>
      <c r="B2006" s="7" t="s">
        <v>3670</v>
      </c>
      <c r="C2006" s="7" t="s">
        <v>1506</v>
      </c>
      <c r="D2006" s="7" t="s">
        <v>1507</v>
      </c>
      <c r="E2006" s="7" t="s">
        <v>1521</v>
      </c>
      <c r="F2006" s="7" t="s">
        <v>1522</v>
      </c>
      <c r="G2006" s="7" t="s">
        <v>1523</v>
      </c>
      <c r="H2006" s="7" t="s">
        <v>1537</v>
      </c>
      <c r="I2006" s="7" t="s">
        <v>1537</v>
      </c>
      <c r="J2006" s="7">
        <f t="shared" si="31"/>
        <v>0</v>
      </c>
      <c r="K2006" s="8">
        <v>0</v>
      </c>
      <c r="L2006" s="8">
        <v>0</v>
      </c>
      <c r="M2006" s="8">
        <v>0</v>
      </c>
      <c r="N2006" s="8">
        <v>0</v>
      </c>
      <c r="O2006" s="8">
        <v>0</v>
      </c>
      <c r="P2006" s="8">
        <v>0</v>
      </c>
      <c r="Q2006" s="8">
        <v>0</v>
      </c>
      <c r="R2006" s="8">
        <v>0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Y2006" s="8">
        <v>0</v>
      </c>
      <c r="Z2006" s="12">
        <v>0</v>
      </c>
      <c r="AA2006" s="20">
        <v>0</v>
      </c>
      <c r="AB2006" s="20">
        <v>0</v>
      </c>
      <c r="AC2006" s="48">
        <v>0</v>
      </c>
      <c r="AD2006" s="9">
        <v>0</v>
      </c>
      <c r="AE2006" s="7">
        <v>0</v>
      </c>
      <c r="AF2006" s="7">
        <v>0</v>
      </c>
      <c r="AG2006" s="7">
        <v>0</v>
      </c>
      <c r="AH2006" s="7">
        <v>0</v>
      </c>
      <c r="AI2006" s="7">
        <v>0</v>
      </c>
      <c r="AJ2006" s="7">
        <v>0</v>
      </c>
      <c r="AK2006" s="7">
        <v>0</v>
      </c>
      <c r="AL2006" s="7">
        <v>0</v>
      </c>
      <c r="AM2006" s="7">
        <v>0</v>
      </c>
      <c r="AN2006" s="7">
        <v>0</v>
      </c>
      <c r="AO2006" s="7">
        <v>0</v>
      </c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</row>
    <row r="2007" spans="1:67" s="21" customFormat="1">
      <c r="A2007" s="7" t="s">
        <v>6254</v>
      </c>
      <c r="B2007" s="7" t="s">
        <v>4102</v>
      </c>
      <c r="C2007" s="7" t="s">
        <v>1506</v>
      </c>
      <c r="D2007" s="7" t="s">
        <v>1507</v>
      </c>
      <c r="E2007" s="7" t="s">
        <v>1537</v>
      </c>
      <c r="F2007" s="7" t="s">
        <v>1537</v>
      </c>
      <c r="G2007" s="7" t="s">
        <v>1537</v>
      </c>
      <c r="H2007" s="7" t="s">
        <v>1537</v>
      </c>
      <c r="I2007" s="7" t="s">
        <v>1537</v>
      </c>
      <c r="J2007" s="7">
        <f t="shared" si="31"/>
        <v>0</v>
      </c>
      <c r="K2007" s="8">
        <v>0</v>
      </c>
      <c r="L2007" s="8">
        <v>0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12">
        <v>0</v>
      </c>
      <c r="AA2007" s="20">
        <v>0</v>
      </c>
      <c r="AB2007" s="20">
        <v>0</v>
      </c>
      <c r="AC2007" s="48">
        <v>0</v>
      </c>
      <c r="AD2007" s="9">
        <v>0</v>
      </c>
      <c r="AE2007" s="7">
        <v>0</v>
      </c>
      <c r="AF2007" s="7">
        <v>0</v>
      </c>
      <c r="AG2007" s="7">
        <v>0</v>
      </c>
      <c r="AH2007" s="7">
        <v>0</v>
      </c>
      <c r="AI2007" s="7">
        <v>0</v>
      </c>
      <c r="AJ2007" s="7">
        <v>0</v>
      </c>
      <c r="AK2007" s="7">
        <v>0</v>
      </c>
      <c r="AL2007" s="7">
        <v>0</v>
      </c>
      <c r="AM2007" s="7">
        <v>0</v>
      </c>
      <c r="AN2007" s="7">
        <v>0</v>
      </c>
      <c r="AO2007" s="7">
        <v>0</v>
      </c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</row>
    <row r="2008" spans="1:67" s="21" customFormat="1">
      <c r="A2008" s="7" t="s">
        <v>6255</v>
      </c>
      <c r="B2008" s="7" t="s">
        <v>3968</v>
      </c>
      <c r="C2008" s="7" t="s">
        <v>1506</v>
      </c>
      <c r="D2008" s="7" t="s">
        <v>1507</v>
      </c>
      <c r="E2008" s="7" t="s">
        <v>1521</v>
      </c>
      <c r="F2008" s="7" t="s">
        <v>1522</v>
      </c>
      <c r="G2008" s="7" t="s">
        <v>3763</v>
      </c>
      <c r="H2008" s="7" t="s">
        <v>1537</v>
      </c>
      <c r="I2008" s="7" t="s">
        <v>1537</v>
      </c>
      <c r="J2008" s="7">
        <f t="shared" si="31"/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0</v>
      </c>
      <c r="P2008" s="8">
        <v>0</v>
      </c>
      <c r="Q2008" s="8">
        <v>0</v>
      </c>
      <c r="R2008" s="8">
        <v>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Y2008" s="8">
        <v>0</v>
      </c>
      <c r="Z2008" s="12">
        <v>0</v>
      </c>
      <c r="AA2008" s="20">
        <v>0</v>
      </c>
      <c r="AB2008" s="20">
        <v>0</v>
      </c>
      <c r="AC2008" s="48">
        <v>0</v>
      </c>
      <c r="AD2008" s="9">
        <v>0</v>
      </c>
      <c r="AE2008" s="7">
        <v>0</v>
      </c>
      <c r="AF2008" s="7">
        <v>0</v>
      </c>
      <c r="AG2008" s="7">
        <v>0</v>
      </c>
      <c r="AH2008" s="7">
        <v>0</v>
      </c>
      <c r="AI2008" s="7">
        <v>0</v>
      </c>
      <c r="AJ2008" s="7">
        <v>0</v>
      </c>
      <c r="AK2008" s="7">
        <v>0</v>
      </c>
      <c r="AL2008" s="7">
        <v>0</v>
      </c>
      <c r="AM2008" s="7">
        <v>0</v>
      </c>
      <c r="AN2008" s="7">
        <v>0</v>
      </c>
      <c r="AO2008" s="7">
        <v>0</v>
      </c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</row>
    <row r="2009" spans="1:67" s="21" customFormat="1">
      <c r="A2009" s="7" t="s">
        <v>6256</v>
      </c>
      <c r="B2009" s="7" t="s">
        <v>4016</v>
      </c>
      <c r="C2009" s="7" t="s">
        <v>1506</v>
      </c>
      <c r="D2009" s="7" t="s">
        <v>1507</v>
      </c>
      <c r="E2009" s="7" t="s">
        <v>1508</v>
      </c>
      <c r="F2009" s="7" t="s">
        <v>1537</v>
      </c>
      <c r="G2009" s="7" t="s">
        <v>1537</v>
      </c>
      <c r="H2009" s="7" t="s">
        <v>1537</v>
      </c>
      <c r="I2009" s="7" t="s">
        <v>1537</v>
      </c>
      <c r="J2009" s="7">
        <f t="shared" si="31"/>
        <v>0</v>
      </c>
      <c r="K2009" s="8">
        <v>0</v>
      </c>
      <c r="L2009" s="8">
        <v>0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0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12">
        <v>0</v>
      </c>
      <c r="AA2009" s="20">
        <v>0</v>
      </c>
      <c r="AB2009" s="20">
        <v>0</v>
      </c>
      <c r="AC2009" s="48">
        <v>0</v>
      </c>
      <c r="AD2009" s="9">
        <v>0</v>
      </c>
      <c r="AE2009" s="7">
        <v>0</v>
      </c>
      <c r="AF2009" s="7">
        <v>0</v>
      </c>
      <c r="AG2009" s="7">
        <v>0</v>
      </c>
      <c r="AH2009" s="7">
        <v>0</v>
      </c>
      <c r="AI2009" s="7">
        <v>0</v>
      </c>
      <c r="AJ2009" s="7">
        <v>0</v>
      </c>
      <c r="AK2009" s="7">
        <v>0</v>
      </c>
      <c r="AL2009" s="7">
        <v>0</v>
      </c>
      <c r="AM2009" s="7">
        <v>0</v>
      </c>
      <c r="AN2009" s="7">
        <v>0</v>
      </c>
      <c r="AO2009" s="7">
        <v>0</v>
      </c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</row>
    <row r="2010" spans="1:67" s="21" customFormat="1">
      <c r="A2010" s="7" t="s">
        <v>6257</v>
      </c>
      <c r="B2010" s="7" t="s">
        <v>3968</v>
      </c>
      <c r="C2010" s="7" t="s">
        <v>1506</v>
      </c>
      <c r="D2010" s="7" t="s">
        <v>1507</v>
      </c>
      <c r="E2010" s="7" t="s">
        <v>1521</v>
      </c>
      <c r="F2010" s="7" t="s">
        <v>1522</v>
      </c>
      <c r="G2010" s="7" t="s">
        <v>3763</v>
      </c>
      <c r="H2010" s="7" t="s">
        <v>1537</v>
      </c>
      <c r="I2010" s="7" t="s">
        <v>1537</v>
      </c>
      <c r="J2010" s="7">
        <f t="shared" si="31"/>
        <v>0</v>
      </c>
      <c r="K2010" s="8">
        <v>0</v>
      </c>
      <c r="L2010" s="8">
        <v>0</v>
      </c>
      <c r="M2010" s="8">
        <v>0</v>
      </c>
      <c r="N2010" s="8">
        <v>0</v>
      </c>
      <c r="O2010" s="8">
        <v>0</v>
      </c>
      <c r="P2010" s="8">
        <v>0</v>
      </c>
      <c r="Q2010" s="8">
        <v>0</v>
      </c>
      <c r="R2010" s="8">
        <v>0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Y2010" s="8">
        <v>0</v>
      </c>
      <c r="Z2010" s="12">
        <v>0</v>
      </c>
      <c r="AA2010" s="20">
        <v>0</v>
      </c>
      <c r="AB2010" s="20">
        <v>0</v>
      </c>
      <c r="AC2010" s="48">
        <v>0</v>
      </c>
      <c r="AD2010" s="9">
        <v>0</v>
      </c>
      <c r="AE2010" s="7">
        <v>0</v>
      </c>
      <c r="AF2010" s="7">
        <v>0</v>
      </c>
      <c r="AG2010" s="7">
        <v>0</v>
      </c>
      <c r="AH2010" s="7">
        <v>0</v>
      </c>
      <c r="AI2010" s="7">
        <v>0</v>
      </c>
      <c r="AJ2010" s="7">
        <v>0</v>
      </c>
      <c r="AK2010" s="7">
        <v>0</v>
      </c>
      <c r="AL2010" s="7">
        <v>0</v>
      </c>
      <c r="AM2010" s="7">
        <v>0</v>
      </c>
      <c r="AN2010" s="7">
        <v>0</v>
      </c>
      <c r="AO2010" s="7">
        <v>0</v>
      </c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</row>
    <row r="2011" spans="1:67" s="21" customFormat="1">
      <c r="A2011" s="7" t="s">
        <v>6258</v>
      </c>
      <c r="B2011" s="7" t="s">
        <v>3968</v>
      </c>
      <c r="C2011" s="7" t="s">
        <v>1506</v>
      </c>
      <c r="D2011" s="7" t="s">
        <v>1507</v>
      </c>
      <c r="E2011" s="7" t="s">
        <v>1521</v>
      </c>
      <c r="F2011" s="7" t="s">
        <v>1522</v>
      </c>
      <c r="G2011" s="7" t="s">
        <v>3763</v>
      </c>
      <c r="H2011" s="7" t="s">
        <v>1537</v>
      </c>
      <c r="I2011" s="7" t="s">
        <v>1537</v>
      </c>
      <c r="J2011" s="7">
        <f t="shared" si="31"/>
        <v>0</v>
      </c>
      <c r="K2011" s="8">
        <v>0</v>
      </c>
      <c r="L2011" s="8">
        <v>0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12">
        <v>0</v>
      </c>
      <c r="AA2011" s="20">
        <v>0</v>
      </c>
      <c r="AB2011" s="20">
        <v>0</v>
      </c>
      <c r="AC2011" s="48">
        <v>0</v>
      </c>
      <c r="AD2011" s="9">
        <v>0</v>
      </c>
      <c r="AE2011" s="7">
        <v>0</v>
      </c>
      <c r="AF2011" s="7">
        <v>0</v>
      </c>
      <c r="AG2011" s="7">
        <v>0</v>
      </c>
      <c r="AH2011" s="7">
        <v>0</v>
      </c>
      <c r="AI2011" s="7">
        <v>0</v>
      </c>
      <c r="AJ2011" s="7">
        <v>0</v>
      </c>
      <c r="AK2011" s="7">
        <v>0</v>
      </c>
      <c r="AL2011" s="7">
        <v>0</v>
      </c>
      <c r="AM2011" s="7">
        <v>0</v>
      </c>
      <c r="AN2011" s="7">
        <v>0</v>
      </c>
      <c r="AO2011" s="7">
        <v>0</v>
      </c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</row>
    <row r="2012" spans="1:67" s="21" customFormat="1">
      <c r="A2012" s="7" t="s">
        <v>6259</v>
      </c>
      <c r="B2012" s="7" t="s">
        <v>4102</v>
      </c>
      <c r="C2012" s="7" t="s">
        <v>1506</v>
      </c>
      <c r="D2012" s="7" t="s">
        <v>1507</v>
      </c>
      <c r="E2012" s="7" t="s">
        <v>1537</v>
      </c>
      <c r="F2012" s="7" t="s">
        <v>1537</v>
      </c>
      <c r="G2012" s="7" t="s">
        <v>1537</v>
      </c>
      <c r="H2012" s="7" t="s">
        <v>1537</v>
      </c>
      <c r="I2012" s="7" t="s">
        <v>1537</v>
      </c>
      <c r="J2012" s="7">
        <f t="shared" si="31"/>
        <v>0</v>
      </c>
      <c r="K2012" s="8">
        <v>0</v>
      </c>
      <c r="L2012" s="8">
        <v>0</v>
      </c>
      <c r="M2012" s="8">
        <v>0</v>
      </c>
      <c r="N2012" s="8">
        <v>0</v>
      </c>
      <c r="O2012" s="8">
        <v>0</v>
      </c>
      <c r="P2012" s="8">
        <v>0</v>
      </c>
      <c r="Q2012" s="8">
        <v>0</v>
      </c>
      <c r="R2012" s="8">
        <v>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Y2012" s="8">
        <v>0</v>
      </c>
      <c r="Z2012" s="12">
        <v>0</v>
      </c>
      <c r="AA2012" s="20">
        <v>0</v>
      </c>
      <c r="AB2012" s="20">
        <v>0</v>
      </c>
      <c r="AC2012" s="48">
        <v>0</v>
      </c>
      <c r="AD2012" s="9">
        <v>0</v>
      </c>
      <c r="AE2012" s="7">
        <v>0</v>
      </c>
      <c r="AF2012" s="7">
        <v>0</v>
      </c>
      <c r="AG2012" s="7">
        <v>0</v>
      </c>
      <c r="AH2012" s="7">
        <v>0</v>
      </c>
      <c r="AI2012" s="7">
        <v>0</v>
      </c>
      <c r="AJ2012" s="7">
        <v>0</v>
      </c>
      <c r="AK2012" s="7">
        <v>0</v>
      </c>
      <c r="AL2012" s="7">
        <v>0</v>
      </c>
      <c r="AM2012" s="7">
        <v>0</v>
      </c>
      <c r="AN2012" s="7">
        <v>0</v>
      </c>
      <c r="AO2012" s="7">
        <v>0</v>
      </c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</row>
    <row r="2013" spans="1:67" s="21" customFormat="1">
      <c r="A2013" s="7" t="s">
        <v>6260</v>
      </c>
      <c r="B2013" s="7" t="s">
        <v>4587</v>
      </c>
      <c r="C2013" s="7" t="s">
        <v>1506</v>
      </c>
      <c r="D2013" s="7" t="s">
        <v>1507</v>
      </c>
      <c r="E2013" s="7" t="s">
        <v>1521</v>
      </c>
      <c r="F2013" s="7" t="s">
        <v>1537</v>
      </c>
      <c r="G2013" s="7" t="s">
        <v>1537</v>
      </c>
      <c r="H2013" s="7" t="s">
        <v>1537</v>
      </c>
      <c r="I2013" s="7" t="s">
        <v>1537</v>
      </c>
      <c r="J2013" s="7">
        <f t="shared" si="31"/>
        <v>0</v>
      </c>
      <c r="K2013" s="8">
        <v>0</v>
      </c>
      <c r="L2013" s="8">
        <v>0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12">
        <v>0</v>
      </c>
      <c r="AA2013" s="20">
        <v>0</v>
      </c>
      <c r="AB2013" s="20">
        <v>0</v>
      </c>
      <c r="AC2013" s="48">
        <v>0</v>
      </c>
      <c r="AD2013" s="9">
        <v>0</v>
      </c>
      <c r="AE2013" s="7">
        <v>0</v>
      </c>
      <c r="AF2013" s="7">
        <v>0</v>
      </c>
      <c r="AG2013" s="7">
        <v>0</v>
      </c>
      <c r="AH2013" s="7">
        <v>0</v>
      </c>
      <c r="AI2013" s="7">
        <v>0</v>
      </c>
      <c r="AJ2013" s="7">
        <v>0</v>
      </c>
      <c r="AK2013" s="7">
        <v>0</v>
      </c>
      <c r="AL2013" s="7">
        <v>0</v>
      </c>
      <c r="AM2013" s="7">
        <v>0</v>
      </c>
      <c r="AN2013" s="7">
        <v>0</v>
      </c>
      <c r="AO2013" s="7">
        <v>0</v>
      </c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</row>
    <row r="2014" spans="1:67" s="21" customFormat="1">
      <c r="A2014" s="7" t="s">
        <v>6261</v>
      </c>
      <c r="B2014" s="7" t="s">
        <v>4587</v>
      </c>
      <c r="C2014" s="7" t="s">
        <v>1506</v>
      </c>
      <c r="D2014" s="7" t="s">
        <v>1507</v>
      </c>
      <c r="E2014" s="7" t="s">
        <v>1521</v>
      </c>
      <c r="F2014" s="7" t="s">
        <v>1537</v>
      </c>
      <c r="G2014" s="7" t="s">
        <v>1537</v>
      </c>
      <c r="H2014" s="7" t="s">
        <v>1537</v>
      </c>
      <c r="I2014" s="7" t="s">
        <v>1537</v>
      </c>
      <c r="J2014" s="7">
        <f t="shared" si="31"/>
        <v>0</v>
      </c>
      <c r="K2014" s="8">
        <v>0</v>
      </c>
      <c r="L2014" s="8">
        <v>0</v>
      </c>
      <c r="M2014" s="8">
        <v>0</v>
      </c>
      <c r="N2014" s="8">
        <v>0</v>
      </c>
      <c r="O2014" s="8">
        <v>0</v>
      </c>
      <c r="P2014" s="8">
        <v>0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Y2014" s="8">
        <v>0</v>
      </c>
      <c r="Z2014" s="12">
        <v>0</v>
      </c>
      <c r="AA2014" s="20">
        <v>0</v>
      </c>
      <c r="AB2014" s="20">
        <v>0</v>
      </c>
      <c r="AC2014" s="48">
        <v>0</v>
      </c>
      <c r="AD2014" s="9">
        <v>0</v>
      </c>
      <c r="AE2014" s="7">
        <v>0</v>
      </c>
      <c r="AF2014" s="7">
        <v>0</v>
      </c>
      <c r="AG2014" s="7">
        <v>0</v>
      </c>
      <c r="AH2014" s="7">
        <v>0</v>
      </c>
      <c r="AI2014" s="7">
        <v>0</v>
      </c>
      <c r="AJ2014" s="7">
        <v>0</v>
      </c>
      <c r="AK2014" s="7">
        <v>0</v>
      </c>
      <c r="AL2014" s="7">
        <v>0</v>
      </c>
      <c r="AM2014" s="7">
        <v>0</v>
      </c>
      <c r="AN2014" s="7">
        <v>0</v>
      </c>
      <c r="AO2014" s="7">
        <v>0</v>
      </c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</row>
    <row r="2015" spans="1:67" s="21" customFormat="1">
      <c r="A2015" s="7" t="s">
        <v>6262</v>
      </c>
      <c r="B2015" s="7" t="s">
        <v>3926</v>
      </c>
      <c r="C2015" s="7" t="s">
        <v>1506</v>
      </c>
      <c r="D2015" s="7" t="s">
        <v>1507</v>
      </c>
      <c r="E2015" s="7" t="s">
        <v>1515</v>
      </c>
      <c r="F2015" s="7" t="s">
        <v>1537</v>
      </c>
      <c r="G2015" s="7" t="s">
        <v>1537</v>
      </c>
      <c r="H2015" s="7" t="s">
        <v>1537</v>
      </c>
      <c r="I2015" s="7" t="s">
        <v>1537</v>
      </c>
      <c r="J2015" s="7">
        <f t="shared" si="31"/>
        <v>0</v>
      </c>
      <c r="K2015" s="8">
        <v>0</v>
      </c>
      <c r="L2015" s="8">
        <v>0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12">
        <v>0</v>
      </c>
      <c r="AA2015" s="20">
        <v>0</v>
      </c>
      <c r="AB2015" s="20">
        <v>0</v>
      </c>
      <c r="AC2015" s="48">
        <v>0</v>
      </c>
      <c r="AD2015" s="9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>
        <v>0</v>
      </c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</row>
    <row r="2016" spans="1:67" s="21" customFormat="1">
      <c r="A2016" s="7" t="s">
        <v>6263</v>
      </c>
      <c r="B2016" s="7" t="s">
        <v>3782</v>
      </c>
      <c r="C2016" s="7" t="s">
        <v>1506</v>
      </c>
      <c r="D2016" s="7" t="s">
        <v>1507</v>
      </c>
      <c r="E2016" s="7" t="s">
        <v>1521</v>
      </c>
      <c r="F2016" s="7" t="s">
        <v>1522</v>
      </c>
      <c r="G2016" s="7" t="s">
        <v>1537</v>
      </c>
      <c r="H2016" s="7" t="s">
        <v>1537</v>
      </c>
      <c r="I2016" s="7" t="s">
        <v>1537</v>
      </c>
      <c r="J2016" s="7">
        <f t="shared" si="31"/>
        <v>0</v>
      </c>
      <c r="K2016" s="8">
        <v>0</v>
      </c>
      <c r="L2016" s="8">
        <v>0</v>
      </c>
      <c r="M2016" s="8">
        <v>0</v>
      </c>
      <c r="N2016" s="8">
        <v>0</v>
      </c>
      <c r="O2016" s="8">
        <v>0</v>
      </c>
      <c r="P2016" s="8">
        <v>0</v>
      </c>
      <c r="Q2016" s="8">
        <v>0</v>
      </c>
      <c r="R2016" s="8">
        <v>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Y2016" s="8">
        <v>0</v>
      </c>
      <c r="Z2016" s="12">
        <v>0</v>
      </c>
      <c r="AA2016" s="20">
        <v>0</v>
      </c>
      <c r="AB2016" s="20">
        <v>0</v>
      </c>
      <c r="AC2016" s="48">
        <v>0</v>
      </c>
      <c r="AD2016" s="9">
        <v>0</v>
      </c>
      <c r="AE2016" s="7">
        <v>0</v>
      </c>
      <c r="AF2016" s="7">
        <v>0</v>
      </c>
      <c r="AG2016" s="7">
        <v>0</v>
      </c>
      <c r="AH2016" s="7">
        <v>0</v>
      </c>
      <c r="AI2016" s="7">
        <v>0</v>
      </c>
      <c r="AJ2016" s="7">
        <v>0</v>
      </c>
      <c r="AK2016" s="7">
        <v>0</v>
      </c>
      <c r="AL2016" s="7">
        <v>0</v>
      </c>
      <c r="AM2016" s="7">
        <v>0</v>
      </c>
      <c r="AN2016" s="7">
        <v>0</v>
      </c>
      <c r="AO2016" s="7">
        <v>0</v>
      </c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</row>
    <row r="2017" spans="1:67" s="21" customFormat="1">
      <c r="A2017" s="7" t="s">
        <v>6264</v>
      </c>
      <c r="B2017" s="7" t="s">
        <v>3803</v>
      </c>
      <c r="C2017" s="7" t="s">
        <v>1506</v>
      </c>
      <c r="D2017" s="7" t="s">
        <v>1507</v>
      </c>
      <c r="E2017" s="7" t="s">
        <v>1515</v>
      </c>
      <c r="F2017" s="7" t="s">
        <v>1581</v>
      </c>
      <c r="G2017" s="7" t="s">
        <v>1582</v>
      </c>
      <c r="H2017" s="7" t="s">
        <v>1537</v>
      </c>
      <c r="I2017" s="7" t="s">
        <v>1537</v>
      </c>
      <c r="J2017" s="7">
        <f t="shared" si="31"/>
        <v>0</v>
      </c>
      <c r="K2017" s="8">
        <v>0</v>
      </c>
      <c r="L2017" s="8">
        <v>0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12">
        <v>0</v>
      </c>
      <c r="AA2017" s="20">
        <v>0</v>
      </c>
      <c r="AB2017" s="20">
        <v>0</v>
      </c>
      <c r="AC2017" s="48">
        <v>0</v>
      </c>
      <c r="AD2017" s="9">
        <v>0</v>
      </c>
      <c r="AE2017" s="7">
        <v>0</v>
      </c>
      <c r="AF2017" s="7">
        <v>0</v>
      </c>
      <c r="AG2017" s="7">
        <v>0</v>
      </c>
      <c r="AH2017" s="7">
        <v>0</v>
      </c>
      <c r="AI2017" s="7">
        <v>0</v>
      </c>
      <c r="AJ2017" s="7">
        <v>0</v>
      </c>
      <c r="AK2017" s="7">
        <v>0</v>
      </c>
      <c r="AL2017" s="7">
        <v>0</v>
      </c>
      <c r="AM2017" s="7">
        <v>0</v>
      </c>
      <c r="AN2017" s="7">
        <v>0</v>
      </c>
      <c r="AO2017" s="7">
        <v>0</v>
      </c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</row>
    <row r="2018" spans="1:67" s="21" customFormat="1">
      <c r="A2018" s="7" t="s">
        <v>6265</v>
      </c>
      <c r="B2018" s="7" t="s">
        <v>3926</v>
      </c>
      <c r="C2018" s="7" t="s">
        <v>1506</v>
      </c>
      <c r="D2018" s="7" t="s">
        <v>1507</v>
      </c>
      <c r="E2018" s="7" t="s">
        <v>1515</v>
      </c>
      <c r="F2018" s="7" t="s">
        <v>1537</v>
      </c>
      <c r="G2018" s="7" t="s">
        <v>1537</v>
      </c>
      <c r="H2018" s="7" t="s">
        <v>1537</v>
      </c>
      <c r="I2018" s="7" t="s">
        <v>1537</v>
      </c>
      <c r="J2018" s="7">
        <f t="shared" si="31"/>
        <v>0</v>
      </c>
      <c r="K2018" s="8">
        <v>0</v>
      </c>
      <c r="L2018" s="8">
        <v>0</v>
      </c>
      <c r="M2018" s="8">
        <v>0</v>
      </c>
      <c r="N2018" s="8">
        <v>0</v>
      </c>
      <c r="O2018" s="8">
        <v>0</v>
      </c>
      <c r="P2018" s="8">
        <v>0</v>
      </c>
      <c r="Q2018" s="8">
        <v>0</v>
      </c>
      <c r="R2018" s="8">
        <v>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Y2018" s="8">
        <v>0</v>
      </c>
      <c r="Z2018" s="12">
        <v>0</v>
      </c>
      <c r="AA2018" s="20">
        <v>0</v>
      </c>
      <c r="AB2018" s="20">
        <v>0</v>
      </c>
      <c r="AC2018" s="48">
        <v>0</v>
      </c>
      <c r="AD2018" s="9">
        <v>0</v>
      </c>
      <c r="AE2018" s="7">
        <v>0</v>
      </c>
      <c r="AF2018" s="7">
        <v>0</v>
      </c>
      <c r="AG2018" s="7">
        <v>0</v>
      </c>
      <c r="AH2018" s="7">
        <v>0</v>
      </c>
      <c r="AI2018" s="7">
        <v>0</v>
      </c>
      <c r="AJ2018" s="7">
        <v>0</v>
      </c>
      <c r="AK2018" s="7">
        <v>0</v>
      </c>
      <c r="AL2018" s="7">
        <v>0</v>
      </c>
      <c r="AM2018" s="7">
        <v>0</v>
      </c>
      <c r="AN2018" s="7">
        <v>0</v>
      </c>
      <c r="AO2018" s="7">
        <v>0</v>
      </c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</row>
    <row r="2019" spans="1:67" s="21" customFormat="1">
      <c r="A2019" s="7" t="s">
        <v>6266</v>
      </c>
      <c r="B2019" s="7" t="s">
        <v>3926</v>
      </c>
      <c r="C2019" s="7" t="s">
        <v>1506</v>
      </c>
      <c r="D2019" s="7" t="s">
        <v>1507</v>
      </c>
      <c r="E2019" s="7" t="s">
        <v>1515</v>
      </c>
      <c r="F2019" s="7" t="s">
        <v>1537</v>
      </c>
      <c r="G2019" s="7" t="s">
        <v>1537</v>
      </c>
      <c r="H2019" s="7" t="s">
        <v>1537</v>
      </c>
      <c r="I2019" s="7" t="s">
        <v>1537</v>
      </c>
      <c r="J2019" s="7">
        <f t="shared" si="31"/>
        <v>0</v>
      </c>
      <c r="K2019" s="8">
        <v>0</v>
      </c>
      <c r="L2019" s="8">
        <v>0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12">
        <v>0</v>
      </c>
      <c r="AA2019" s="20">
        <v>0</v>
      </c>
      <c r="AB2019" s="20">
        <v>0</v>
      </c>
      <c r="AC2019" s="48">
        <v>0</v>
      </c>
      <c r="AD2019" s="9">
        <v>0</v>
      </c>
      <c r="AE2019" s="7">
        <v>0</v>
      </c>
      <c r="AF2019" s="7">
        <v>0</v>
      </c>
      <c r="AG2019" s="7">
        <v>0</v>
      </c>
      <c r="AH2019" s="7">
        <v>0</v>
      </c>
      <c r="AI2019" s="7">
        <v>0</v>
      </c>
      <c r="AJ2019" s="7">
        <v>0</v>
      </c>
      <c r="AK2019" s="7">
        <v>0</v>
      </c>
      <c r="AL2019" s="7">
        <v>0</v>
      </c>
      <c r="AM2019" s="7">
        <v>0</v>
      </c>
      <c r="AN2019" s="7">
        <v>0</v>
      </c>
      <c r="AO2019" s="7">
        <v>0</v>
      </c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</row>
    <row r="2020" spans="1:67" s="21" customFormat="1">
      <c r="A2020" s="7" t="s">
        <v>6267</v>
      </c>
      <c r="B2020" s="7" t="s">
        <v>3773</v>
      </c>
      <c r="C2020" s="7" t="s">
        <v>1506</v>
      </c>
      <c r="D2020" s="7" t="s">
        <v>1558</v>
      </c>
      <c r="E2020" s="7" t="s">
        <v>1559</v>
      </c>
      <c r="F2020" s="7" t="s">
        <v>1560</v>
      </c>
      <c r="G2020" s="7" t="s">
        <v>1561</v>
      </c>
      <c r="H2020" s="7" t="s">
        <v>1537</v>
      </c>
      <c r="I2020" s="7" t="s">
        <v>1537</v>
      </c>
      <c r="J2020" s="7">
        <f t="shared" si="31"/>
        <v>0</v>
      </c>
      <c r="K2020" s="8">
        <v>0</v>
      </c>
      <c r="L2020" s="8">
        <v>0</v>
      </c>
      <c r="M2020" s="8">
        <v>0</v>
      </c>
      <c r="N2020" s="8">
        <v>0</v>
      </c>
      <c r="O2020" s="8">
        <v>0</v>
      </c>
      <c r="P2020" s="8">
        <v>0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 s="12">
        <v>0</v>
      </c>
      <c r="AA2020" s="20">
        <v>0</v>
      </c>
      <c r="AB2020" s="20">
        <v>0</v>
      </c>
      <c r="AC2020" s="48">
        <v>0</v>
      </c>
      <c r="AD2020" s="9">
        <v>0</v>
      </c>
      <c r="AE2020" s="7">
        <v>0</v>
      </c>
      <c r="AF2020" s="7">
        <v>0</v>
      </c>
      <c r="AG2020" s="7">
        <v>0</v>
      </c>
      <c r="AH2020" s="7">
        <v>0</v>
      </c>
      <c r="AI2020" s="7">
        <v>0</v>
      </c>
      <c r="AJ2020" s="7">
        <v>0</v>
      </c>
      <c r="AK2020" s="7">
        <v>0</v>
      </c>
      <c r="AL2020" s="7">
        <v>0</v>
      </c>
      <c r="AM2020" s="7">
        <v>0</v>
      </c>
      <c r="AN2020" s="7">
        <v>0</v>
      </c>
      <c r="AO2020" s="7">
        <v>0</v>
      </c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</row>
    <row r="2021" spans="1:67" s="21" customFormat="1">
      <c r="A2021" s="7" t="s">
        <v>6268</v>
      </c>
      <c r="B2021" s="7" t="s">
        <v>4264</v>
      </c>
      <c r="C2021" s="7" t="s">
        <v>1506</v>
      </c>
      <c r="D2021" s="7" t="s">
        <v>1507</v>
      </c>
      <c r="E2021" s="7" t="s">
        <v>1521</v>
      </c>
      <c r="F2021" s="7" t="s">
        <v>1546</v>
      </c>
      <c r="G2021" s="7" t="s">
        <v>1547</v>
      </c>
      <c r="H2021" s="7" t="s">
        <v>1537</v>
      </c>
      <c r="I2021" s="7" t="s">
        <v>1537</v>
      </c>
      <c r="J2021" s="7">
        <f t="shared" si="31"/>
        <v>0</v>
      </c>
      <c r="K2021" s="8">
        <v>0</v>
      </c>
      <c r="L2021" s="8">
        <v>0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0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12">
        <v>0</v>
      </c>
      <c r="AA2021" s="20">
        <v>0</v>
      </c>
      <c r="AB2021" s="20">
        <v>0</v>
      </c>
      <c r="AC2021" s="48">
        <v>0</v>
      </c>
      <c r="AD2021" s="9">
        <v>0</v>
      </c>
      <c r="AE2021" s="7">
        <v>0</v>
      </c>
      <c r="AF2021" s="7">
        <v>0</v>
      </c>
      <c r="AG2021" s="7">
        <v>0</v>
      </c>
      <c r="AH2021" s="7">
        <v>0</v>
      </c>
      <c r="AI2021" s="7">
        <v>0</v>
      </c>
      <c r="AJ2021" s="7">
        <v>0</v>
      </c>
      <c r="AK2021" s="7">
        <v>0</v>
      </c>
      <c r="AL2021" s="7">
        <v>0</v>
      </c>
      <c r="AM2021" s="7">
        <v>0</v>
      </c>
      <c r="AN2021" s="7">
        <v>0</v>
      </c>
      <c r="AO2021" s="7">
        <v>0</v>
      </c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</row>
    <row r="2022" spans="1:67" s="21" customFormat="1">
      <c r="A2022" s="7" t="s">
        <v>6269</v>
      </c>
      <c r="B2022" s="7" t="s">
        <v>4102</v>
      </c>
      <c r="C2022" s="7" t="s">
        <v>1506</v>
      </c>
      <c r="D2022" s="7" t="s">
        <v>1507</v>
      </c>
      <c r="E2022" s="7" t="s">
        <v>1537</v>
      </c>
      <c r="F2022" s="7" t="s">
        <v>1537</v>
      </c>
      <c r="G2022" s="7" t="s">
        <v>1537</v>
      </c>
      <c r="H2022" s="7" t="s">
        <v>1537</v>
      </c>
      <c r="I2022" s="7" t="s">
        <v>1537</v>
      </c>
      <c r="J2022" s="7">
        <f t="shared" si="31"/>
        <v>0</v>
      </c>
      <c r="K2022" s="8">
        <v>0</v>
      </c>
      <c r="L2022" s="8">
        <v>0</v>
      </c>
      <c r="M2022" s="8">
        <v>0</v>
      </c>
      <c r="N2022" s="8">
        <v>0</v>
      </c>
      <c r="O2022" s="8">
        <v>0</v>
      </c>
      <c r="P2022" s="8">
        <v>0</v>
      </c>
      <c r="Q2022" s="8">
        <v>0</v>
      </c>
      <c r="R2022" s="8">
        <v>0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Y2022" s="8">
        <v>0</v>
      </c>
      <c r="Z2022" s="12">
        <v>0</v>
      </c>
      <c r="AA2022" s="20">
        <v>0</v>
      </c>
      <c r="AB2022" s="20">
        <v>0</v>
      </c>
      <c r="AC2022" s="48">
        <v>0</v>
      </c>
      <c r="AD2022" s="9">
        <v>0</v>
      </c>
      <c r="AE2022" s="7">
        <v>0</v>
      </c>
      <c r="AF2022" s="7">
        <v>0</v>
      </c>
      <c r="AG2022" s="7">
        <v>0</v>
      </c>
      <c r="AH2022" s="7">
        <v>0</v>
      </c>
      <c r="AI2022" s="7">
        <v>0</v>
      </c>
      <c r="AJ2022" s="7">
        <v>0</v>
      </c>
      <c r="AK2022" s="7">
        <v>0</v>
      </c>
      <c r="AL2022" s="7">
        <v>0</v>
      </c>
      <c r="AM2022" s="7">
        <v>0</v>
      </c>
      <c r="AN2022" s="7">
        <v>0</v>
      </c>
      <c r="AO2022" s="7">
        <v>0</v>
      </c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</row>
    <row r="2023" spans="1:67" s="21" customFormat="1">
      <c r="A2023" s="7" t="s">
        <v>6270</v>
      </c>
      <c r="B2023" s="7" t="s">
        <v>4102</v>
      </c>
      <c r="C2023" s="7" t="s">
        <v>1506</v>
      </c>
      <c r="D2023" s="7" t="s">
        <v>1507</v>
      </c>
      <c r="E2023" s="7" t="s">
        <v>1537</v>
      </c>
      <c r="F2023" s="7" t="s">
        <v>1537</v>
      </c>
      <c r="G2023" s="7" t="s">
        <v>1537</v>
      </c>
      <c r="H2023" s="7" t="s">
        <v>1537</v>
      </c>
      <c r="I2023" s="7" t="s">
        <v>1537</v>
      </c>
      <c r="J2023" s="7">
        <f t="shared" si="31"/>
        <v>0</v>
      </c>
      <c r="K2023" s="8">
        <v>0</v>
      </c>
      <c r="L2023" s="8">
        <v>0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0</v>
      </c>
      <c r="S2023" s="8">
        <v>0</v>
      </c>
      <c r="T2023" s="8">
        <v>0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12">
        <v>0</v>
      </c>
      <c r="AA2023" s="20">
        <v>0</v>
      </c>
      <c r="AB2023" s="20">
        <v>0</v>
      </c>
      <c r="AC2023" s="48">
        <v>0</v>
      </c>
      <c r="AD2023" s="9">
        <v>0</v>
      </c>
      <c r="AE2023" s="7">
        <v>0</v>
      </c>
      <c r="AF2023" s="7">
        <v>0</v>
      </c>
      <c r="AG2023" s="7">
        <v>0</v>
      </c>
      <c r="AH2023" s="7">
        <v>0</v>
      </c>
      <c r="AI2023" s="7">
        <v>0</v>
      </c>
      <c r="AJ2023" s="7">
        <v>0</v>
      </c>
      <c r="AK2023" s="7">
        <v>0</v>
      </c>
      <c r="AL2023" s="7">
        <v>0</v>
      </c>
      <c r="AM2023" s="7">
        <v>0</v>
      </c>
      <c r="AN2023" s="7">
        <v>0</v>
      </c>
      <c r="AO2023" s="7">
        <v>0</v>
      </c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</row>
    <row r="2024" spans="1:67" s="21" customFormat="1">
      <c r="A2024" s="7" t="s">
        <v>6271</v>
      </c>
      <c r="B2024" s="7" t="s">
        <v>4102</v>
      </c>
      <c r="C2024" s="7" t="s">
        <v>1506</v>
      </c>
      <c r="D2024" s="7" t="s">
        <v>1507</v>
      </c>
      <c r="E2024" s="7" t="s">
        <v>1537</v>
      </c>
      <c r="F2024" s="7" t="s">
        <v>1537</v>
      </c>
      <c r="G2024" s="7" t="s">
        <v>1537</v>
      </c>
      <c r="H2024" s="7" t="s">
        <v>1537</v>
      </c>
      <c r="I2024" s="7" t="s">
        <v>1537</v>
      </c>
      <c r="J2024" s="7">
        <f t="shared" si="31"/>
        <v>0</v>
      </c>
      <c r="K2024" s="8">
        <v>0</v>
      </c>
      <c r="L2024" s="8">
        <v>0</v>
      </c>
      <c r="M2024" s="8">
        <v>0</v>
      </c>
      <c r="N2024" s="8">
        <v>0</v>
      </c>
      <c r="O2024" s="8">
        <v>0</v>
      </c>
      <c r="P2024" s="8">
        <v>0</v>
      </c>
      <c r="Q2024" s="8">
        <v>0</v>
      </c>
      <c r="R2024" s="8">
        <v>0</v>
      </c>
      <c r="S2024" s="8">
        <v>0</v>
      </c>
      <c r="T2024" s="8">
        <v>0</v>
      </c>
      <c r="U2024" s="8">
        <v>0</v>
      </c>
      <c r="V2024" s="8">
        <v>0</v>
      </c>
      <c r="W2024" s="8">
        <v>0</v>
      </c>
      <c r="X2024" s="8">
        <v>0</v>
      </c>
      <c r="Y2024" s="8">
        <v>0</v>
      </c>
      <c r="Z2024" s="12">
        <v>0</v>
      </c>
      <c r="AA2024" s="20">
        <v>0</v>
      </c>
      <c r="AB2024" s="20">
        <v>0</v>
      </c>
      <c r="AC2024" s="48">
        <v>0</v>
      </c>
      <c r="AD2024" s="9">
        <v>0</v>
      </c>
      <c r="AE2024" s="7">
        <v>0</v>
      </c>
      <c r="AF2024" s="7">
        <v>0</v>
      </c>
      <c r="AG2024" s="7">
        <v>0</v>
      </c>
      <c r="AH2024" s="7">
        <v>0</v>
      </c>
      <c r="AI2024" s="7">
        <v>0</v>
      </c>
      <c r="AJ2024" s="7">
        <v>0</v>
      </c>
      <c r="AK2024" s="7">
        <v>0</v>
      </c>
      <c r="AL2024" s="7">
        <v>0</v>
      </c>
      <c r="AM2024" s="7">
        <v>0</v>
      </c>
      <c r="AN2024" s="7">
        <v>0</v>
      </c>
      <c r="AO2024" s="7">
        <v>0</v>
      </c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</row>
    <row r="2025" spans="1:67" s="21" customFormat="1">
      <c r="A2025" s="7" t="s">
        <v>6272</v>
      </c>
      <c r="B2025" s="7" t="s">
        <v>3669</v>
      </c>
      <c r="C2025" s="7" t="s">
        <v>1506</v>
      </c>
      <c r="D2025" s="7" t="s">
        <v>1507</v>
      </c>
      <c r="E2025" s="7" t="s">
        <v>1521</v>
      </c>
      <c r="F2025" s="7" t="s">
        <v>1546</v>
      </c>
      <c r="G2025" s="7" t="s">
        <v>1537</v>
      </c>
      <c r="H2025" s="7" t="s">
        <v>1537</v>
      </c>
      <c r="I2025" s="7" t="s">
        <v>1537</v>
      </c>
      <c r="J2025" s="7">
        <f t="shared" si="31"/>
        <v>0</v>
      </c>
      <c r="K2025" s="8">
        <v>0</v>
      </c>
      <c r="L2025" s="8">
        <v>0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0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12">
        <v>0</v>
      </c>
      <c r="AA2025" s="20">
        <v>0</v>
      </c>
      <c r="AB2025" s="20">
        <v>0</v>
      </c>
      <c r="AC2025" s="48">
        <v>0</v>
      </c>
      <c r="AD2025" s="9">
        <v>0</v>
      </c>
      <c r="AE2025" s="7">
        <v>0</v>
      </c>
      <c r="AF2025" s="7">
        <v>0</v>
      </c>
      <c r="AG2025" s="7">
        <v>0</v>
      </c>
      <c r="AH2025" s="7">
        <v>0</v>
      </c>
      <c r="AI2025" s="7">
        <v>0</v>
      </c>
      <c r="AJ2025" s="7">
        <v>0</v>
      </c>
      <c r="AK2025" s="7">
        <v>0</v>
      </c>
      <c r="AL2025" s="7">
        <v>0</v>
      </c>
      <c r="AM2025" s="7">
        <v>0</v>
      </c>
      <c r="AN2025" s="7">
        <v>0</v>
      </c>
      <c r="AO2025" s="7">
        <v>0</v>
      </c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</row>
    <row r="2026" spans="1:67" s="21" customFormat="1">
      <c r="A2026" s="7" t="s">
        <v>6273</v>
      </c>
      <c r="B2026" s="7" t="s">
        <v>3669</v>
      </c>
      <c r="C2026" s="7" t="s">
        <v>1506</v>
      </c>
      <c r="D2026" s="7" t="s">
        <v>1507</v>
      </c>
      <c r="E2026" s="7" t="s">
        <v>1521</v>
      </c>
      <c r="F2026" s="7" t="s">
        <v>1546</v>
      </c>
      <c r="G2026" s="7" t="s">
        <v>1537</v>
      </c>
      <c r="H2026" s="7" t="s">
        <v>1537</v>
      </c>
      <c r="I2026" s="7" t="s">
        <v>1537</v>
      </c>
      <c r="J2026" s="7">
        <f t="shared" si="31"/>
        <v>0</v>
      </c>
      <c r="K2026" s="8">
        <v>0</v>
      </c>
      <c r="L2026" s="8">
        <v>0</v>
      </c>
      <c r="M2026" s="8">
        <v>0</v>
      </c>
      <c r="N2026" s="8">
        <v>0</v>
      </c>
      <c r="O2026" s="8">
        <v>0</v>
      </c>
      <c r="P2026" s="8">
        <v>0</v>
      </c>
      <c r="Q2026" s="8">
        <v>0</v>
      </c>
      <c r="R2026" s="8">
        <v>0</v>
      </c>
      <c r="S2026" s="8">
        <v>0</v>
      </c>
      <c r="T2026" s="8">
        <v>0</v>
      </c>
      <c r="U2026" s="8">
        <v>0</v>
      </c>
      <c r="V2026" s="8">
        <v>0</v>
      </c>
      <c r="W2026" s="8">
        <v>0</v>
      </c>
      <c r="X2026" s="8">
        <v>0</v>
      </c>
      <c r="Y2026" s="8">
        <v>0</v>
      </c>
      <c r="Z2026" s="12">
        <v>0</v>
      </c>
      <c r="AA2026" s="20">
        <v>0</v>
      </c>
      <c r="AB2026" s="20">
        <v>0</v>
      </c>
      <c r="AC2026" s="48">
        <v>0</v>
      </c>
      <c r="AD2026" s="9">
        <v>0</v>
      </c>
      <c r="AE2026" s="7">
        <v>0</v>
      </c>
      <c r="AF2026" s="7">
        <v>0</v>
      </c>
      <c r="AG2026" s="7">
        <v>0</v>
      </c>
      <c r="AH2026" s="7">
        <v>0</v>
      </c>
      <c r="AI2026" s="7">
        <v>0</v>
      </c>
      <c r="AJ2026" s="7">
        <v>0</v>
      </c>
      <c r="AK2026" s="7">
        <v>0</v>
      </c>
      <c r="AL2026" s="7">
        <v>0</v>
      </c>
      <c r="AM2026" s="7">
        <v>0</v>
      </c>
      <c r="AN2026" s="7">
        <v>0</v>
      </c>
      <c r="AO2026" s="7">
        <v>0</v>
      </c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</row>
    <row r="2027" spans="1:67" s="21" customFormat="1">
      <c r="A2027" s="7" t="s">
        <v>6274</v>
      </c>
      <c r="B2027" s="7" t="s">
        <v>4131</v>
      </c>
      <c r="C2027" s="7" t="s">
        <v>1506</v>
      </c>
      <c r="D2027" s="7" t="s">
        <v>1507</v>
      </c>
      <c r="E2027" s="7" t="s">
        <v>1521</v>
      </c>
      <c r="F2027" s="7" t="s">
        <v>4002</v>
      </c>
      <c r="G2027" s="7" t="s">
        <v>4003</v>
      </c>
      <c r="H2027" s="7" t="s">
        <v>1537</v>
      </c>
      <c r="I2027" s="7" t="s">
        <v>1537</v>
      </c>
      <c r="J2027" s="7">
        <f t="shared" si="31"/>
        <v>0</v>
      </c>
      <c r="K2027" s="8">
        <v>0</v>
      </c>
      <c r="L2027" s="8">
        <v>0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0</v>
      </c>
      <c r="S2027" s="8">
        <v>0</v>
      </c>
      <c r="T2027" s="8">
        <v>0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12">
        <v>0</v>
      </c>
      <c r="AA2027" s="20">
        <v>0</v>
      </c>
      <c r="AB2027" s="20">
        <v>0</v>
      </c>
      <c r="AC2027" s="48">
        <v>0</v>
      </c>
      <c r="AD2027" s="9">
        <v>0</v>
      </c>
      <c r="AE2027" s="7">
        <v>0</v>
      </c>
      <c r="AF2027" s="7">
        <v>0</v>
      </c>
      <c r="AG2027" s="7">
        <v>0</v>
      </c>
      <c r="AH2027" s="7">
        <v>0</v>
      </c>
      <c r="AI2027" s="7">
        <v>0</v>
      </c>
      <c r="AJ2027" s="7">
        <v>0</v>
      </c>
      <c r="AK2027" s="7">
        <v>0</v>
      </c>
      <c r="AL2027" s="7">
        <v>0</v>
      </c>
      <c r="AM2027" s="7">
        <v>0</v>
      </c>
      <c r="AN2027" s="7">
        <v>0</v>
      </c>
      <c r="AO2027" s="7">
        <v>0</v>
      </c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</row>
    <row r="2028" spans="1:67" s="21" customFormat="1">
      <c r="A2028" s="7" t="s">
        <v>6275</v>
      </c>
      <c r="B2028" s="7" t="s">
        <v>3782</v>
      </c>
      <c r="C2028" s="7" t="s">
        <v>1506</v>
      </c>
      <c r="D2028" s="7" t="s">
        <v>1507</v>
      </c>
      <c r="E2028" s="7" t="s">
        <v>1521</v>
      </c>
      <c r="F2028" s="7" t="s">
        <v>1522</v>
      </c>
      <c r="G2028" s="7" t="s">
        <v>1537</v>
      </c>
      <c r="H2028" s="7" t="s">
        <v>1537</v>
      </c>
      <c r="I2028" s="7" t="s">
        <v>1537</v>
      </c>
      <c r="J2028" s="7">
        <f t="shared" si="31"/>
        <v>0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  <c r="P2028" s="8">
        <v>0</v>
      </c>
      <c r="Q2028" s="8">
        <v>0</v>
      </c>
      <c r="R2028" s="8">
        <v>0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Y2028" s="8">
        <v>0</v>
      </c>
      <c r="Z2028" s="12">
        <v>0</v>
      </c>
      <c r="AA2028" s="20">
        <v>0</v>
      </c>
      <c r="AB2028" s="20">
        <v>0</v>
      </c>
      <c r="AC2028" s="48">
        <v>0</v>
      </c>
      <c r="AD2028" s="9">
        <v>0</v>
      </c>
      <c r="AE2028" s="7">
        <v>0</v>
      </c>
      <c r="AF2028" s="7">
        <v>0</v>
      </c>
      <c r="AG2028" s="7">
        <v>0</v>
      </c>
      <c r="AH2028" s="7">
        <v>0</v>
      </c>
      <c r="AI2028" s="7">
        <v>0</v>
      </c>
      <c r="AJ2028" s="7">
        <v>0</v>
      </c>
      <c r="AK2028" s="7">
        <v>0</v>
      </c>
      <c r="AL2028" s="7">
        <v>0</v>
      </c>
      <c r="AM2028" s="7">
        <v>0</v>
      </c>
      <c r="AN2028" s="7">
        <v>0</v>
      </c>
      <c r="AO2028" s="7">
        <v>0</v>
      </c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</row>
    <row r="2029" spans="1:67" s="21" customFormat="1">
      <c r="A2029" s="7" t="s">
        <v>6276</v>
      </c>
      <c r="B2029" s="7" t="s">
        <v>3670</v>
      </c>
      <c r="C2029" s="7" t="s">
        <v>1506</v>
      </c>
      <c r="D2029" s="7" t="s">
        <v>1507</v>
      </c>
      <c r="E2029" s="7" t="s">
        <v>1521</v>
      </c>
      <c r="F2029" s="7" t="s">
        <v>1522</v>
      </c>
      <c r="G2029" s="7" t="s">
        <v>1523</v>
      </c>
      <c r="H2029" s="7" t="s">
        <v>1537</v>
      </c>
      <c r="I2029" s="7" t="s">
        <v>1537</v>
      </c>
      <c r="J2029" s="7">
        <f t="shared" si="31"/>
        <v>0</v>
      </c>
      <c r="K2029" s="8">
        <v>0</v>
      </c>
      <c r="L2029" s="8">
        <v>0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12">
        <v>0</v>
      </c>
      <c r="AA2029" s="20">
        <v>0</v>
      </c>
      <c r="AB2029" s="20">
        <v>0</v>
      </c>
      <c r="AC2029" s="48">
        <v>0</v>
      </c>
      <c r="AD2029" s="9">
        <v>0</v>
      </c>
      <c r="AE2029" s="7">
        <v>0</v>
      </c>
      <c r="AF2029" s="7">
        <v>0</v>
      </c>
      <c r="AG2029" s="7">
        <v>0</v>
      </c>
      <c r="AH2029" s="7">
        <v>0</v>
      </c>
      <c r="AI2029" s="7">
        <v>0</v>
      </c>
      <c r="AJ2029" s="7">
        <v>0</v>
      </c>
      <c r="AK2029" s="7">
        <v>0</v>
      </c>
      <c r="AL2029" s="7">
        <v>0</v>
      </c>
      <c r="AM2029" s="7">
        <v>0</v>
      </c>
      <c r="AN2029" s="7">
        <v>0</v>
      </c>
      <c r="AO2029" s="7">
        <v>0</v>
      </c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</row>
    <row r="2030" spans="1:67" s="21" customFormat="1">
      <c r="A2030" s="7" t="s">
        <v>6277</v>
      </c>
      <c r="B2030" s="7" t="s">
        <v>4102</v>
      </c>
      <c r="C2030" s="7" t="s">
        <v>1506</v>
      </c>
      <c r="D2030" s="7" t="s">
        <v>1507</v>
      </c>
      <c r="E2030" s="7" t="s">
        <v>1537</v>
      </c>
      <c r="F2030" s="7" t="s">
        <v>1537</v>
      </c>
      <c r="G2030" s="7" t="s">
        <v>1537</v>
      </c>
      <c r="H2030" s="7" t="s">
        <v>1537</v>
      </c>
      <c r="I2030" s="7" t="s">
        <v>1537</v>
      </c>
      <c r="J2030" s="7">
        <f t="shared" si="31"/>
        <v>0</v>
      </c>
      <c r="K2030" s="8">
        <v>0</v>
      </c>
      <c r="L2030" s="8">
        <v>0</v>
      </c>
      <c r="M2030" s="8">
        <v>0</v>
      </c>
      <c r="N2030" s="8">
        <v>0</v>
      </c>
      <c r="O2030" s="8">
        <v>0</v>
      </c>
      <c r="P2030" s="8">
        <v>0</v>
      </c>
      <c r="Q2030" s="8">
        <v>0</v>
      </c>
      <c r="R2030" s="8">
        <v>0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Y2030" s="8">
        <v>0</v>
      </c>
      <c r="Z2030" s="12">
        <v>0</v>
      </c>
      <c r="AA2030" s="20">
        <v>0</v>
      </c>
      <c r="AB2030" s="20">
        <v>0</v>
      </c>
      <c r="AC2030" s="48">
        <v>0</v>
      </c>
      <c r="AD2030" s="9">
        <v>0</v>
      </c>
      <c r="AE2030" s="7">
        <v>0</v>
      </c>
      <c r="AF2030" s="7">
        <v>0</v>
      </c>
      <c r="AG2030" s="7">
        <v>0</v>
      </c>
      <c r="AH2030" s="7">
        <v>0</v>
      </c>
      <c r="AI2030" s="7">
        <v>0</v>
      </c>
      <c r="AJ2030" s="7">
        <v>0</v>
      </c>
      <c r="AK2030" s="7">
        <v>0</v>
      </c>
      <c r="AL2030" s="7">
        <v>0</v>
      </c>
      <c r="AM2030" s="7">
        <v>0</v>
      </c>
      <c r="AN2030" s="7">
        <v>0</v>
      </c>
      <c r="AO2030" s="7">
        <v>0</v>
      </c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</row>
    <row r="2031" spans="1:67" s="21" customFormat="1">
      <c r="A2031" s="7" t="s">
        <v>6278</v>
      </c>
      <c r="B2031" s="7" t="s">
        <v>4264</v>
      </c>
      <c r="C2031" s="7" t="s">
        <v>1506</v>
      </c>
      <c r="D2031" s="7" t="s">
        <v>1507</v>
      </c>
      <c r="E2031" s="7" t="s">
        <v>1521</v>
      </c>
      <c r="F2031" s="7" t="s">
        <v>1546</v>
      </c>
      <c r="G2031" s="7" t="s">
        <v>1547</v>
      </c>
      <c r="H2031" s="7" t="s">
        <v>1537</v>
      </c>
      <c r="I2031" s="7" t="s">
        <v>1537</v>
      </c>
      <c r="J2031" s="7">
        <f t="shared" si="31"/>
        <v>0</v>
      </c>
      <c r="K2031" s="8">
        <v>0</v>
      </c>
      <c r="L2031" s="8">
        <v>0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  <c r="R2031" s="8">
        <v>0</v>
      </c>
      <c r="S2031" s="8">
        <v>0</v>
      </c>
      <c r="T2031" s="8">
        <v>0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12">
        <v>0</v>
      </c>
      <c r="AA2031" s="20">
        <v>0</v>
      </c>
      <c r="AB2031" s="20">
        <v>0</v>
      </c>
      <c r="AC2031" s="48">
        <v>0</v>
      </c>
      <c r="AD2031" s="9">
        <v>0</v>
      </c>
      <c r="AE2031" s="7">
        <v>0</v>
      </c>
      <c r="AF2031" s="7">
        <v>0</v>
      </c>
      <c r="AG2031" s="7">
        <v>0</v>
      </c>
      <c r="AH2031" s="7">
        <v>0</v>
      </c>
      <c r="AI2031" s="7">
        <v>0</v>
      </c>
      <c r="AJ2031" s="7">
        <v>0</v>
      </c>
      <c r="AK2031" s="7">
        <v>0</v>
      </c>
      <c r="AL2031" s="7">
        <v>0</v>
      </c>
      <c r="AM2031" s="7">
        <v>0</v>
      </c>
      <c r="AN2031" s="7">
        <v>0</v>
      </c>
      <c r="AO2031" s="7">
        <v>0</v>
      </c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</row>
    <row r="2032" spans="1:67" s="21" customFormat="1">
      <c r="A2032" s="7" t="s">
        <v>6279</v>
      </c>
      <c r="B2032" s="7" t="s">
        <v>3669</v>
      </c>
      <c r="C2032" s="7" t="s">
        <v>1506</v>
      </c>
      <c r="D2032" s="7" t="s">
        <v>1507</v>
      </c>
      <c r="E2032" s="7" t="s">
        <v>1521</v>
      </c>
      <c r="F2032" s="7" t="s">
        <v>1546</v>
      </c>
      <c r="G2032" s="7" t="s">
        <v>1537</v>
      </c>
      <c r="H2032" s="7" t="s">
        <v>1537</v>
      </c>
      <c r="I2032" s="7" t="s">
        <v>1537</v>
      </c>
      <c r="J2032" s="7">
        <f t="shared" si="31"/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  <c r="R2032" s="8">
        <v>0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Y2032" s="8">
        <v>0</v>
      </c>
      <c r="Z2032" s="12">
        <v>0</v>
      </c>
      <c r="AA2032" s="20">
        <v>0</v>
      </c>
      <c r="AB2032" s="20">
        <v>0</v>
      </c>
      <c r="AC2032" s="48">
        <v>0</v>
      </c>
      <c r="AD2032" s="9">
        <v>0</v>
      </c>
      <c r="AE2032" s="7">
        <v>0</v>
      </c>
      <c r="AF2032" s="7">
        <v>0</v>
      </c>
      <c r="AG2032" s="7">
        <v>0</v>
      </c>
      <c r="AH2032" s="7">
        <v>0</v>
      </c>
      <c r="AI2032" s="7">
        <v>0</v>
      </c>
      <c r="AJ2032" s="7">
        <v>0</v>
      </c>
      <c r="AK2032" s="7">
        <v>0</v>
      </c>
      <c r="AL2032" s="7">
        <v>0</v>
      </c>
      <c r="AM2032" s="7">
        <v>0</v>
      </c>
      <c r="AN2032" s="7">
        <v>0</v>
      </c>
      <c r="AO2032" s="7">
        <v>0</v>
      </c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</row>
    <row r="2033" spans="1:67" s="21" customFormat="1">
      <c r="A2033" s="7" t="s">
        <v>6280</v>
      </c>
      <c r="B2033" s="7" t="s">
        <v>4736</v>
      </c>
      <c r="C2033" s="7" t="s">
        <v>1506</v>
      </c>
      <c r="D2033" s="7" t="s">
        <v>1532</v>
      </c>
      <c r="E2033" s="7" t="s">
        <v>1533</v>
      </c>
      <c r="F2033" s="7" t="s">
        <v>1534</v>
      </c>
      <c r="G2033" s="7" t="s">
        <v>1537</v>
      </c>
      <c r="H2033" s="7" t="s">
        <v>1537</v>
      </c>
      <c r="I2033" s="7" t="s">
        <v>1537</v>
      </c>
      <c r="J2033" s="7">
        <f t="shared" si="31"/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  <c r="R2033" s="8">
        <v>0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12">
        <v>0</v>
      </c>
      <c r="AA2033" s="20">
        <v>0</v>
      </c>
      <c r="AB2033" s="20">
        <v>0</v>
      </c>
      <c r="AC2033" s="48">
        <v>0</v>
      </c>
      <c r="AD2033" s="9">
        <v>0</v>
      </c>
      <c r="AE2033" s="7">
        <v>0</v>
      </c>
      <c r="AF2033" s="7">
        <v>0</v>
      </c>
      <c r="AG2033" s="7">
        <v>0</v>
      </c>
      <c r="AH2033" s="7">
        <v>0</v>
      </c>
      <c r="AI2033" s="7">
        <v>0</v>
      </c>
      <c r="AJ2033" s="7">
        <v>0</v>
      </c>
      <c r="AK2033" s="7">
        <v>0</v>
      </c>
      <c r="AL2033" s="7">
        <v>0</v>
      </c>
      <c r="AM2033" s="7">
        <v>0</v>
      </c>
      <c r="AN2033" s="7">
        <v>0</v>
      </c>
      <c r="AO2033" s="7">
        <v>0</v>
      </c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</row>
    <row r="2034" spans="1:67" s="21" customFormat="1">
      <c r="A2034" s="7" t="s">
        <v>6281</v>
      </c>
      <c r="B2034" s="7" t="s">
        <v>4131</v>
      </c>
      <c r="C2034" s="7" t="s">
        <v>1506</v>
      </c>
      <c r="D2034" s="7" t="s">
        <v>1507</v>
      </c>
      <c r="E2034" s="7" t="s">
        <v>1521</v>
      </c>
      <c r="F2034" s="7" t="s">
        <v>4002</v>
      </c>
      <c r="G2034" s="7" t="s">
        <v>4003</v>
      </c>
      <c r="H2034" s="7" t="s">
        <v>1537</v>
      </c>
      <c r="I2034" s="7" t="s">
        <v>1537</v>
      </c>
      <c r="J2034" s="7">
        <f t="shared" si="31"/>
        <v>0</v>
      </c>
      <c r="K2034" s="8">
        <v>0</v>
      </c>
      <c r="L2034" s="8">
        <v>0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  <c r="R2034" s="8">
        <v>0</v>
      </c>
      <c r="S2034" s="8">
        <v>0</v>
      </c>
      <c r="T2034" s="8">
        <v>0</v>
      </c>
      <c r="U2034" s="8">
        <v>0</v>
      </c>
      <c r="V2034" s="8">
        <v>0</v>
      </c>
      <c r="W2034" s="8">
        <v>0</v>
      </c>
      <c r="X2034" s="8">
        <v>0</v>
      </c>
      <c r="Y2034" s="8">
        <v>0</v>
      </c>
      <c r="Z2034" s="12">
        <v>0</v>
      </c>
      <c r="AA2034" s="20">
        <v>0</v>
      </c>
      <c r="AB2034" s="20">
        <v>0</v>
      </c>
      <c r="AC2034" s="48">
        <v>0</v>
      </c>
      <c r="AD2034" s="9">
        <v>0</v>
      </c>
      <c r="AE2034" s="7">
        <v>0</v>
      </c>
      <c r="AF2034" s="7">
        <v>0</v>
      </c>
      <c r="AG2034" s="7">
        <v>0</v>
      </c>
      <c r="AH2034" s="7">
        <v>0</v>
      </c>
      <c r="AI2034" s="7">
        <v>0</v>
      </c>
      <c r="AJ2034" s="7">
        <v>0</v>
      </c>
      <c r="AK2034" s="7">
        <v>0</v>
      </c>
      <c r="AL2034" s="7">
        <v>0</v>
      </c>
      <c r="AM2034" s="7">
        <v>0</v>
      </c>
      <c r="AN2034" s="7">
        <v>0</v>
      </c>
      <c r="AO2034" s="7">
        <v>0</v>
      </c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</row>
    <row r="2035" spans="1:67" s="21" customFormat="1">
      <c r="A2035" s="7" t="s">
        <v>6282</v>
      </c>
      <c r="B2035" s="7" t="s">
        <v>4131</v>
      </c>
      <c r="C2035" s="7" t="s">
        <v>1506</v>
      </c>
      <c r="D2035" s="7" t="s">
        <v>1507</v>
      </c>
      <c r="E2035" s="7" t="s">
        <v>1521</v>
      </c>
      <c r="F2035" s="7" t="s">
        <v>4002</v>
      </c>
      <c r="G2035" s="7" t="s">
        <v>4003</v>
      </c>
      <c r="H2035" s="7" t="s">
        <v>1537</v>
      </c>
      <c r="I2035" s="7" t="s">
        <v>1537</v>
      </c>
      <c r="J2035" s="7">
        <f t="shared" si="31"/>
        <v>0</v>
      </c>
      <c r="K2035" s="8">
        <v>0</v>
      </c>
      <c r="L2035" s="8">
        <v>0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0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12">
        <v>0</v>
      </c>
      <c r="AA2035" s="20">
        <v>0</v>
      </c>
      <c r="AB2035" s="20">
        <v>0</v>
      </c>
      <c r="AC2035" s="48">
        <v>0</v>
      </c>
      <c r="AD2035" s="9">
        <v>0</v>
      </c>
      <c r="AE2035" s="7">
        <v>0</v>
      </c>
      <c r="AF2035" s="7">
        <v>0</v>
      </c>
      <c r="AG2035" s="7">
        <v>0</v>
      </c>
      <c r="AH2035" s="7">
        <v>0</v>
      </c>
      <c r="AI2035" s="7">
        <v>0</v>
      </c>
      <c r="AJ2035" s="7">
        <v>0</v>
      </c>
      <c r="AK2035" s="7">
        <v>0</v>
      </c>
      <c r="AL2035" s="7">
        <v>0</v>
      </c>
      <c r="AM2035" s="7">
        <v>0</v>
      </c>
      <c r="AN2035" s="7">
        <v>0</v>
      </c>
      <c r="AO2035" s="7">
        <v>0</v>
      </c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</row>
    <row r="2036" spans="1:67" s="21" customFormat="1">
      <c r="A2036" s="7" t="s">
        <v>6283</v>
      </c>
      <c r="B2036" s="7" t="s">
        <v>5300</v>
      </c>
      <c r="C2036" s="7" t="s">
        <v>1506</v>
      </c>
      <c r="D2036" s="7" t="s">
        <v>1507</v>
      </c>
      <c r="E2036" s="7" t="s">
        <v>1521</v>
      </c>
      <c r="F2036" s="7" t="s">
        <v>1522</v>
      </c>
      <c r="G2036" s="7" t="s">
        <v>3763</v>
      </c>
      <c r="H2036" s="7" t="s">
        <v>5301</v>
      </c>
      <c r="I2036" s="7" t="s">
        <v>1537</v>
      </c>
      <c r="J2036" s="7">
        <f t="shared" si="31"/>
        <v>0</v>
      </c>
      <c r="K2036" s="8">
        <v>0</v>
      </c>
      <c r="L2036" s="8">
        <v>0</v>
      </c>
      <c r="M2036" s="8">
        <v>0</v>
      </c>
      <c r="N2036" s="8">
        <v>0</v>
      </c>
      <c r="O2036" s="8">
        <v>0</v>
      </c>
      <c r="P2036" s="8">
        <v>0</v>
      </c>
      <c r="Q2036" s="8">
        <v>0</v>
      </c>
      <c r="R2036" s="8">
        <v>0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Y2036" s="8">
        <v>0</v>
      </c>
      <c r="Z2036" s="12">
        <v>0</v>
      </c>
      <c r="AA2036" s="20">
        <v>0</v>
      </c>
      <c r="AB2036" s="20">
        <v>0</v>
      </c>
      <c r="AC2036" s="48">
        <v>0</v>
      </c>
      <c r="AD2036" s="9">
        <v>0</v>
      </c>
      <c r="AE2036" s="7">
        <v>0</v>
      </c>
      <c r="AF2036" s="7">
        <v>0</v>
      </c>
      <c r="AG2036" s="7">
        <v>0</v>
      </c>
      <c r="AH2036" s="7">
        <v>0</v>
      </c>
      <c r="AI2036" s="7">
        <v>0</v>
      </c>
      <c r="AJ2036" s="7">
        <v>0</v>
      </c>
      <c r="AK2036" s="7">
        <v>0</v>
      </c>
      <c r="AL2036" s="7">
        <v>0</v>
      </c>
      <c r="AM2036" s="7">
        <v>0</v>
      </c>
      <c r="AN2036" s="7">
        <v>0</v>
      </c>
      <c r="AO2036" s="7">
        <v>0</v>
      </c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</row>
    <row r="2037" spans="1:67" s="21" customFormat="1">
      <c r="A2037" s="7" t="s">
        <v>6284</v>
      </c>
      <c r="B2037" s="7" t="s">
        <v>4102</v>
      </c>
      <c r="C2037" s="7" t="s">
        <v>1506</v>
      </c>
      <c r="D2037" s="7" t="s">
        <v>1507</v>
      </c>
      <c r="E2037" s="7" t="s">
        <v>1537</v>
      </c>
      <c r="F2037" s="7" t="s">
        <v>1537</v>
      </c>
      <c r="G2037" s="7" t="s">
        <v>1537</v>
      </c>
      <c r="H2037" s="7" t="s">
        <v>1537</v>
      </c>
      <c r="I2037" s="7" t="s">
        <v>1537</v>
      </c>
      <c r="J2037" s="7">
        <f t="shared" si="31"/>
        <v>1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0</v>
      </c>
      <c r="S2037" s="8">
        <v>0</v>
      </c>
      <c r="T2037" s="8">
        <v>0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12">
        <v>0</v>
      </c>
      <c r="AA2037" s="20">
        <v>1</v>
      </c>
      <c r="AB2037" s="20">
        <v>0</v>
      </c>
      <c r="AC2037" s="48">
        <v>0</v>
      </c>
      <c r="AD2037" s="9">
        <v>0</v>
      </c>
      <c r="AE2037" s="7">
        <v>0</v>
      </c>
      <c r="AF2037" s="7">
        <v>0</v>
      </c>
      <c r="AG2037" s="7">
        <v>0</v>
      </c>
      <c r="AH2037" s="7">
        <v>0</v>
      </c>
      <c r="AI2037" s="7">
        <v>0</v>
      </c>
      <c r="AJ2037" s="7">
        <v>0</v>
      </c>
      <c r="AK2037" s="7">
        <v>0</v>
      </c>
      <c r="AL2037" s="7">
        <v>0</v>
      </c>
      <c r="AM2037" s="7">
        <v>0</v>
      </c>
      <c r="AN2037" s="7">
        <v>0</v>
      </c>
      <c r="AO2037" s="7">
        <v>0</v>
      </c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</row>
    <row r="2038" spans="1:67" s="21" customFormat="1">
      <c r="A2038" s="7" t="s">
        <v>6285</v>
      </c>
      <c r="B2038" s="7" t="s">
        <v>4102</v>
      </c>
      <c r="C2038" s="7" t="s">
        <v>1506</v>
      </c>
      <c r="D2038" s="7" t="s">
        <v>1507</v>
      </c>
      <c r="E2038" s="7" t="s">
        <v>1537</v>
      </c>
      <c r="F2038" s="7" t="s">
        <v>1537</v>
      </c>
      <c r="G2038" s="7" t="s">
        <v>1537</v>
      </c>
      <c r="H2038" s="7" t="s">
        <v>1537</v>
      </c>
      <c r="I2038" s="7" t="s">
        <v>1537</v>
      </c>
      <c r="J2038" s="7">
        <f t="shared" si="31"/>
        <v>1</v>
      </c>
      <c r="K2038" s="8">
        <v>0</v>
      </c>
      <c r="L2038" s="8">
        <v>0</v>
      </c>
      <c r="M2038" s="8">
        <v>0</v>
      </c>
      <c r="N2038" s="8">
        <v>0</v>
      </c>
      <c r="O2038" s="8">
        <v>0</v>
      </c>
      <c r="P2038" s="8">
        <v>0</v>
      </c>
      <c r="Q2038" s="8">
        <v>0</v>
      </c>
      <c r="R2038" s="8">
        <v>0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Y2038" s="8">
        <v>0</v>
      </c>
      <c r="Z2038" s="12">
        <v>0</v>
      </c>
      <c r="AA2038" s="20">
        <v>0</v>
      </c>
      <c r="AB2038" s="20">
        <v>1</v>
      </c>
      <c r="AC2038" s="48">
        <v>0</v>
      </c>
      <c r="AD2038" s="9">
        <v>0</v>
      </c>
      <c r="AE2038" s="7">
        <v>0</v>
      </c>
      <c r="AF2038" s="7">
        <v>0</v>
      </c>
      <c r="AG2038" s="7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0</v>
      </c>
      <c r="AM2038" s="7">
        <v>0</v>
      </c>
      <c r="AN2038" s="7">
        <v>0</v>
      </c>
      <c r="AO2038" s="7">
        <v>0</v>
      </c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</row>
    <row r="2039" spans="1:67" s="21" customFormat="1">
      <c r="A2039" s="7" t="s">
        <v>6286</v>
      </c>
      <c r="B2039" s="7" t="s">
        <v>4587</v>
      </c>
      <c r="C2039" s="7" t="s">
        <v>1506</v>
      </c>
      <c r="D2039" s="7" t="s">
        <v>1507</v>
      </c>
      <c r="E2039" s="7" t="s">
        <v>1521</v>
      </c>
      <c r="F2039" s="7" t="s">
        <v>1537</v>
      </c>
      <c r="G2039" s="7" t="s">
        <v>1537</v>
      </c>
      <c r="H2039" s="7" t="s">
        <v>1537</v>
      </c>
      <c r="I2039" s="7" t="s">
        <v>1537</v>
      </c>
      <c r="J2039" s="7">
        <f t="shared" si="31"/>
        <v>1</v>
      </c>
      <c r="K2039" s="8">
        <v>0</v>
      </c>
      <c r="L2039" s="8">
        <v>0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0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12">
        <v>0</v>
      </c>
      <c r="AA2039" s="20">
        <v>0</v>
      </c>
      <c r="AB2039" s="20">
        <v>1</v>
      </c>
      <c r="AC2039" s="48">
        <v>0</v>
      </c>
      <c r="AD2039" s="9">
        <v>0</v>
      </c>
      <c r="AE2039" s="7">
        <v>0</v>
      </c>
      <c r="AF2039" s="7">
        <v>0</v>
      </c>
      <c r="AG2039" s="7">
        <v>0</v>
      </c>
      <c r="AH2039" s="7">
        <v>0</v>
      </c>
      <c r="AI2039" s="7">
        <v>0</v>
      </c>
      <c r="AJ2039" s="7">
        <v>0</v>
      </c>
      <c r="AK2039" s="7">
        <v>0</v>
      </c>
      <c r="AL2039" s="7">
        <v>0</v>
      </c>
      <c r="AM2039" s="7">
        <v>0</v>
      </c>
      <c r="AN2039" s="7">
        <v>0</v>
      </c>
      <c r="AO2039" s="7">
        <v>0</v>
      </c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</row>
    <row r="2040" spans="1:67" s="21" customFormat="1">
      <c r="A2040" s="7" t="s">
        <v>6287</v>
      </c>
      <c r="B2040" s="7" t="s">
        <v>3958</v>
      </c>
      <c r="C2040" s="7" t="s">
        <v>1506</v>
      </c>
      <c r="D2040" s="7" t="s">
        <v>1558</v>
      </c>
      <c r="E2040" s="7" t="s">
        <v>1588</v>
      </c>
      <c r="F2040" s="7" t="s">
        <v>1589</v>
      </c>
      <c r="G2040" s="7" t="s">
        <v>3959</v>
      </c>
      <c r="H2040" s="7" t="s">
        <v>1537</v>
      </c>
      <c r="I2040" s="7" t="s">
        <v>1537</v>
      </c>
      <c r="J2040" s="7">
        <f t="shared" si="31"/>
        <v>0</v>
      </c>
      <c r="K2040" s="8">
        <v>0</v>
      </c>
      <c r="L2040" s="8">
        <v>0</v>
      </c>
      <c r="M2040" s="8">
        <v>0</v>
      </c>
      <c r="N2040" s="8">
        <v>0</v>
      </c>
      <c r="O2040" s="8">
        <v>0</v>
      </c>
      <c r="P2040" s="8">
        <v>0</v>
      </c>
      <c r="Q2040" s="8">
        <v>0</v>
      </c>
      <c r="R2040" s="8">
        <v>0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Y2040" s="8">
        <v>0</v>
      </c>
      <c r="Z2040" s="12">
        <v>0</v>
      </c>
      <c r="AA2040" s="20">
        <v>0</v>
      </c>
      <c r="AB2040" s="20">
        <v>0</v>
      </c>
      <c r="AC2040" s="48">
        <v>0</v>
      </c>
      <c r="AD2040" s="9">
        <v>0</v>
      </c>
      <c r="AE2040" s="7">
        <v>0</v>
      </c>
      <c r="AF2040" s="7">
        <v>0</v>
      </c>
      <c r="AG2040" s="7">
        <v>0</v>
      </c>
      <c r="AH2040" s="7">
        <v>0</v>
      </c>
      <c r="AI2040" s="7">
        <v>0</v>
      </c>
      <c r="AJ2040" s="7">
        <v>0</v>
      </c>
      <c r="AK2040" s="7">
        <v>0</v>
      </c>
      <c r="AL2040" s="7">
        <v>0</v>
      </c>
      <c r="AM2040" s="7">
        <v>0</v>
      </c>
      <c r="AN2040" s="7">
        <v>0</v>
      </c>
      <c r="AO2040" s="7">
        <v>0</v>
      </c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</row>
    <row r="2041" spans="1:67" s="21" customFormat="1">
      <c r="A2041" s="7" t="s">
        <v>6288</v>
      </c>
      <c r="B2041" s="7" t="s">
        <v>3674</v>
      </c>
      <c r="C2041" s="7" t="s">
        <v>1506</v>
      </c>
      <c r="D2041" s="7" t="s">
        <v>1507</v>
      </c>
      <c r="E2041" s="7" t="s">
        <v>1515</v>
      </c>
      <c r="F2041" s="7" t="s">
        <v>1539</v>
      </c>
      <c r="G2041" s="7" t="s">
        <v>1540</v>
      </c>
      <c r="H2041" s="7" t="s">
        <v>1541</v>
      </c>
      <c r="I2041" s="7" t="s">
        <v>1537</v>
      </c>
      <c r="J2041" s="7">
        <f t="shared" si="31"/>
        <v>0</v>
      </c>
      <c r="K2041" s="8">
        <v>0</v>
      </c>
      <c r="L2041" s="8">
        <v>0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  <c r="R2041" s="8">
        <v>0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12">
        <v>0</v>
      </c>
      <c r="AA2041" s="20">
        <v>0</v>
      </c>
      <c r="AB2041" s="20">
        <v>0</v>
      </c>
      <c r="AC2041" s="48">
        <v>0</v>
      </c>
      <c r="AD2041" s="9">
        <v>0</v>
      </c>
      <c r="AE2041" s="7">
        <v>0</v>
      </c>
      <c r="AF2041" s="7">
        <v>0</v>
      </c>
      <c r="AG2041" s="7">
        <v>0</v>
      </c>
      <c r="AH2041" s="7">
        <v>0</v>
      </c>
      <c r="AI2041" s="7">
        <v>0</v>
      </c>
      <c r="AJ2041" s="7">
        <v>0</v>
      </c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</row>
    <row r="2042" spans="1:67" s="21" customFormat="1">
      <c r="A2042" s="7" t="s">
        <v>6289</v>
      </c>
      <c r="B2042" s="7" t="s">
        <v>3782</v>
      </c>
      <c r="C2042" s="7" t="s">
        <v>1506</v>
      </c>
      <c r="D2042" s="7" t="s">
        <v>1507</v>
      </c>
      <c r="E2042" s="7" t="s">
        <v>1521</v>
      </c>
      <c r="F2042" s="7" t="s">
        <v>1522</v>
      </c>
      <c r="G2042" s="7" t="s">
        <v>1537</v>
      </c>
      <c r="H2042" s="7" t="s">
        <v>1537</v>
      </c>
      <c r="I2042" s="7" t="s">
        <v>1537</v>
      </c>
      <c r="J2042" s="7">
        <f t="shared" si="31"/>
        <v>0</v>
      </c>
      <c r="K2042" s="8">
        <v>0</v>
      </c>
      <c r="L2042" s="8">
        <v>0</v>
      </c>
      <c r="M2042" s="8">
        <v>0</v>
      </c>
      <c r="N2042" s="8">
        <v>0</v>
      </c>
      <c r="O2042" s="8">
        <v>0</v>
      </c>
      <c r="P2042" s="8">
        <v>0</v>
      </c>
      <c r="Q2042" s="8">
        <v>0</v>
      </c>
      <c r="R2042" s="8">
        <v>0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Y2042" s="8">
        <v>0</v>
      </c>
      <c r="Z2042" s="12">
        <v>0</v>
      </c>
      <c r="AA2042" s="20">
        <v>0</v>
      </c>
      <c r="AB2042" s="20">
        <v>0</v>
      </c>
      <c r="AC2042" s="48">
        <v>0</v>
      </c>
      <c r="AD2042" s="9">
        <v>0</v>
      </c>
      <c r="AE2042" s="7">
        <v>0</v>
      </c>
      <c r="AF2042" s="7">
        <v>0</v>
      </c>
      <c r="AG2042" s="7">
        <v>0</v>
      </c>
      <c r="AH2042" s="7">
        <v>0</v>
      </c>
      <c r="AI2042" s="7">
        <v>0</v>
      </c>
      <c r="AJ2042" s="7">
        <v>0</v>
      </c>
      <c r="AK2042" s="7">
        <v>0</v>
      </c>
      <c r="AL2042" s="7">
        <v>0</v>
      </c>
      <c r="AM2042" s="7">
        <v>0</v>
      </c>
      <c r="AN2042" s="7">
        <v>0</v>
      </c>
      <c r="AO2042" s="7">
        <v>0</v>
      </c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</row>
    <row r="2043" spans="1:67" s="21" customFormat="1">
      <c r="A2043" s="7" t="s">
        <v>6290</v>
      </c>
      <c r="B2043" s="7" t="s">
        <v>4113</v>
      </c>
      <c r="C2043" s="7" t="s">
        <v>1506</v>
      </c>
      <c r="D2043" s="7" t="s">
        <v>1507</v>
      </c>
      <c r="E2043" s="7" t="s">
        <v>1515</v>
      </c>
      <c r="F2043" s="7" t="s">
        <v>1581</v>
      </c>
      <c r="G2043" s="7" t="s">
        <v>4114</v>
      </c>
      <c r="H2043" s="7" t="s">
        <v>4115</v>
      </c>
      <c r="I2043" s="7" t="s">
        <v>1537</v>
      </c>
      <c r="J2043" s="7">
        <f t="shared" si="31"/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0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12">
        <v>0</v>
      </c>
      <c r="AA2043" s="20">
        <v>0</v>
      </c>
      <c r="AB2043" s="20">
        <v>0</v>
      </c>
      <c r="AC2043" s="48">
        <v>0</v>
      </c>
      <c r="AD2043" s="9">
        <v>0</v>
      </c>
      <c r="AE2043" s="7">
        <v>0</v>
      </c>
      <c r="AF2043" s="7">
        <v>0</v>
      </c>
      <c r="AG2043" s="7">
        <v>0</v>
      </c>
      <c r="AH2043" s="7">
        <v>0</v>
      </c>
      <c r="AI2043" s="7">
        <v>0</v>
      </c>
      <c r="AJ2043" s="7">
        <v>0</v>
      </c>
      <c r="AK2043" s="7">
        <v>0</v>
      </c>
      <c r="AL2043" s="7">
        <v>0</v>
      </c>
      <c r="AM2043" s="7">
        <v>0</v>
      </c>
      <c r="AN2043" s="7">
        <v>0</v>
      </c>
      <c r="AO2043" s="7">
        <v>0</v>
      </c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</row>
    <row r="2044" spans="1:67" s="21" customFormat="1">
      <c r="A2044" s="7" t="s">
        <v>6291</v>
      </c>
      <c r="B2044" s="7" t="s">
        <v>4102</v>
      </c>
      <c r="C2044" s="7" t="s">
        <v>1506</v>
      </c>
      <c r="D2044" s="7" t="s">
        <v>1507</v>
      </c>
      <c r="E2044" s="7" t="s">
        <v>1537</v>
      </c>
      <c r="F2044" s="7" t="s">
        <v>1537</v>
      </c>
      <c r="G2044" s="7" t="s">
        <v>1537</v>
      </c>
      <c r="H2044" s="7" t="s">
        <v>1537</v>
      </c>
      <c r="I2044" s="7" t="s">
        <v>1537</v>
      </c>
      <c r="J2044" s="7">
        <f t="shared" si="31"/>
        <v>0</v>
      </c>
      <c r="K2044" s="8">
        <v>0</v>
      </c>
      <c r="L2044" s="8">
        <v>0</v>
      </c>
      <c r="M2044" s="8">
        <v>0</v>
      </c>
      <c r="N2044" s="8">
        <v>0</v>
      </c>
      <c r="O2044" s="8">
        <v>0</v>
      </c>
      <c r="P2044" s="8">
        <v>0</v>
      </c>
      <c r="Q2044" s="8">
        <v>0</v>
      </c>
      <c r="R2044" s="8">
        <v>0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12">
        <v>0</v>
      </c>
      <c r="AA2044" s="20">
        <v>0</v>
      </c>
      <c r="AB2044" s="20">
        <v>0</v>
      </c>
      <c r="AC2044" s="48">
        <v>0</v>
      </c>
      <c r="AD2044" s="9">
        <v>0</v>
      </c>
      <c r="AE2044" s="7">
        <v>0</v>
      </c>
      <c r="AF2044" s="7">
        <v>0</v>
      </c>
      <c r="AG2044" s="7">
        <v>0</v>
      </c>
      <c r="AH2044" s="7">
        <v>0</v>
      </c>
      <c r="AI2044" s="7">
        <v>0</v>
      </c>
      <c r="AJ2044" s="7">
        <v>0</v>
      </c>
      <c r="AK2044" s="7">
        <v>0</v>
      </c>
      <c r="AL2044" s="7">
        <v>0</v>
      </c>
      <c r="AM2044" s="7">
        <v>0</v>
      </c>
      <c r="AN2044" s="7">
        <v>0</v>
      </c>
      <c r="AO2044" s="7">
        <v>0</v>
      </c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</row>
    <row r="2045" spans="1:67" s="21" customFormat="1">
      <c r="A2045" s="7" t="s">
        <v>6292</v>
      </c>
      <c r="B2045" s="7" t="s">
        <v>4102</v>
      </c>
      <c r="C2045" s="7" t="s">
        <v>1506</v>
      </c>
      <c r="D2045" s="7" t="s">
        <v>1507</v>
      </c>
      <c r="E2045" s="7" t="s">
        <v>1537</v>
      </c>
      <c r="F2045" s="7" t="s">
        <v>1537</v>
      </c>
      <c r="G2045" s="7" t="s">
        <v>1537</v>
      </c>
      <c r="H2045" s="7" t="s">
        <v>1537</v>
      </c>
      <c r="I2045" s="7" t="s">
        <v>1537</v>
      </c>
      <c r="J2045" s="7">
        <f t="shared" si="31"/>
        <v>0</v>
      </c>
      <c r="K2045" s="8">
        <v>0</v>
      </c>
      <c r="L2045" s="8">
        <v>0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  <c r="R2045" s="8">
        <v>0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Y2045" s="8">
        <v>0</v>
      </c>
      <c r="Z2045" s="12">
        <v>0</v>
      </c>
      <c r="AA2045" s="20">
        <v>0</v>
      </c>
      <c r="AB2045" s="20">
        <v>0</v>
      </c>
      <c r="AC2045" s="48">
        <v>0</v>
      </c>
      <c r="AD2045" s="9">
        <v>0</v>
      </c>
      <c r="AE2045" s="7">
        <v>0</v>
      </c>
      <c r="AF2045" s="7">
        <v>0</v>
      </c>
      <c r="AG2045" s="7">
        <v>0</v>
      </c>
      <c r="AH2045" s="7">
        <v>0</v>
      </c>
      <c r="AI2045" s="7">
        <v>0</v>
      </c>
      <c r="AJ2045" s="7">
        <v>0</v>
      </c>
      <c r="AK2045" s="7">
        <v>0</v>
      </c>
      <c r="AL2045" s="7">
        <v>0</v>
      </c>
      <c r="AM2045" s="7">
        <v>0</v>
      </c>
      <c r="AN2045" s="7">
        <v>0</v>
      </c>
      <c r="AO2045" s="7">
        <v>0</v>
      </c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</row>
    <row r="2046" spans="1:67" s="21" customFormat="1">
      <c r="A2046" s="7" t="s">
        <v>6293</v>
      </c>
      <c r="B2046" s="7" t="s">
        <v>4102</v>
      </c>
      <c r="C2046" s="7" t="s">
        <v>1506</v>
      </c>
      <c r="D2046" s="7" t="s">
        <v>1507</v>
      </c>
      <c r="E2046" s="7" t="s">
        <v>1537</v>
      </c>
      <c r="F2046" s="7" t="s">
        <v>1537</v>
      </c>
      <c r="G2046" s="7" t="s">
        <v>1537</v>
      </c>
      <c r="H2046" s="7" t="s">
        <v>1537</v>
      </c>
      <c r="I2046" s="7" t="s">
        <v>1537</v>
      </c>
      <c r="J2046" s="7">
        <f t="shared" si="31"/>
        <v>0</v>
      </c>
      <c r="K2046" s="8">
        <v>0</v>
      </c>
      <c r="L2046" s="8">
        <v>0</v>
      </c>
      <c r="M2046" s="8">
        <v>0</v>
      </c>
      <c r="N2046" s="8">
        <v>0</v>
      </c>
      <c r="O2046" s="8">
        <v>0</v>
      </c>
      <c r="P2046" s="8">
        <v>0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Y2046" s="8">
        <v>0</v>
      </c>
      <c r="Z2046" s="12">
        <v>0</v>
      </c>
      <c r="AA2046" s="20">
        <v>0</v>
      </c>
      <c r="AB2046" s="20">
        <v>0</v>
      </c>
      <c r="AC2046" s="48">
        <v>0</v>
      </c>
      <c r="AD2046" s="9">
        <v>0</v>
      </c>
      <c r="AE2046" s="7">
        <v>0</v>
      </c>
      <c r="AF2046" s="7">
        <v>0</v>
      </c>
      <c r="AG2046" s="7">
        <v>0</v>
      </c>
      <c r="AH2046" s="7">
        <v>0</v>
      </c>
      <c r="AI2046" s="7">
        <v>0</v>
      </c>
      <c r="AJ2046" s="7">
        <v>0</v>
      </c>
      <c r="AK2046" s="7">
        <v>0</v>
      </c>
      <c r="AL2046" s="7">
        <v>0</v>
      </c>
      <c r="AM2046" s="7">
        <v>0</v>
      </c>
      <c r="AN2046" s="7">
        <v>0</v>
      </c>
      <c r="AO2046" s="7">
        <v>0</v>
      </c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</row>
    <row r="2047" spans="1:67" s="21" customFormat="1">
      <c r="A2047" s="7" t="s">
        <v>6294</v>
      </c>
      <c r="B2047" s="7" t="s">
        <v>4102</v>
      </c>
      <c r="C2047" s="7" t="s">
        <v>1506</v>
      </c>
      <c r="D2047" s="7" t="s">
        <v>1507</v>
      </c>
      <c r="E2047" s="7" t="s">
        <v>1537</v>
      </c>
      <c r="F2047" s="7" t="s">
        <v>1537</v>
      </c>
      <c r="G2047" s="7" t="s">
        <v>1537</v>
      </c>
      <c r="H2047" s="7" t="s">
        <v>1537</v>
      </c>
      <c r="I2047" s="7" t="s">
        <v>1537</v>
      </c>
      <c r="J2047" s="7">
        <f t="shared" si="31"/>
        <v>0</v>
      </c>
      <c r="K2047" s="8">
        <v>0</v>
      </c>
      <c r="L2047" s="8">
        <v>0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0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12">
        <v>0</v>
      </c>
      <c r="AA2047" s="20">
        <v>0</v>
      </c>
      <c r="AB2047" s="20">
        <v>0</v>
      </c>
      <c r="AC2047" s="48">
        <v>0</v>
      </c>
      <c r="AD2047" s="9">
        <v>0</v>
      </c>
      <c r="AE2047" s="7">
        <v>0</v>
      </c>
      <c r="AF2047" s="7">
        <v>0</v>
      </c>
      <c r="AG2047" s="7">
        <v>0</v>
      </c>
      <c r="AH2047" s="7">
        <v>0</v>
      </c>
      <c r="AI2047" s="7">
        <v>0</v>
      </c>
      <c r="AJ2047" s="7">
        <v>0</v>
      </c>
      <c r="AK2047" s="7">
        <v>0</v>
      </c>
      <c r="AL2047" s="7">
        <v>0</v>
      </c>
      <c r="AM2047" s="7">
        <v>0</v>
      </c>
      <c r="AN2047" s="7">
        <v>0</v>
      </c>
      <c r="AO2047" s="7">
        <v>0</v>
      </c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</row>
    <row r="2048" spans="1:67" s="21" customFormat="1">
      <c r="A2048" s="7" t="s">
        <v>6295</v>
      </c>
      <c r="B2048" s="7" t="s">
        <v>4102</v>
      </c>
      <c r="C2048" s="7" t="s">
        <v>1506</v>
      </c>
      <c r="D2048" s="7" t="s">
        <v>1507</v>
      </c>
      <c r="E2048" s="7" t="s">
        <v>1537</v>
      </c>
      <c r="F2048" s="7" t="s">
        <v>1537</v>
      </c>
      <c r="G2048" s="7" t="s">
        <v>1537</v>
      </c>
      <c r="H2048" s="7" t="s">
        <v>1537</v>
      </c>
      <c r="I2048" s="7" t="s">
        <v>1537</v>
      </c>
      <c r="J2048" s="7">
        <f t="shared" si="31"/>
        <v>0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  <c r="P2048" s="8">
        <v>0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Y2048" s="8">
        <v>0</v>
      </c>
      <c r="Z2048" s="12">
        <v>0</v>
      </c>
      <c r="AA2048" s="20">
        <v>0</v>
      </c>
      <c r="AB2048" s="20">
        <v>0</v>
      </c>
      <c r="AC2048" s="48">
        <v>0</v>
      </c>
      <c r="AD2048" s="9">
        <v>0</v>
      </c>
      <c r="AE2048" s="7">
        <v>0</v>
      </c>
      <c r="AF2048" s="7">
        <v>0</v>
      </c>
      <c r="AG2048" s="7">
        <v>0</v>
      </c>
      <c r="AH2048" s="7">
        <v>0</v>
      </c>
      <c r="AI2048" s="7">
        <v>0</v>
      </c>
      <c r="AJ2048" s="7">
        <v>0</v>
      </c>
      <c r="AK2048" s="7">
        <v>0</v>
      </c>
      <c r="AL2048" s="7">
        <v>0</v>
      </c>
      <c r="AM2048" s="7">
        <v>0</v>
      </c>
      <c r="AN2048" s="7">
        <v>0</v>
      </c>
      <c r="AO2048" s="7">
        <v>0</v>
      </c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</row>
    <row r="2049" spans="1:67" s="21" customFormat="1">
      <c r="A2049" s="7" t="s">
        <v>6296</v>
      </c>
      <c r="B2049" s="7" t="s">
        <v>3669</v>
      </c>
      <c r="C2049" s="7" t="s">
        <v>1506</v>
      </c>
      <c r="D2049" s="7" t="s">
        <v>1507</v>
      </c>
      <c r="E2049" s="7" t="s">
        <v>1521</v>
      </c>
      <c r="F2049" s="7" t="s">
        <v>1546</v>
      </c>
      <c r="G2049" s="7" t="s">
        <v>1537</v>
      </c>
      <c r="H2049" s="7" t="s">
        <v>1537</v>
      </c>
      <c r="I2049" s="7" t="s">
        <v>1537</v>
      </c>
      <c r="J2049" s="7">
        <f t="shared" si="31"/>
        <v>0</v>
      </c>
      <c r="K2049" s="8">
        <v>0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0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12">
        <v>0</v>
      </c>
      <c r="AA2049" s="20">
        <v>0</v>
      </c>
      <c r="AB2049" s="20">
        <v>0</v>
      </c>
      <c r="AC2049" s="48">
        <v>0</v>
      </c>
      <c r="AD2049" s="9">
        <v>0</v>
      </c>
      <c r="AE2049" s="7">
        <v>0</v>
      </c>
      <c r="AF2049" s="7">
        <v>0</v>
      </c>
      <c r="AG2049" s="7">
        <v>0</v>
      </c>
      <c r="AH2049" s="7">
        <v>0</v>
      </c>
      <c r="AI2049" s="7">
        <v>0</v>
      </c>
      <c r="AJ2049" s="7">
        <v>0</v>
      </c>
      <c r="AK2049" s="7">
        <v>0</v>
      </c>
      <c r="AL2049" s="7">
        <v>0</v>
      </c>
      <c r="AM2049" s="7">
        <v>0</v>
      </c>
      <c r="AN2049" s="7">
        <v>0</v>
      </c>
      <c r="AO2049" s="7">
        <v>0</v>
      </c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</row>
    <row r="2050" spans="1:67" s="21" customFormat="1">
      <c r="A2050" s="7" t="s">
        <v>6297</v>
      </c>
      <c r="B2050" s="7" t="s">
        <v>4016</v>
      </c>
      <c r="C2050" s="7" t="s">
        <v>1506</v>
      </c>
      <c r="D2050" s="7" t="s">
        <v>1507</v>
      </c>
      <c r="E2050" s="7" t="s">
        <v>1508</v>
      </c>
      <c r="F2050" s="7" t="s">
        <v>1537</v>
      </c>
      <c r="G2050" s="7" t="s">
        <v>1537</v>
      </c>
      <c r="H2050" s="7" t="s">
        <v>1537</v>
      </c>
      <c r="I2050" s="7" t="s">
        <v>1537</v>
      </c>
      <c r="J2050" s="7">
        <f t="shared" si="31"/>
        <v>0</v>
      </c>
      <c r="K2050" s="8">
        <v>0</v>
      </c>
      <c r="L2050" s="8">
        <v>0</v>
      </c>
      <c r="M2050" s="8">
        <v>0</v>
      </c>
      <c r="N2050" s="8">
        <v>0</v>
      </c>
      <c r="O2050" s="8">
        <v>0</v>
      </c>
      <c r="P2050" s="8">
        <v>0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Y2050" s="8">
        <v>0</v>
      </c>
      <c r="Z2050" s="12">
        <v>0</v>
      </c>
      <c r="AA2050" s="20">
        <v>0</v>
      </c>
      <c r="AB2050" s="20">
        <v>0</v>
      </c>
      <c r="AC2050" s="48">
        <v>0</v>
      </c>
      <c r="AD2050" s="9">
        <v>0</v>
      </c>
      <c r="AE2050" s="7">
        <v>0</v>
      </c>
      <c r="AF2050" s="7">
        <v>0</v>
      </c>
      <c r="AG2050" s="7">
        <v>0</v>
      </c>
      <c r="AH2050" s="7">
        <v>0</v>
      </c>
      <c r="AI2050" s="7">
        <v>0</v>
      </c>
      <c r="AJ2050" s="7">
        <v>0</v>
      </c>
      <c r="AK2050" s="7">
        <v>0</v>
      </c>
      <c r="AL2050" s="7">
        <v>0</v>
      </c>
      <c r="AM2050" s="7">
        <v>0</v>
      </c>
      <c r="AN2050" s="7">
        <v>0</v>
      </c>
      <c r="AO2050" s="7">
        <v>0</v>
      </c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</row>
    <row r="2051" spans="1:67" s="21" customFormat="1">
      <c r="A2051" s="7" t="s">
        <v>6298</v>
      </c>
      <c r="B2051" s="7" t="s">
        <v>3694</v>
      </c>
      <c r="C2051" s="7" t="s">
        <v>1506</v>
      </c>
      <c r="D2051" s="7" t="s">
        <v>1507</v>
      </c>
      <c r="E2051" s="7" t="s">
        <v>1515</v>
      </c>
      <c r="F2051" s="7" t="s">
        <v>1581</v>
      </c>
      <c r="G2051" s="7" t="s">
        <v>1582</v>
      </c>
      <c r="H2051" s="7" t="s">
        <v>1583</v>
      </c>
      <c r="I2051" s="7" t="s">
        <v>1537</v>
      </c>
      <c r="J2051" s="7">
        <f t="shared" si="31"/>
        <v>0</v>
      </c>
      <c r="K2051" s="8">
        <v>0</v>
      </c>
      <c r="L2051" s="8">
        <v>0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0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12">
        <v>0</v>
      </c>
      <c r="AA2051" s="20">
        <v>0</v>
      </c>
      <c r="AB2051" s="20">
        <v>0</v>
      </c>
      <c r="AC2051" s="48">
        <v>0</v>
      </c>
      <c r="AD2051" s="9">
        <v>0</v>
      </c>
      <c r="AE2051" s="7">
        <v>0</v>
      </c>
      <c r="AF2051" s="7">
        <v>0</v>
      </c>
      <c r="AG2051" s="7">
        <v>0</v>
      </c>
      <c r="AH2051" s="7">
        <v>0</v>
      </c>
      <c r="AI2051" s="7">
        <v>0</v>
      </c>
      <c r="AJ2051" s="7">
        <v>0</v>
      </c>
      <c r="AK2051" s="7">
        <v>0</v>
      </c>
      <c r="AL2051" s="7">
        <v>0</v>
      </c>
      <c r="AM2051" s="7">
        <v>0</v>
      </c>
      <c r="AN2051" s="7">
        <v>0</v>
      </c>
      <c r="AO2051" s="7">
        <v>0</v>
      </c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</row>
    <row r="2052" spans="1:67" s="21" customFormat="1">
      <c r="A2052" s="7" t="s">
        <v>6299</v>
      </c>
      <c r="B2052" s="7" t="s">
        <v>3926</v>
      </c>
      <c r="C2052" s="7" t="s">
        <v>1506</v>
      </c>
      <c r="D2052" s="7" t="s">
        <v>1507</v>
      </c>
      <c r="E2052" s="7" t="s">
        <v>1515</v>
      </c>
      <c r="F2052" s="7" t="s">
        <v>1537</v>
      </c>
      <c r="G2052" s="7" t="s">
        <v>1537</v>
      </c>
      <c r="H2052" s="7" t="s">
        <v>1537</v>
      </c>
      <c r="I2052" s="7" t="s">
        <v>1537</v>
      </c>
      <c r="J2052" s="7">
        <f t="shared" ref="J2052:J2059" si="32">SUM(K2052:AO2052)</f>
        <v>0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  <c r="R2052" s="8">
        <v>0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Y2052" s="8">
        <v>0</v>
      </c>
      <c r="Z2052" s="12">
        <v>0</v>
      </c>
      <c r="AA2052" s="20">
        <v>0</v>
      </c>
      <c r="AB2052" s="20">
        <v>0</v>
      </c>
      <c r="AC2052" s="48">
        <v>0</v>
      </c>
      <c r="AD2052" s="9">
        <v>0</v>
      </c>
      <c r="AE2052" s="7">
        <v>0</v>
      </c>
      <c r="AF2052" s="7">
        <v>0</v>
      </c>
      <c r="AG2052" s="7">
        <v>0</v>
      </c>
      <c r="AH2052" s="7">
        <v>0</v>
      </c>
      <c r="AI2052" s="7">
        <v>0</v>
      </c>
      <c r="AJ2052" s="7">
        <v>0</v>
      </c>
      <c r="AK2052" s="7">
        <v>0</v>
      </c>
      <c r="AL2052" s="7">
        <v>0</v>
      </c>
      <c r="AM2052" s="7">
        <v>0</v>
      </c>
      <c r="AN2052" s="7">
        <v>0</v>
      </c>
      <c r="AO2052" s="7">
        <v>0</v>
      </c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</row>
    <row r="2053" spans="1:67" s="21" customFormat="1">
      <c r="A2053" s="7" t="s">
        <v>6300</v>
      </c>
      <c r="B2053" s="7" t="s">
        <v>3782</v>
      </c>
      <c r="C2053" s="7" t="s">
        <v>1506</v>
      </c>
      <c r="D2053" s="7" t="s">
        <v>1507</v>
      </c>
      <c r="E2053" s="7" t="s">
        <v>1521</v>
      </c>
      <c r="F2053" s="7" t="s">
        <v>1522</v>
      </c>
      <c r="G2053" s="7" t="s">
        <v>1537</v>
      </c>
      <c r="H2053" s="7" t="s">
        <v>1537</v>
      </c>
      <c r="I2053" s="7" t="s">
        <v>1537</v>
      </c>
      <c r="J2053" s="7">
        <f t="shared" si="32"/>
        <v>0</v>
      </c>
      <c r="K2053" s="8">
        <v>0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0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12">
        <v>0</v>
      </c>
      <c r="AA2053" s="20">
        <v>0</v>
      </c>
      <c r="AB2053" s="20">
        <v>0</v>
      </c>
      <c r="AC2053" s="48">
        <v>0</v>
      </c>
      <c r="AD2053" s="9">
        <v>0</v>
      </c>
      <c r="AE2053" s="7">
        <v>0</v>
      </c>
      <c r="AF2053" s="7">
        <v>0</v>
      </c>
      <c r="AG2053" s="7">
        <v>0</v>
      </c>
      <c r="AH2053" s="7">
        <v>0</v>
      </c>
      <c r="AI2053" s="7">
        <v>0</v>
      </c>
      <c r="AJ2053" s="7">
        <v>0</v>
      </c>
      <c r="AK2053" s="7">
        <v>0</v>
      </c>
      <c r="AL2053" s="7">
        <v>0</v>
      </c>
      <c r="AM2053" s="7">
        <v>0</v>
      </c>
      <c r="AN2053" s="7">
        <v>0</v>
      </c>
      <c r="AO2053" s="7">
        <v>0</v>
      </c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</row>
    <row r="2054" spans="1:67" s="21" customFormat="1">
      <c r="A2054" s="7" t="s">
        <v>6301</v>
      </c>
      <c r="B2054" s="7" t="s">
        <v>5899</v>
      </c>
      <c r="C2054" s="7" t="s">
        <v>1506</v>
      </c>
      <c r="D2054" s="7" t="s">
        <v>1507</v>
      </c>
      <c r="E2054" s="7" t="s">
        <v>1521</v>
      </c>
      <c r="F2054" s="7" t="s">
        <v>1546</v>
      </c>
      <c r="G2054" s="7" t="s">
        <v>5900</v>
      </c>
      <c r="H2054" s="7" t="s">
        <v>1537</v>
      </c>
      <c r="I2054" s="7" t="s">
        <v>1537</v>
      </c>
      <c r="J2054" s="7">
        <f t="shared" si="32"/>
        <v>0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  <c r="R2054" s="8">
        <v>0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Y2054" s="8">
        <v>0</v>
      </c>
      <c r="Z2054" s="12">
        <v>0</v>
      </c>
      <c r="AA2054" s="20">
        <v>0</v>
      </c>
      <c r="AB2054" s="20">
        <v>0</v>
      </c>
      <c r="AC2054" s="48">
        <v>0</v>
      </c>
      <c r="AD2054" s="9">
        <v>0</v>
      </c>
      <c r="AE2054" s="7">
        <v>0</v>
      </c>
      <c r="AF2054" s="7">
        <v>0</v>
      </c>
      <c r="AG2054" s="7">
        <v>0</v>
      </c>
      <c r="AH2054" s="7">
        <v>0</v>
      </c>
      <c r="AI2054" s="7">
        <v>0</v>
      </c>
      <c r="AJ2054" s="7">
        <v>0</v>
      </c>
      <c r="AK2054" s="7">
        <v>0</v>
      </c>
      <c r="AL2054" s="7">
        <v>0</v>
      </c>
      <c r="AM2054" s="7">
        <v>0</v>
      </c>
      <c r="AN2054" s="7">
        <v>0</v>
      </c>
      <c r="AO2054" s="7">
        <v>0</v>
      </c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</row>
    <row r="2055" spans="1:67" s="21" customFormat="1">
      <c r="A2055" s="7" t="s">
        <v>6302</v>
      </c>
      <c r="B2055" s="7" t="s">
        <v>4044</v>
      </c>
      <c r="C2055" s="7" t="s">
        <v>1506</v>
      </c>
      <c r="D2055" s="7" t="s">
        <v>1507</v>
      </c>
      <c r="E2055" s="7" t="s">
        <v>1508</v>
      </c>
      <c r="F2055" s="7" t="s">
        <v>1509</v>
      </c>
      <c r="G2055" s="7" t="s">
        <v>1537</v>
      </c>
      <c r="H2055" s="7" t="s">
        <v>1537</v>
      </c>
      <c r="I2055" s="7" t="s">
        <v>1537</v>
      </c>
      <c r="J2055" s="7">
        <f t="shared" si="32"/>
        <v>1</v>
      </c>
      <c r="K2055" s="8">
        <v>0</v>
      </c>
      <c r="L2055" s="8">
        <v>0</v>
      </c>
      <c r="M2055" s="8">
        <v>0</v>
      </c>
      <c r="N2055" s="8">
        <v>0</v>
      </c>
      <c r="O2055" s="8">
        <v>1</v>
      </c>
      <c r="P2055" s="8">
        <v>0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12">
        <v>0</v>
      </c>
      <c r="AA2055" s="20">
        <v>0</v>
      </c>
      <c r="AB2055" s="20">
        <v>0</v>
      </c>
      <c r="AC2055" s="48">
        <v>0</v>
      </c>
      <c r="AD2055" s="9">
        <v>0</v>
      </c>
      <c r="AE2055" s="7">
        <v>0</v>
      </c>
      <c r="AF2055" s="7">
        <v>0</v>
      </c>
      <c r="AG2055" s="7">
        <v>0</v>
      </c>
      <c r="AH2055" s="7">
        <v>0</v>
      </c>
      <c r="AI2055" s="7">
        <v>0</v>
      </c>
      <c r="AJ2055" s="7">
        <v>0</v>
      </c>
      <c r="AK2055" s="7">
        <v>0</v>
      </c>
      <c r="AL2055" s="7">
        <v>0</v>
      </c>
      <c r="AM2055" s="7">
        <v>0</v>
      </c>
      <c r="AN2055" s="7">
        <v>0</v>
      </c>
      <c r="AO2055" s="7">
        <v>0</v>
      </c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</row>
    <row r="2056" spans="1:67" s="21" customFormat="1">
      <c r="A2056" s="7" t="s">
        <v>6303</v>
      </c>
      <c r="B2056" s="7" t="s">
        <v>4044</v>
      </c>
      <c r="C2056" s="7" t="s">
        <v>1506</v>
      </c>
      <c r="D2056" s="7" t="s">
        <v>1507</v>
      </c>
      <c r="E2056" s="7" t="s">
        <v>1508</v>
      </c>
      <c r="F2056" s="7" t="s">
        <v>1509</v>
      </c>
      <c r="G2056" s="7" t="s">
        <v>1537</v>
      </c>
      <c r="H2056" s="7" t="s">
        <v>1537</v>
      </c>
      <c r="I2056" s="7" t="s">
        <v>1537</v>
      </c>
      <c r="J2056" s="7">
        <f t="shared" si="32"/>
        <v>1</v>
      </c>
      <c r="K2056" s="8">
        <v>0</v>
      </c>
      <c r="L2056" s="8">
        <v>0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  <c r="R2056" s="8">
        <v>0</v>
      </c>
      <c r="S2056" s="8">
        <v>0</v>
      </c>
      <c r="T2056" s="8">
        <v>0</v>
      </c>
      <c r="U2056" s="8">
        <v>1</v>
      </c>
      <c r="V2056" s="8">
        <v>0</v>
      </c>
      <c r="W2056" s="8">
        <v>0</v>
      </c>
      <c r="X2056" s="8">
        <v>0</v>
      </c>
      <c r="Y2056" s="8">
        <v>0</v>
      </c>
      <c r="Z2056" s="12">
        <v>0</v>
      </c>
      <c r="AA2056" s="20">
        <v>0</v>
      </c>
      <c r="AB2056" s="20">
        <v>0</v>
      </c>
      <c r="AC2056" s="48">
        <v>0</v>
      </c>
      <c r="AD2056" s="9">
        <v>0</v>
      </c>
      <c r="AE2056" s="7">
        <v>0</v>
      </c>
      <c r="AF2056" s="7">
        <v>0</v>
      </c>
      <c r="AG2056" s="7">
        <v>0</v>
      </c>
      <c r="AH2056" s="7">
        <v>0</v>
      </c>
      <c r="AI2056" s="7">
        <v>0</v>
      </c>
      <c r="AJ2056" s="7">
        <v>0</v>
      </c>
      <c r="AK2056" s="7">
        <v>0</v>
      </c>
      <c r="AL2056" s="7">
        <v>0</v>
      </c>
      <c r="AM2056" s="7">
        <v>0</v>
      </c>
      <c r="AN2056" s="7">
        <v>0</v>
      </c>
      <c r="AO2056" s="7">
        <v>0</v>
      </c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</row>
    <row r="2057" spans="1:67" s="21" customFormat="1">
      <c r="A2057" s="7" t="s">
        <v>6304</v>
      </c>
      <c r="B2057" s="7" t="s">
        <v>4102</v>
      </c>
      <c r="C2057" s="7" t="s">
        <v>1506</v>
      </c>
      <c r="D2057" s="7" t="s">
        <v>1507</v>
      </c>
      <c r="E2057" s="7" t="s">
        <v>1537</v>
      </c>
      <c r="F2057" s="7" t="s">
        <v>1537</v>
      </c>
      <c r="G2057" s="7" t="s">
        <v>1537</v>
      </c>
      <c r="H2057" s="7" t="s">
        <v>1537</v>
      </c>
      <c r="I2057" s="7" t="s">
        <v>1537</v>
      </c>
      <c r="J2057" s="7">
        <f t="shared" si="32"/>
        <v>1</v>
      </c>
      <c r="K2057" s="8">
        <v>0</v>
      </c>
      <c r="L2057" s="8">
        <v>0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  <c r="R2057" s="8">
        <v>0</v>
      </c>
      <c r="S2057" s="8">
        <v>0</v>
      </c>
      <c r="T2057" s="8">
        <v>0</v>
      </c>
      <c r="U2057" s="8">
        <v>1</v>
      </c>
      <c r="V2057" s="8">
        <v>0</v>
      </c>
      <c r="W2057" s="8">
        <v>0</v>
      </c>
      <c r="X2057" s="8">
        <v>0</v>
      </c>
      <c r="Y2057" s="8">
        <v>0</v>
      </c>
      <c r="Z2057" s="12">
        <v>0</v>
      </c>
      <c r="AA2057" s="20">
        <v>0</v>
      </c>
      <c r="AB2057" s="20">
        <v>0</v>
      </c>
      <c r="AC2057" s="48">
        <v>0</v>
      </c>
      <c r="AD2057" s="9">
        <v>0</v>
      </c>
      <c r="AE2057" s="7">
        <v>0</v>
      </c>
      <c r="AF2057" s="7">
        <v>0</v>
      </c>
      <c r="AG2057" s="7">
        <v>0</v>
      </c>
      <c r="AH2057" s="7">
        <v>0</v>
      </c>
      <c r="AI2057" s="7">
        <v>0</v>
      </c>
      <c r="AJ2057" s="7">
        <v>0</v>
      </c>
      <c r="AK2057" s="7">
        <v>0</v>
      </c>
      <c r="AL2057" s="7">
        <v>0</v>
      </c>
      <c r="AM2057" s="7">
        <v>0</v>
      </c>
      <c r="AN2057" s="7">
        <v>0</v>
      </c>
      <c r="AO2057" s="7">
        <v>0</v>
      </c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</row>
    <row r="2058" spans="1:67" s="21" customFormat="1">
      <c r="A2058" s="7" t="s">
        <v>6305</v>
      </c>
      <c r="B2058" s="7" t="s">
        <v>4102</v>
      </c>
      <c r="C2058" s="7" t="s">
        <v>1506</v>
      </c>
      <c r="D2058" s="7" t="s">
        <v>1507</v>
      </c>
      <c r="E2058" s="7" t="s">
        <v>1537</v>
      </c>
      <c r="F2058" s="7" t="s">
        <v>1537</v>
      </c>
      <c r="G2058" s="7" t="s">
        <v>1537</v>
      </c>
      <c r="H2058" s="7" t="s">
        <v>1537</v>
      </c>
      <c r="I2058" s="7" t="s">
        <v>1537</v>
      </c>
      <c r="J2058" s="7">
        <f t="shared" si="32"/>
        <v>1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  <c r="R2058" s="8">
        <v>0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Y2058" s="8">
        <v>0</v>
      </c>
      <c r="Z2058" s="12">
        <v>0</v>
      </c>
      <c r="AA2058" s="20">
        <v>0</v>
      </c>
      <c r="AB2058" s="20">
        <v>0</v>
      </c>
      <c r="AC2058" s="48">
        <v>0</v>
      </c>
      <c r="AD2058" s="9">
        <v>0</v>
      </c>
      <c r="AE2058" s="7">
        <v>0</v>
      </c>
      <c r="AF2058" s="7">
        <v>0</v>
      </c>
      <c r="AG2058" s="7">
        <v>0</v>
      </c>
      <c r="AH2058" s="7">
        <v>0</v>
      </c>
      <c r="AI2058" s="7">
        <v>0</v>
      </c>
      <c r="AJ2058" s="7">
        <v>0</v>
      </c>
      <c r="AK2058" s="7">
        <v>0</v>
      </c>
      <c r="AL2058" s="7">
        <v>0</v>
      </c>
      <c r="AM2058" s="7">
        <v>1</v>
      </c>
      <c r="AN2058" s="7">
        <v>0</v>
      </c>
      <c r="AO2058" s="7">
        <v>0</v>
      </c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</row>
    <row r="2059" spans="1:67" s="21" customFormat="1">
      <c r="A2059" s="7" t="s">
        <v>6306</v>
      </c>
      <c r="B2059" s="7" t="s">
        <v>4980</v>
      </c>
      <c r="C2059" s="7" t="s">
        <v>1506</v>
      </c>
      <c r="D2059" s="7" t="s">
        <v>1507</v>
      </c>
      <c r="E2059" s="7" t="s">
        <v>1515</v>
      </c>
      <c r="F2059" s="7" t="s">
        <v>4673</v>
      </c>
      <c r="G2059" s="7" t="s">
        <v>4981</v>
      </c>
      <c r="H2059" s="7" t="s">
        <v>4982</v>
      </c>
      <c r="I2059" s="7" t="s">
        <v>1537</v>
      </c>
      <c r="J2059" s="7">
        <f t="shared" si="32"/>
        <v>1</v>
      </c>
      <c r="K2059" s="8">
        <v>0</v>
      </c>
      <c r="L2059" s="8">
        <v>0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0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12">
        <v>0</v>
      </c>
      <c r="AA2059" s="20">
        <v>0</v>
      </c>
      <c r="AB2059" s="20">
        <v>0</v>
      </c>
      <c r="AC2059" s="48">
        <v>0</v>
      </c>
      <c r="AD2059" s="9">
        <v>0</v>
      </c>
      <c r="AE2059" s="7">
        <v>0</v>
      </c>
      <c r="AF2059" s="7">
        <v>0</v>
      </c>
      <c r="AG2059" s="7">
        <v>0</v>
      </c>
      <c r="AH2059" s="7">
        <v>0</v>
      </c>
      <c r="AI2059" s="7">
        <v>0</v>
      </c>
      <c r="AJ2059" s="7">
        <v>0</v>
      </c>
      <c r="AK2059" s="7">
        <v>0</v>
      </c>
      <c r="AL2059" s="7">
        <v>0</v>
      </c>
      <c r="AM2059" s="7">
        <v>0</v>
      </c>
      <c r="AN2059" s="7">
        <v>1</v>
      </c>
      <c r="AO2059" s="7">
        <v>0</v>
      </c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</row>
    <row r="2060" spans="1:67">
      <c r="J2060" s="7">
        <f t="shared" ref="J2060:AO2060" si="33">SUM(J4:J2059)</f>
        <v>479794</v>
      </c>
      <c r="K2060" s="8">
        <f t="shared" si="33"/>
        <v>17521</v>
      </c>
      <c r="L2060" s="8">
        <f t="shared" si="33"/>
        <v>13528</v>
      </c>
      <c r="M2060" s="8">
        <f t="shared" si="33"/>
        <v>13669</v>
      </c>
      <c r="N2060" s="8">
        <f t="shared" si="33"/>
        <v>16390</v>
      </c>
      <c r="O2060" s="8">
        <f t="shared" si="33"/>
        <v>11603</v>
      </c>
      <c r="P2060" s="8">
        <f t="shared" si="33"/>
        <v>16376</v>
      </c>
      <c r="Q2060" s="8">
        <f t="shared" si="33"/>
        <v>10567</v>
      </c>
      <c r="R2060" s="8">
        <f t="shared" si="33"/>
        <v>11431</v>
      </c>
      <c r="S2060" s="8">
        <f t="shared" si="33"/>
        <v>15662</v>
      </c>
      <c r="T2060" s="8">
        <f t="shared" si="33"/>
        <v>12624</v>
      </c>
      <c r="U2060" s="8">
        <f t="shared" si="33"/>
        <v>13391</v>
      </c>
      <c r="V2060" s="8">
        <f t="shared" si="33"/>
        <v>14214</v>
      </c>
      <c r="W2060" s="8">
        <f t="shared" si="33"/>
        <v>13729</v>
      </c>
      <c r="X2060" s="8">
        <f t="shared" si="33"/>
        <v>14371</v>
      </c>
      <c r="Y2060" s="8">
        <f t="shared" si="33"/>
        <v>11565</v>
      </c>
      <c r="Z2060" s="12">
        <f t="shared" si="33"/>
        <v>9794</v>
      </c>
      <c r="AA2060" s="20">
        <f t="shared" si="33"/>
        <v>11257</v>
      </c>
      <c r="AB2060" s="20">
        <f t="shared" si="33"/>
        <v>10023</v>
      </c>
      <c r="AC2060" s="48">
        <f t="shared" si="33"/>
        <v>10581</v>
      </c>
      <c r="AD2060" s="9">
        <f t="shared" si="33"/>
        <v>17792</v>
      </c>
      <c r="AE2060" s="7">
        <f t="shared" si="33"/>
        <v>18521</v>
      </c>
      <c r="AF2060" s="7">
        <f t="shared" si="33"/>
        <v>20946</v>
      </c>
      <c r="AG2060" s="7">
        <f t="shared" si="33"/>
        <v>21935</v>
      </c>
      <c r="AH2060" s="7">
        <f t="shared" si="33"/>
        <v>14171</v>
      </c>
      <c r="AI2060" s="7">
        <f t="shared" si="33"/>
        <v>22427</v>
      </c>
      <c r="AJ2060" s="7">
        <f t="shared" si="33"/>
        <v>21132</v>
      </c>
      <c r="AK2060" s="7">
        <f t="shared" si="33"/>
        <v>16581</v>
      </c>
      <c r="AL2060" s="7">
        <f t="shared" si="33"/>
        <v>16332</v>
      </c>
      <c r="AM2060" s="7">
        <f t="shared" si="33"/>
        <v>16225</v>
      </c>
      <c r="AN2060" s="7">
        <f t="shared" si="33"/>
        <v>21936</v>
      </c>
      <c r="AO2060" s="7">
        <f t="shared" si="33"/>
        <v>23500</v>
      </c>
    </row>
    <row r="2061" spans="1:67" s="22" customFormat="1">
      <c r="A2061" s="7"/>
      <c r="B2061" s="7"/>
      <c r="C2061" s="7"/>
      <c r="D2061" s="7"/>
      <c r="E2061" s="7"/>
      <c r="F2061" s="7"/>
      <c r="G2061" s="7"/>
      <c r="H2061" s="7"/>
      <c r="I2061" s="7"/>
      <c r="J2061" s="7" t="s">
        <v>1962</v>
      </c>
      <c r="K2061" s="8">
        <f>COUNTIF(K4:K2059,"&gt;1.7")</f>
        <v>0</v>
      </c>
      <c r="L2061" s="8">
        <v>46</v>
      </c>
      <c r="M2061" s="8">
        <v>48</v>
      </c>
      <c r="N2061" s="8">
        <v>36</v>
      </c>
      <c r="O2061" s="8">
        <v>31</v>
      </c>
      <c r="P2061" s="8">
        <v>37</v>
      </c>
      <c r="Q2061" s="8">
        <v>47</v>
      </c>
      <c r="R2061" s="8">
        <v>50</v>
      </c>
      <c r="S2061" s="8">
        <v>51</v>
      </c>
      <c r="T2061" s="8">
        <v>46</v>
      </c>
      <c r="U2061" s="8">
        <v>53</v>
      </c>
      <c r="V2061" s="8">
        <v>50</v>
      </c>
      <c r="W2061" s="8">
        <v>42</v>
      </c>
      <c r="X2061" s="8">
        <v>39</v>
      </c>
      <c r="Y2061" s="8">
        <v>44</v>
      </c>
      <c r="Z2061" s="12">
        <f>COUNTIF(Z4:Z2059,"&gt;0.9")</f>
        <v>0</v>
      </c>
      <c r="AA2061" s="20">
        <f>COUNTIF(AA4:AA2059,"&gt;1.1")</f>
        <v>0</v>
      </c>
      <c r="AB2061" s="20">
        <f>COUNTIF(AB4:AB2059,"&gt;1")</f>
        <v>70</v>
      </c>
      <c r="AC2061" s="48">
        <f>COUNTIF(AC4:AC2059,"&gt;1")</f>
        <v>73</v>
      </c>
      <c r="AD2061" s="12">
        <f>COUNTIF(AD4:AD2059,"&gt;1.7")</f>
        <v>0</v>
      </c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</row>
    <row r="2062" spans="1:67" s="22" customFormat="1">
      <c r="A2062" s="7"/>
      <c r="B2062" s="7"/>
      <c r="C2062" s="7"/>
      <c r="D2062" s="7"/>
      <c r="E2062" s="7"/>
      <c r="F2062" s="7"/>
      <c r="G2062" s="7"/>
      <c r="H2062" s="7"/>
      <c r="I2062" s="7"/>
      <c r="J2062" s="7" t="s">
        <v>1963</v>
      </c>
      <c r="K2062" s="8">
        <f>COUNTIF(K4:K2059,"&gt;17")</f>
        <v>32</v>
      </c>
      <c r="L2062" s="8">
        <v>36</v>
      </c>
      <c r="M2062" s="8">
        <v>38</v>
      </c>
      <c r="N2062" s="8">
        <v>31</v>
      </c>
      <c r="O2062" s="8">
        <v>27</v>
      </c>
      <c r="P2062" s="8">
        <v>32</v>
      </c>
      <c r="Q2062" s="8">
        <v>39</v>
      </c>
      <c r="R2062" s="8">
        <v>40</v>
      </c>
      <c r="S2062" s="8">
        <v>46</v>
      </c>
      <c r="T2062" s="8">
        <v>37</v>
      </c>
      <c r="U2062" s="8">
        <v>43</v>
      </c>
      <c r="V2062" s="8">
        <v>41</v>
      </c>
      <c r="W2062" s="8">
        <v>34</v>
      </c>
      <c r="X2062" s="8">
        <v>36</v>
      </c>
      <c r="Y2062" s="8">
        <v>32</v>
      </c>
      <c r="Z2062" s="12">
        <f>COUNTIF(Z4:Z2059,"&gt;9")</f>
        <v>52</v>
      </c>
      <c r="AA2062" s="20">
        <f>COUNTIF(AA4:AA2059,"&gt;10")</f>
        <v>51</v>
      </c>
      <c r="AB2062" s="20">
        <f>COUNTIF(AB4:AB2059,"&gt;9")</f>
        <v>48</v>
      </c>
      <c r="AC2062" s="48">
        <f>COUNTIF(AC4:AC2059,"&gt;10")</f>
        <v>47</v>
      </c>
      <c r="AD2062" s="12">
        <f>COUNTIF(AD4:AD2059,"&gt;17")</f>
        <v>14</v>
      </c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</row>
    <row r="2063" spans="1:67" s="22" customFormat="1">
      <c r="A2063" s="7"/>
      <c r="B2063" s="7"/>
      <c r="C2063" s="7"/>
      <c r="D2063" s="7"/>
      <c r="E2063" s="7"/>
      <c r="F2063" s="7"/>
      <c r="G2063" s="7"/>
      <c r="H2063" s="7"/>
      <c r="I2063" s="7"/>
      <c r="J2063" s="7" t="s">
        <v>1964</v>
      </c>
      <c r="K2063" s="8">
        <f>COUNTIF(K4:K2059,"&gt;174")</f>
        <v>14</v>
      </c>
      <c r="L2063" s="8">
        <v>20</v>
      </c>
      <c r="M2063" s="8">
        <v>21</v>
      </c>
      <c r="N2063" s="8">
        <v>12</v>
      </c>
      <c r="O2063" s="8">
        <v>12</v>
      </c>
      <c r="P2063" s="8">
        <v>13</v>
      </c>
      <c r="Q2063" s="8">
        <v>23</v>
      </c>
      <c r="R2063" s="8">
        <v>24</v>
      </c>
      <c r="S2063" s="8">
        <v>23</v>
      </c>
      <c r="T2063" s="8">
        <v>20</v>
      </c>
      <c r="U2063" s="8">
        <v>19</v>
      </c>
      <c r="V2063" s="8">
        <v>19</v>
      </c>
      <c r="W2063" s="8">
        <v>19</v>
      </c>
      <c r="X2063" s="8">
        <v>19</v>
      </c>
      <c r="Y2063" s="8">
        <v>19</v>
      </c>
      <c r="Z2063" s="12">
        <f>COUNTIF(Z4:Z2059,"&gt;97")</f>
        <v>20</v>
      </c>
      <c r="AA2063" s="20">
        <f>COUNTIF(AA4:AA2059,"&gt;112")</f>
        <v>16</v>
      </c>
      <c r="AB2063" s="20">
        <f>COUNTIF(AB4:AB2059,"&gt;99")</f>
        <v>17</v>
      </c>
      <c r="AC2063" s="48">
        <f>COUNTIF(AC4:AC2059,"&gt;105")</f>
        <v>20</v>
      </c>
      <c r="AD2063" s="12">
        <f>COUNTIF(AD4:AD2059,"&gt;177")</f>
        <v>4</v>
      </c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C4EFE08936F84BB3906970EBF77DB3" ma:contentTypeVersion="5" ma:contentTypeDescription="Crée un document." ma:contentTypeScope="" ma:versionID="77a35b6c15d6ac043fd4410076d6b56e">
  <xsd:schema xmlns:xsd="http://www.w3.org/2001/XMLSchema" xmlns:xs="http://www.w3.org/2001/XMLSchema" xmlns:p="http://schemas.microsoft.com/office/2006/metadata/properties" xmlns:ns2="73992cc9-299d-4477-8b7d-ef6c6ce2669b" targetNamespace="http://schemas.microsoft.com/office/2006/metadata/properties" ma:root="true" ma:fieldsID="7d0c11a086828aeab34980ec0c7928da" ns2:_="">
    <xsd:import namespace="73992cc9-299d-4477-8b7d-ef6c6ce266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992cc9-299d-4477-8b7d-ef6c6ce26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ABB8E5-CD38-447D-BB72-55B56697C736}">
  <ds:schemaRefs>
    <ds:schemaRef ds:uri="http://purl.org/dc/dcmitype/"/>
    <ds:schemaRef ds:uri="http://schemas.microsoft.com/office/infopath/2007/PartnerControls"/>
    <ds:schemaRef ds:uri="73992cc9-299d-4477-8b7d-ef6c6ce2669b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821D3E3-338B-4B60-A4BA-669961112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BE740A-1CA3-4397-97C0-7EEA7D9A5D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992cc9-299d-4477-8b7d-ef6c6ce266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rpoB_FROGS</vt:lpstr>
      <vt:lpstr>rpoB_DADA2</vt:lpstr>
      <vt:lpstr>16S_FROGS</vt:lpstr>
      <vt:lpstr>16S_DADA2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Jean-Claude</dc:creator>
  <cp:lastModifiedBy>Sophie Gaudriault</cp:lastModifiedBy>
  <dcterms:created xsi:type="dcterms:W3CDTF">2019-01-16T10:48:29Z</dcterms:created>
  <dcterms:modified xsi:type="dcterms:W3CDTF">2019-02-26T15:33:21Z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0x01010006C4EFE08936F84BB3906970EBF77DB3</vt:lpwstr>
  </property>
</Properties>
</file>