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loartiaga/Desktop/BMC Ultravit/"/>
    </mc:Choice>
  </mc:AlternateContent>
  <xr:revisionPtr revIDLastSave="0" documentId="8_{CAF7ED10-E228-3348-99E8-E23FD1A03D89}" xr6:coauthVersionLast="47" xr6:coauthVersionMax="47" xr10:uidLastSave="{00000000-0000-0000-0000-000000000000}"/>
  <bookViews>
    <workbookView xWindow="560" yWindow="500" windowWidth="25040" windowHeight="1398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4" i="1"/>
  <c r="B55" i="1"/>
  <c r="B54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3" i="2"/>
  <c r="K55" i="1"/>
  <c r="K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J55" i="1"/>
  <c r="H55" i="1"/>
  <c r="J54" i="1"/>
  <c r="H54" i="1"/>
  <c r="G55" i="1"/>
  <c r="G54" i="1"/>
  <c r="L55" i="1"/>
  <c r="L54" i="1"/>
  <c r="F55" i="1"/>
  <c r="F54" i="1"/>
  <c r="R55" i="1" l="1"/>
  <c r="I54" i="1"/>
  <c r="R54" i="1"/>
  <c r="I55" i="1"/>
</calcChain>
</file>

<file path=xl/sharedStrings.xml><?xml version="1.0" encoding="utf-8"?>
<sst xmlns="http://schemas.openxmlformats.org/spreadsheetml/2006/main" count="390" uniqueCount="131">
  <si>
    <t>GENDER</t>
  </si>
  <si>
    <t>M</t>
  </si>
  <si>
    <t>PPV, LX</t>
  </si>
  <si>
    <t>Y</t>
  </si>
  <si>
    <t>N</t>
  </si>
  <si>
    <t>F</t>
  </si>
  <si>
    <t>RRD</t>
  </si>
  <si>
    <t>VH</t>
  </si>
  <si>
    <t>MH, ERM</t>
  </si>
  <si>
    <t>MH</t>
  </si>
  <si>
    <t>MH= Macular hole</t>
  </si>
  <si>
    <t xml:space="preserve">RRD    </t>
  </si>
  <si>
    <t xml:space="preserve"> </t>
  </si>
  <si>
    <t>PE, PPV, ERM</t>
  </si>
  <si>
    <t>y</t>
  </si>
  <si>
    <t>ERM</t>
  </si>
  <si>
    <t>PPV</t>
  </si>
  <si>
    <t>VH, TRD</t>
  </si>
  <si>
    <t>pre bcva</t>
  </si>
  <si>
    <t>post bcva</t>
  </si>
  <si>
    <t>Hypotony</t>
  </si>
  <si>
    <t xml:space="preserve">ERM </t>
  </si>
  <si>
    <t>Chang VA</t>
  </si>
  <si>
    <t>(yrs)</t>
  </si>
  <si>
    <t>DIAGNOSIS</t>
  </si>
  <si>
    <t>MH + ERM</t>
  </si>
  <si>
    <t>VH + ERM</t>
  </si>
  <si>
    <t>TRD + VH</t>
  </si>
  <si>
    <t>RRD + VH</t>
  </si>
  <si>
    <t>VH  + ERM</t>
  </si>
  <si>
    <t>VIT</t>
  </si>
  <si>
    <t>DIS +  VH</t>
  </si>
  <si>
    <t>DIS</t>
  </si>
  <si>
    <t>VH + RT</t>
  </si>
  <si>
    <t>TRD + VIT</t>
  </si>
  <si>
    <t>TRD</t>
  </si>
  <si>
    <t>PPV, ERM, ILM, LX, FAX, GT</t>
  </si>
  <si>
    <t>PPV,  FAX, LX, GT</t>
  </si>
  <si>
    <t>PPV, FAX, LX, GT</t>
  </si>
  <si>
    <t>PPV, ERM, FAX, LX</t>
  </si>
  <si>
    <t>PPV, LX, FAX</t>
  </si>
  <si>
    <t>PPV, FAX, LX, ST</t>
  </si>
  <si>
    <t>PE, PPV, ERM, LX, FAX</t>
  </si>
  <si>
    <t>PPV, LX,  RIOL</t>
  </si>
  <si>
    <t>PE, PPV, ERM, LX, FAX, LX</t>
  </si>
  <si>
    <t>PPV, ERM, FAX, LX, GT</t>
  </si>
  <si>
    <t>PPV, ERM, LX, FAX</t>
  </si>
  <si>
    <t>PPV, LX, RIOL</t>
  </si>
  <si>
    <t>PPV, PE, PCIOL, LX</t>
  </si>
  <si>
    <t>PPV, ERM, ILM, FAX, LX, GT</t>
  </si>
  <si>
    <t>PPV, PE, PCIOL, ERM, FAX, LX, GT</t>
  </si>
  <si>
    <t>PPV, ERM, ILM, FAX, LX</t>
  </si>
  <si>
    <t>PPV, ERM, ILM, FAX</t>
  </si>
  <si>
    <t>PPV, PE, PCIOL, ERM, LX, FAX</t>
  </si>
  <si>
    <t>PPV, PE, PCIOL, LX, ERM, FAX</t>
  </si>
  <si>
    <t>SURGICAL STEPS</t>
  </si>
  <si>
    <t># STEPS</t>
  </si>
  <si>
    <t>CORE TIME</t>
  </si>
  <si>
    <t>(secs)</t>
  </si>
  <si>
    <t>SHAVE TIME</t>
  </si>
  <si>
    <t>TOTAL OR TIME</t>
  </si>
  <si>
    <t>(0 - 4)</t>
  </si>
  <si>
    <t>PAIN SCORE</t>
  </si>
  <si>
    <t>OBJECTIVE</t>
  </si>
  <si>
    <t>ACHIEVED?</t>
  </si>
  <si>
    <t>WOUND</t>
  </si>
  <si>
    <t>LEAK?</t>
  </si>
  <si>
    <t>IOP</t>
  </si>
  <si>
    <t>DAY 1</t>
  </si>
  <si>
    <t>DCVA</t>
  </si>
  <si>
    <t>Nicked retinal blood vessel</t>
  </si>
  <si>
    <t>IOP elevation</t>
  </si>
  <si>
    <t>VH= Vitreous hemorrhage</t>
  </si>
  <si>
    <t>TRD= Traction retinal detachment</t>
  </si>
  <si>
    <t>RRD= Rhegmatogenous retinal detachment</t>
  </si>
  <si>
    <t>VIT= Vitritis</t>
  </si>
  <si>
    <t>DIS= Dislocated Intraocular lens</t>
  </si>
  <si>
    <t># TIMES ANCILLARY</t>
  </si>
  <si>
    <t>INSTRUMENT PLACED IN EYE</t>
  </si>
  <si>
    <t>GT = Gas tamponade</t>
  </si>
  <si>
    <t>ERM = Epiretinal membrane</t>
  </si>
  <si>
    <t>PPV, ERM, ILM, FAX, LX, GT, AM</t>
  </si>
  <si>
    <t>AM = Amniotic membrane</t>
  </si>
  <si>
    <t>PPV, PE, PCIOL,  ERM, ILM, FAX, LX, AM, GT</t>
  </si>
  <si>
    <t>PPV, MD, FAX</t>
  </si>
  <si>
    <t>MD = Membrane dissection</t>
  </si>
  <si>
    <t>PPV= Pars plana vitrectomy</t>
  </si>
  <si>
    <t>LX = Endolaser photocoagulation</t>
  </si>
  <si>
    <t>ST = Silicone oil tamponade</t>
  </si>
  <si>
    <t>RIOL= Removal of dislocated IOL</t>
  </si>
  <si>
    <t>PPV, LX, RIOL, SIOL</t>
  </si>
  <si>
    <t>SIOL= Secondary intraocular lens implantation</t>
  </si>
  <si>
    <t>DCVA= Distance corrected visual acuity</t>
  </si>
  <si>
    <t>FAX= Fluid air exchange</t>
  </si>
  <si>
    <t xml:space="preserve">ILM = Internal limiting membrane </t>
  </si>
  <si>
    <t>ABBREVIATIONS</t>
  </si>
  <si>
    <t>AE= Adverse Events</t>
  </si>
  <si>
    <t>MONTH 3</t>
  </si>
  <si>
    <t>PREOP= Preoperative</t>
  </si>
  <si>
    <t>INTRAOP= Intraoperative</t>
  </si>
  <si>
    <t>OR= Operative</t>
  </si>
  <si>
    <t>RLF= Retained lens fragments</t>
  </si>
  <si>
    <t>RLF</t>
  </si>
  <si>
    <r>
      <t>0.6476</t>
    </r>
    <r>
      <rPr>
        <vertAlign val="superscript"/>
        <sz val="12"/>
        <color rgb="FF000000"/>
        <rFont val="Calibri"/>
        <family val="2"/>
        <scheme val="minor"/>
      </rPr>
      <t xml:space="preserve"> ns</t>
    </r>
  </si>
  <si>
    <t>Shave Time</t>
  </si>
  <si>
    <t>Core Time</t>
  </si>
  <si>
    <t>p value</t>
  </si>
  <si>
    <t>Pearson r</t>
  </si>
  <si>
    <t># Times Ancillary - Instrument Placed in the Eye</t>
  </si>
  <si>
    <t>0.0388*</t>
  </si>
  <si>
    <t>IOP  Day 1</t>
  </si>
  <si>
    <t>Number of Steps</t>
  </si>
  <si>
    <r>
      <t>0.8930</t>
    </r>
    <r>
      <rPr>
        <vertAlign val="superscript"/>
        <sz val="12"/>
        <color rgb="FF000000"/>
        <rFont val="Calibri"/>
        <family val="2"/>
        <scheme val="minor"/>
      </rPr>
      <t>ns</t>
    </r>
  </si>
  <si>
    <r>
      <t>0.7325</t>
    </r>
    <r>
      <rPr>
        <vertAlign val="superscript"/>
        <sz val="12"/>
        <color rgb="FF000000"/>
        <rFont val="Calibri"/>
        <family val="2"/>
        <scheme val="minor"/>
      </rPr>
      <t xml:space="preserve"> ns</t>
    </r>
  </si>
  <si>
    <t>Total Or Time</t>
  </si>
  <si>
    <r>
      <t>0.2158</t>
    </r>
    <r>
      <rPr>
        <vertAlign val="superscript"/>
        <sz val="12"/>
        <color rgb="FF000000"/>
        <rFont val="Calibri"/>
        <family val="2"/>
        <scheme val="minor"/>
      </rPr>
      <t xml:space="preserve"> ns</t>
    </r>
  </si>
  <si>
    <t>PPV time</t>
  </si>
  <si>
    <t>PATIENT</t>
  </si>
  <si>
    <t>AGE</t>
  </si>
  <si>
    <t>COMMENTS</t>
  </si>
  <si>
    <t>Mean</t>
  </si>
  <si>
    <t>SD</t>
  </si>
  <si>
    <t xml:space="preserve">PREOPERATIVE </t>
  </si>
  <si>
    <t xml:space="preserve">DCVA </t>
  </si>
  <si>
    <t>ADVERSE</t>
  </si>
  <si>
    <t>logMAR</t>
  </si>
  <si>
    <t>CHANGE</t>
  </si>
  <si>
    <t xml:space="preserve">Redetachment </t>
  </si>
  <si>
    <t>n</t>
  </si>
  <si>
    <t>EVENTS</t>
  </si>
  <si>
    <t>Table 1. Beveled tip, ultra-high speed, 25-gauge pars plana vitrectomy system study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</si>
</sst>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A0101"/>
      <name val="Calibri"/>
      <family val="2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ill="1" applyAlignment="1">
      <alignment horizontal="center"/>
    </xf>
    <xf numFmtId="164" fontId="0" fillId="0" borderId="0" xfId="0" applyNumberFormat="1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/>
    <xf numFmtId="164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1" fontId="0" fillId="0" borderId="4" xfId="0" applyNumberForma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top"/>
    </xf>
  </cellXfs>
  <cellStyles count="6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Sheet2!$F$1</c:f>
              <c:strCache>
                <c:ptCount val="1"/>
                <c:pt idx="0">
                  <c:v>Chang VA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Sheet2!$E$2:$E$23</c:f>
              <c:numCache>
                <c:formatCode>0.000</c:formatCode>
                <c:ptCount val="22"/>
                <c:pt idx="1">
                  <c:v>1.4E-2</c:v>
                </c:pt>
                <c:pt idx="2">
                  <c:v>5.0000000000000001E-3</c:v>
                </c:pt>
                <c:pt idx="3">
                  <c:v>2.5000000000000001E-3</c:v>
                </c:pt>
                <c:pt idx="4">
                  <c:v>2.5000000000000001E-3</c:v>
                </c:pt>
                <c:pt idx="5">
                  <c:v>1.4E-2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1.4E-2</c:v>
                </c:pt>
                <c:pt idx="9">
                  <c:v>0.7</c:v>
                </c:pt>
                <c:pt idx="10">
                  <c:v>0.15</c:v>
                </c:pt>
                <c:pt idx="11">
                  <c:v>0.2</c:v>
                </c:pt>
                <c:pt idx="12">
                  <c:v>0.5</c:v>
                </c:pt>
                <c:pt idx="13">
                  <c:v>1.4E-2</c:v>
                </c:pt>
                <c:pt idx="14">
                  <c:v>1.4E-2</c:v>
                </c:pt>
                <c:pt idx="15">
                  <c:v>1.4E-2</c:v>
                </c:pt>
                <c:pt idx="16">
                  <c:v>1</c:v>
                </c:pt>
                <c:pt idx="17">
                  <c:v>2.5000000000000001E-3</c:v>
                </c:pt>
                <c:pt idx="18">
                  <c:v>0.05</c:v>
                </c:pt>
                <c:pt idx="19">
                  <c:v>0.5</c:v>
                </c:pt>
                <c:pt idx="20">
                  <c:v>1.4E-2</c:v>
                </c:pt>
                <c:pt idx="21">
                  <c:v>1.4E-2</c:v>
                </c:pt>
              </c:numCache>
            </c:numRef>
          </c:xVal>
          <c:yVal>
            <c:numRef>
              <c:f>Sheet2!$F$2:$F$23</c:f>
              <c:numCache>
                <c:formatCode>0.000</c:formatCode>
                <c:ptCount val="22"/>
                <c:pt idx="1">
                  <c:v>0.38600000000000001</c:v>
                </c:pt>
                <c:pt idx="2">
                  <c:v>9.5000000000000001E-2</c:v>
                </c:pt>
                <c:pt idx="3">
                  <c:v>2.5000000000000001E-3</c:v>
                </c:pt>
                <c:pt idx="4">
                  <c:v>4.7500000000000001E-2</c:v>
                </c:pt>
                <c:pt idx="5">
                  <c:v>0.38600000000000001</c:v>
                </c:pt>
                <c:pt idx="6">
                  <c:v>4.5000000000000005E-2</c:v>
                </c:pt>
                <c:pt idx="7">
                  <c:v>9.5000000000000001E-2</c:v>
                </c:pt>
                <c:pt idx="8">
                  <c:v>3.6000000000000004E-2</c:v>
                </c:pt>
                <c:pt idx="9">
                  <c:v>0</c:v>
                </c:pt>
                <c:pt idx="10">
                  <c:v>0.65</c:v>
                </c:pt>
                <c:pt idx="11">
                  <c:v>0</c:v>
                </c:pt>
                <c:pt idx="12">
                  <c:v>0</c:v>
                </c:pt>
                <c:pt idx="13">
                  <c:v>3.6000000000000004E-2</c:v>
                </c:pt>
                <c:pt idx="14">
                  <c:v>3.6000000000000004E-2</c:v>
                </c:pt>
                <c:pt idx="15">
                  <c:v>0.68599999999999994</c:v>
                </c:pt>
                <c:pt idx="16">
                  <c:v>0</c:v>
                </c:pt>
                <c:pt idx="17">
                  <c:v>0.19750000000000001</c:v>
                </c:pt>
                <c:pt idx="18">
                  <c:v>0.45</c:v>
                </c:pt>
                <c:pt idx="19">
                  <c:v>0</c:v>
                </c:pt>
                <c:pt idx="20">
                  <c:v>8.6000000000000007E-2</c:v>
                </c:pt>
                <c:pt idx="21">
                  <c:v>0.186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7A-D344-9B18-2762884B0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3412072"/>
        <c:axId val="-2113430968"/>
      </c:scatterChart>
      <c:valAx>
        <c:axId val="-211341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430968"/>
        <c:crosses val="autoZero"/>
        <c:crossBetween val="midCat"/>
      </c:valAx>
      <c:valAx>
        <c:axId val="-211343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3412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5</xdr:row>
      <xdr:rowOff>38100</xdr:rowOff>
    </xdr:from>
    <xdr:to>
      <xdr:col>16</xdr:col>
      <xdr:colOff>406400</xdr:colOff>
      <xdr:row>23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972AD29-9AC6-334F-9C17-B86B1AD2A1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1"/>
  <sheetViews>
    <sheetView tabSelected="1" zoomScale="75" zoomScaleNormal="75" zoomScalePageLayoutView="75" workbookViewId="0">
      <pane xSplit="1" topLeftCell="B1" activePane="topRight" state="frozen"/>
      <selection activeCell="A10" sqref="A10"/>
      <selection pane="topRight" activeCell="T32" sqref="T32"/>
    </sheetView>
  </sheetViews>
  <sheetFormatPr baseColWidth="10" defaultRowHeight="16" x14ac:dyDescent="0.2"/>
  <cols>
    <col min="1" max="1" width="8.1640625" style="1" bestFit="1" customWidth="1"/>
    <col min="2" max="2" width="6.83203125" style="1" customWidth="1"/>
    <col min="3" max="3" width="7.5" style="1" bestFit="1" customWidth="1"/>
    <col min="4" max="4" width="17.83203125" style="15" customWidth="1"/>
    <col min="5" max="5" width="37.6640625" style="15" bestFit="1" customWidth="1"/>
    <col min="6" max="6" width="7" style="1" bestFit="1" customWidth="1"/>
    <col min="7" max="7" width="9.5" style="5" bestFit="1" customWidth="1"/>
    <col min="8" max="9" width="9.6640625" style="5" customWidth="1"/>
    <col min="10" max="10" width="13" style="1" bestFit="1" customWidth="1"/>
    <col min="11" max="11" width="7.1640625" style="1" customWidth="1"/>
    <col min="12" max="12" width="22.83203125" style="1" bestFit="1" customWidth="1"/>
    <col min="13" max="13" width="9.83203125" style="1" bestFit="1" customWidth="1"/>
    <col min="14" max="14" width="9.6640625" style="1" bestFit="1" customWidth="1"/>
    <col min="15" max="15" width="11.1640625" style="1" bestFit="1" customWidth="1"/>
    <col min="16" max="16" width="12.1640625" style="16" bestFit="1" customWidth="1"/>
    <col min="17" max="17" width="12.1640625" style="16" customWidth="1"/>
    <col min="18" max="18" width="9.6640625" style="16" customWidth="1"/>
    <col min="19" max="19" width="8.1640625" style="1" bestFit="1" customWidth="1"/>
    <col min="20" max="20" width="23.6640625" style="1" bestFit="1" customWidth="1"/>
    <col min="21" max="16384" width="10.83203125" style="15"/>
  </cols>
  <sheetData>
    <row r="1" spans="1:20" x14ac:dyDescent="0.2">
      <c r="A1" s="48" t="s">
        <v>130</v>
      </c>
    </row>
    <row r="2" spans="1:20" s="23" customFormat="1" x14ac:dyDescent="0.2">
      <c r="A2" s="19" t="s">
        <v>117</v>
      </c>
      <c r="B2" s="20" t="s">
        <v>118</v>
      </c>
      <c r="C2" s="19" t="s">
        <v>0</v>
      </c>
      <c r="D2" s="18" t="s">
        <v>24</v>
      </c>
      <c r="E2" s="18" t="s">
        <v>55</v>
      </c>
      <c r="F2" s="18" t="s">
        <v>56</v>
      </c>
      <c r="G2" s="20" t="s">
        <v>57</v>
      </c>
      <c r="H2" s="20" t="s">
        <v>59</v>
      </c>
      <c r="I2" s="20" t="s">
        <v>116</v>
      </c>
      <c r="J2" s="19" t="s">
        <v>60</v>
      </c>
      <c r="K2" s="19" t="s">
        <v>67</v>
      </c>
      <c r="L2" s="19" t="s">
        <v>77</v>
      </c>
      <c r="M2" s="19" t="s">
        <v>63</v>
      </c>
      <c r="N2" s="19" t="s">
        <v>65</v>
      </c>
      <c r="O2" s="21" t="s">
        <v>62</v>
      </c>
      <c r="P2" s="22" t="s">
        <v>122</v>
      </c>
      <c r="Q2" s="22" t="s">
        <v>97</v>
      </c>
      <c r="R2" s="22" t="s">
        <v>125</v>
      </c>
      <c r="S2" s="19" t="s">
        <v>124</v>
      </c>
      <c r="T2" s="21" t="s">
        <v>119</v>
      </c>
    </row>
    <row r="3" spans="1:20" s="23" customFormat="1" ht="17" thickBot="1" x14ac:dyDescent="0.25">
      <c r="A3" s="31"/>
      <c r="B3" s="32" t="s">
        <v>23</v>
      </c>
      <c r="C3" s="31"/>
      <c r="D3" s="31"/>
      <c r="E3" s="31"/>
      <c r="F3" s="31"/>
      <c r="G3" s="33" t="s">
        <v>58</v>
      </c>
      <c r="H3" s="33" t="s">
        <v>58</v>
      </c>
      <c r="I3" s="33" t="s">
        <v>58</v>
      </c>
      <c r="J3" s="31" t="s">
        <v>58</v>
      </c>
      <c r="K3" s="31" t="s">
        <v>68</v>
      </c>
      <c r="L3" s="31" t="s">
        <v>78</v>
      </c>
      <c r="M3" s="31" t="s">
        <v>64</v>
      </c>
      <c r="N3" s="31" t="s">
        <v>66</v>
      </c>
      <c r="O3" s="34" t="s">
        <v>61</v>
      </c>
      <c r="P3" s="35" t="s">
        <v>123</v>
      </c>
      <c r="Q3" s="35" t="s">
        <v>69</v>
      </c>
      <c r="R3" s="35" t="s">
        <v>126</v>
      </c>
      <c r="S3" s="31" t="s">
        <v>129</v>
      </c>
      <c r="T3" s="34"/>
    </row>
    <row r="4" spans="1:20" ht="17" thickTop="1" x14ac:dyDescent="0.2">
      <c r="A4" s="1">
        <v>1</v>
      </c>
      <c r="B4" s="1">
        <v>29</v>
      </c>
      <c r="C4" s="1" t="s">
        <v>1</v>
      </c>
      <c r="D4" s="15" t="s">
        <v>7</v>
      </c>
      <c r="E4" s="15" t="s">
        <v>2</v>
      </c>
      <c r="F4" s="1">
        <v>2</v>
      </c>
      <c r="G4" s="5">
        <v>186</v>
      </c>
      <c r="H4" s="5">
        <v>180</v>
      </c>
      <c r="I4" s="5">
        <f>SUM(G4+H4)</f>
        <v>366</v>
      </c>
      <c r="J4" s="1">
        <v>756</v>
      </c>
      <c r="K4" s="1">
        <v>4</v>
      </c>
      <c r="L4" s="1">
        <v>2</v>
      </c>
      <c r="M4" s="1" t="s">
        <v>3</v>
      </c>
      <c r="N4" s="1" t="s">
        <v>4</v>
      </c>
      <c r="O4" s="1">
        <v>0</v>
      </c>
      <c r="P4" s="16">
        <v>1.853871964321762</v>
      </c>
      <c r="Q4" s="29">
        <v>0.3979400086720376</v>
      </c>
      <c r="R4" s="29">
        <f>Q4-P4</f>
        <v>-1.4559319556497243</v>
      </c>
      <c r="S4" s="1" t="s">
        <v>4</v>
      </c>
      <c r="T4" s="1" t="s">
        <v>12</v>
      </c>
    </row>
    <row r="5" spans="1:20" x14ac:dyDescent="0.2">
      <c r="A5" s="1">
        <v>2</v>
      </c>
      <c r="B5" s="1">
        <v>69</v>
      </c>
      <c r="C5" s="1" t="s">
        <v>5</v>
      </c>
      <c r="D5" s="15" t="s">
        <v>25</v>
      </c>
      <c r="E5" s="15" t="s">
        <v>36</v>
      </c>
      <c r="F5" s="1">
        <v>6</v>
      </c>
      <c r="G5" s="5">
        <v>372</v>
      </c>
      <c r="H5" s="5">
        <v>177</v>
      </c>
      <c r="I5" s="5">
        <f t="shared" ref="I5:I53" si="0">SUM(G5+H5)</f>
        <v>549</v>
      </c>
      <c r="J5" s="1">
        <v>2130</v>
      </c>
      <c r="K5" s="1">
        <v>8</v>
      </c>
      <c r="L5" s="1">
        <v>8</v>
      </c>
      <c r="M5" s="1" t="s">
        <v>3</v>
      </c>
      <c r="N5" s="1" t="s">
        <v>4</v>
      </c>
      <c r="O5" s="1">
        <v>0</v>
      </c>
      <c r="P5" s="16">
        <v>2.3010299956639813</v>
      </c>
      <c r="Q5" s="29">
        <v>1</v>
      </c>
      <c r="R5" s="29">
        <f t="shared" ref="R5:R53" si="1">Q5-P5</f>
        <v>-1.3010299956639813</v>
      </c>
      <c r="S5" s="1" t="s">
        <v>4</v>
      </c>
    </row>
    <row r="6" spans="1:20" s="12" customFormat="1" x14ac:dyDescent="0.2">
      <c r="A6" s="11">
        <v>3</v>
      </c>
      <c r="B6" s="11">
        <v>56</v>
      </c>
      <c r="C6" s="11" t="s">
        <v>1</v>
      </c>
      <c r="D6" s="12" t="s">
        <v>6</v>
      </c>
      <c r="E6" s="12" t="s">
        <v>37</v>
      </c>
      <c r="F6" s="11">
        <v>4</v>
      </c>
      <c r="G6" s="13">
        <v>474</v>
      </c>
      <c r="H6" s="13">
        <v>612</v>
      </c>
      <c r="I6" s="13">
        <f t="shared" si="0"/>
        <v>1086</v>
      </c>
      <c r="J6" s="11">
        <v>2526</v>
      </c>
      <c r="K6" s="11">
        <v>18</v>
      </c>
      <c r="L6" s="11">
        <v>4</v>
      </c>
      <c r="M6" s="11" t="s">
        <v>3</v>
      </c>
      <c r="N6" s="11" t="s">
        <v>4</v>
      </c>
      <c r="O6" s="11">
        <v>0</v>
      </c>
      <c r="P6" s="14">
        <v>2.6020599913279625</v>
      </c>
      <c r="Q6" s="29">
        <v>2.3010299956639813</v>
      </c>
      <c r="R6" s="29">
        <f t="shared" si="1"/>
        <v>-0.30102999566398125</v>
      </c>
      <c r="S6" s="11" t="s">
        <v>4</v>
      </c>
      <c r="T6" s="11"/>
    </row>
    <row r="7" spans="1:20" s="12" customFormat="1" x14ac:dyDescent="0.2">
      <c r="A7" s="11">
        <v>4</v>
      </c>
      <c r="B7" s="11">
        <v>62</v>
      </c>
      <c r="C7" s="11" t="s">
        <v>1</v>
      </c>
      <c r="D7" s="12" t="s">
        <v>11</v>
      </c>
      <c r="E7" s="12" t="s">
        <v>38</v>
      </c>
      <c r="F7" s="11">
        <v>4</v>
      </c>
      <c r="G7" s="13">
        <v>300</v>
      </c>
      <c r="H7" s="13">
        <v>708</v>
      </c>
      <c r="I7" s="13">
        <f t="shared" si="0"/>
        <v>1008</v>
      </c>
      <c r="J7" s="11">
        <v>1956</v>
      </c>
      <c r="K7" s="11">
        <v>10</v>
      </c>
      <c r="L7" s="11">
        <v>3</v>
      </c>
      <c r="M7" s="11" t="s">
        <v>3</v>
      </c>
      <c r="N7" s="11" t="s">
        <v>4</v>
      </c>
      <c r="O7" s="11">
        <v>0</v>
      </c>
      <c r="P7" s="14">
        <v>2.6020599913279625</v>
      </c>
      <c r="Q7" s="29">
        <v>1.3010299956639813</v>
      </c>
      <c r="R7" s="29">
        <f t="shared" si="1"/>
        <v>-1.3010299956639813</v>
      </c>
      <c r="S7" s="11" t="s">
        <v>4</v>
      </c>
      <c r="T7" s="11"/>
    </row>
    <row r="8" spans="1:20" x14ac:dyDescent="0.2">
      <c r="A8" s="1">
        <v>5</v>
      </c>
      <c r="B8" s="1">
        <v>61</v>
      </c>
      <c r="C8" s="1" t="s">
        <v>5</v>
      </c>
      <c r="D8" s="15" t="s">
        <v>7</v>
      </c>
      <c r="E8" s="15" t="s">
        <v>2</v>
      </c>
      <c r="F8" s="1">
        <v>2</v>
      </c>
      <c r="G8" s="5">
        <v>240</v>
      </c>
      <c r="H8" s="5">
        <v>360</v>
      </c>
      <c r="I8" s="5">
        <f t="shared" si="0"/>
        <v>600</v>
      </c>
      <c r="J8" s="1">
        <v>1350</v>
      </c>
      <c r="K8" s="1">
        <v>8</v>
      </c>
      <c r="L8" s="1">
        <v>2</v>
      </c>
      <c r="M8" s="1" t="s">
        <v>3</v>
      </c>
      <c r="N8" s="1" t="s">
        <v>4</v>
      </c>
      <c r="O8" s="1">
        <v>0</v>
      </c>
      <c r="P8" s="16">
        <v>1.853871964321762</v>
      </c>
      <c r="Q8" s="29">
        <v>0.3979400086720376</v>
      </c>
      <c r="R8" s="29">
        <f t="shared" si="1"/>
        <v>-1.4559319556497243</v>
      </c>
      <c r="S8" s="1" t="s">
        <v>4</v>
      </c>
    </row>
    <row r="9" spans="1:20" x14ac:dyDescent="0.2">
      <c r="A9" s="1">
        <v>6</v>
      </c>
      <c r="B9" s="1">
        <v>57</v>
      </c>
      <c r="C9" s="1" t="s">
        <v>5</v>
      </c>
      <c r="D9" s="15" t="s">
        <v>6</v>
      </c>
      <c r="E9" s="15" t="s">
        <v>37</v>
      </c>
      <c r="F9" s="1">
        <v>4</v>
      </c>
      <c r="G9" s="5">
        <v>120</v>
      </c>
      <c r="H9" s="5">
        <v>978</v>
      </c>
      <c r="I9" s="5">
        <f t="shared" si="0"/>
        <v>1098</v>
      </c>
      <c r="J9" s="1">
        <v>2676</v>
      </c>
      <c r="K9" s="1">
        <v>18</v>
      </c>
      <c r="L9" s="1">
        <v>3</v>
      </c>
      <c r="M9" s="1" t="s">
        <v>3</v>
      </c>
      <c r="N9" s="1" t="s">
        <v>4</v>
      </c>
      <c r="O9" s="1">
        <v>0</v>
      </c>
      <c r="P9" s="16">
        <v>2.3010299956639813</v>
      </c>
      <c r="Q9" s="29">
        <v>1.3010299956639813</v>
      </c>
      <c r="R9" s="29">
        <f t="shared" si="1"/>
        <v>-1</v>
      </c>
      <c r="S9" s="1" t="s">
        <v>3</v>
      </c>
      <c r="T9" s="1" t="s">
        <v>127</v>
      </c>
    </row>
    <row r="10" spans="1:20" x14ac:dyDescent="0.2">
      <c r="A10" s="1">
        <v>7</v>
      </c>
      <c r="B10" s="1">
        <v>64</v>
      </c>
      <c r="C10" s="1" t="s">
        <v>1</v>
      </c>
      <c r="D10" s="15" t="s">
        <v>25</v>
      </c>
      <c r="E10" s="15" t="s">
        <v>49</v>
      </c>
      <c r="F10" s="1">
        <v>6</v>
      </c>
      <c r="G10" s="5">
        <v>270</v>
      </c>
      <c r="H10" s="5">
        <v>549</v>
      </c>
      <c r="I10" s="5">
        <f t="shared" si="0"/>
        <v>819</v>
      </c>
      <c r="J10" s="1">
        <v>3636</v>
      </c>
      <c r="K10" s="1">
        <v>10</v>
      </c>
      <c r="L10" s="1">
        <v>8</v>
      </c>
      <c r="M10" s="1" t="s">
        <v>3</v>
      </c>
      <c r="N10" s="1" t="s">
        <v>4</v>
      </c>
      <c r="O10" s="1">
        <v>0</v>
      </c>
      <c r="P10" s="16">
        <v>2.3010299956639813</v>
      </c>
      <c r="Q10" s="29">
        <v>1</v>
      </c>
      <c r="R10" s="29">
        <f t="shared" si="1"/>
        <v>-1.3010299956639813</v>
      </c>
      <c r="S10" s="1" t="s">
        <v>4</v>
      </c>
    </row>
    <row r="11" spans="1:20" x14ac:dyDescent="0.2">
      <c r="A11" s="1">
        <v>8</v>
      </c>
      <c r="B11" s="1">
        <v>34</v>
      </c>
      <c r="C11" s="1" t="s">
        <v>1</v>
      </c>
      <c r="D11" s="15" t="s">
        <v>6</v>
      </c>
      <c r="E11" s="15" t="s">
        <v>41</v>
      </c>
      <c r="F11" s="1">
        <v>4</v>
      </c>
      <c r="G11" s="5">
        <v>245.99999999999997</v>
      </c>
      <c r="H11" s="5">
        <v>882</v>
      </c>
      <c r="I11" s="5">
        <f t="shared" si="0"/>
        <v>1128</v>
      </c>
      <c r="J11" s="1">
        <v>3078</v>
      </c>
      <c r="K11" s="1">
        <v>6</v>
      </c>
      <c r="L11" s="1">
        <v>7</v>
      </c>
      <c r="M11" s="1" t="s">
        <v>3</v>
      </c>
      <c r="N11" s="1" t="s">
        <v>4</v>
      </c>
      <c r="O11" s="1">
        <v>0</v>
      </c>
      <c r="P11" s="16">
        <v>1.853871964321762</v>
      </c>
      <c r="Q11" s="29">
        <v>1.3010299956639813</v>
      </c>
      <c r="R11" s="29">
        <f t="shared" si="1"/>
        <v>-0.55284196865778079</v>
      </c>
      <c r="S11" s="1" t="s">
        <v>4</v>
      </c>
    </row>
    <row r="12" spans="1:20" x14ac:dyDescent="0.2">
      <c r="A12" s="1">
        <v>9</v>
      </c>
      <c r="B12" s="1">
        <v>38</v>
      </c>
      <c r="C12" s="1" t="s">
        <v>1</v>
      </c>
      <c r="D12" s="15" t="s">
        <v>26</v>
      </c>
      <c r="E12" s="15" t="s">
        <v>39</v>
      </c>
      <c r="F12" s="1">
        <v>4</v>
      </c>
      <c r="G12" s="5">
        <v>234</v>
      </c>
      <c r="H12" s="5">
        <v>295.79999999999995</v>
      </c>
      <c r="I12" s="5">
        <f t="shared" si="0"/>
        <v>529.79999999999995</v>
      </c>
      <c r="J12" s="1">
        <v>1506</v>
      </c>
      <c r="K12" s="1">
        <v>17</v>
      </c>
      <c r="L12" s="1">
        <v>5</v>
      </c>
      <c r="M12" s="1" t="s">
        <v>3</v>
      </c>
      <c r="N12" s="1" t="s">
        <v>4</v>
      </c>
      <c r="O12" s="1">
        <v>0</v>
      </c>
      <c r="P12" s="16">
        <v>0.15490195998574319</v>
      </c>
      <c r="Q12" s="29">
        <v>0.15490195998574319</v>
      </c>
      <c r="R12" s="29">
        <f t="shared" si="1"/>
        <v>0</v>
      </c>
      <c r="S12" s="1" t="s">
        <v>4</v>
      </c>
    </row>
    <row r="13" spans="1:20" x14ac:dyDescent="0.2">
      <c r="A13" s="1">
        <v>10</v>
      </c>
      <c r="B13" s="1">
        <v>69</v>
      </c>
      <c r="C13" s="1" t="s">
        <v>1</v>
      </c>
      <c r="D13" s="15" t="s">
        <v>9</v>
      </c>
      <c r="E13" s="15" t="s">
        <v>81</v>
      </c>
      <c r="F13" s="1">
        <v>7</v>
      </c>
      <c r="G13" s="5">
        <v>474</v>
      </c>
      <c r="H13" s="5">
        <v>415.79999999999995</v>
      </c>
      <c r="I13" s="5">
        <f t="shared" si="0"/>
        <v>889.8</v>
      </c>
      <c r="J13" s="1">
        <v>3786</v>
      </c>
      <c r="K13" s="1">
        <v>8</v>
      </c>
      <c r="L13" s="1">
        <v>7</v>
      </c>
      <c r="M13" s="1" t="s">
        <v>3</v>
      </c>
      <c r="N13" s="1" t="s">
        <v>4</v>
      </c>
      <c r="O13" s="1">
        <v>0</v>
      </c>
      <c r="P13" s="16">
        <v>0.82390874094431876</v>
      </c>
      <c r="Q13" s="29">
        <v>9.6910013008056392E-2</v>
      </c>
      <c r="R13" s="29">
        <f t="shared" si="1"/>
        <v>-0.72699872793626241</v>
      </c>
      <c r="S13" s="1" t="s">
        <v>3</v>
      </c>
      <c r="T13" s="1" t="s">
        <v>70</v>
      </c>
    </row>
    <row r="14" spans="1:20" x14ac:dyDescent="0.2">
      <c r="A14" s="1">
        <v>11</v>
      </c>
      <c r="B14" s="1">
        <v>55</v>
      </c>
      <c r="C14" s="1" t="s">
        <v>5</v>
      </c>
      <c r="D14" s="15" t="s">
        <v>26</v>
      </c>
      <c r="E14" s="15" t="s">
        <v>42</v>
      </c>
      <c r="F14" s="1">
        <v>5</v>
      </c>
      <c r="G14" s="5">
        <v>245.99999999999997</v>
      </c>
      <c r="H14" s="5">
        <v>302.39999999999998</v>
      </c>
      <c r="I14" s="5">
        <f t="shared" si="0"/>
        <v>548.4</v>
      </c>
      <c r="J14" s="1">
        <v>1920</v>
      </c>
      <c r="K14" s="1">
        <v>4</v>
      </c>
      <c r="L14" s="1">
        <v>4</v>
      </c>
      <c r="M14" s="1" t="s">
        <v>3</v>
      </c>
      <c r="N14" s="1" t="s">
        <v>4</v>
      </c>
      <c r="O14" s="1">
        <v>1</v>
      </c>
      <c r="P14" s="16">
        <v>0.69897000433601875</v>
      </c>
      <c r="Q14" s="29">
        <v>0.69897000433601875</v>
      </c>
      <c r="R14" s="29">
        <f t="shared" si="1"/>
        <v>0</v>
      </c>
      <c r="S14" s="1" t="s">
        <v>4</v>
      </c>
    </row>
    <row r="15" spans="1:20" x14ac:dyDescent="0.2">
      <c r="A15" s="1">
        <v>12</v>
      </c>
      <c r="B15" s="1">
        <v>74</v>
      </c>
      <c r="C15" s="1" t="s">
        <v>5</v>
      </c>
      <c r="D15" s="15" t="s">
        <v>31</v>
      </c>
      <c r="E15" s="15" t="s">
        <v>43</v>
      </c>
      <c r="F15" s="1">
        <v>3</v>
      </c>
      <c r="G15" s="5">
        <v>120</v>
      </c>
      <c r="H15" s="5">
        <v>120</v>
      </c>
      <c r="I15" s="5">
        <f t="shared" si="0"/>
        <v>240</v>
      </c>
      <c r="J15" s="1">
        <v>1686</v>
      </c>
      <c r="K15" s="1">
        <v>7</v>
      </c>
      <c r="L15" s="1">
        <v>4</v>
      </c>
      <c r="M15" s="1" t="s">
        <v>3</v>
      </c>
      <c r="N15" s="1" t="s">
        <v>4</v>
      </c>
      <c r="O15" s="1">
        <v>2</v>
      </c>
      <c r="P15" s="16">
        <v>0.3010299956639812</v>
      </c>
      <c r="Q15" s="29">
        <v>0.3010299956639812</v>
      </c>
      <c r="R15" s="29">
        <f t="shared" si="1"/>
        <v>0</v>
      </c>
      <c r="S15" s="1" t="s">
        <v>4</v>
      </c>
    </row>
    <row r="16" spans="1:20" x14ac:dyDescent="0.2">
      <c r="A16" s="1">
        <v>13</v>
      </c>
      <c r="B16" s="1">
        <v>53</v>
      </c>
      <c r="C16" s="1" t="s">
        <v>5</v>
      </c>
      <c r="D16" s="15" t="s">
        <v>27</v>
      </c>
      <c r="E16" s="17" t="s">
        <v>44</v>
      </c>
      <c r="F16" s="1">
        <v>6</v>
      </c>
      <c r="G16" s="5">
        <v>594</v>
      </c>
      <c r="H16" s="5">
        <v>1782</v>
      </c>
      <c r="I16" s="5">
        <f t="shared" si="0"/>
        <v>2376</v>
      </c>
      <c r="J16" s="1">
        <v>3726</v>
      </c>
      <c r="K16" s="1">
        <v>19</v>
      </c>
      <c r="L16" s="1">
        <v>4</v>
      </c>
      <c r="M16" s="1" t="s">
        <v>3</v>
      </c>
      <c r="N16" s="1" t="s">
        <v>4</v>
      </c>
      <c r="O16" s="1">
        <v>1</v>
      </c>
      <c r="P16" s="16">
        <v>1.853871964321762</v>
      </c>
      <c r="Q16" s="29">
        <v>1.3010299956639813</v>
      </c>
      <c r="R16" s="29">
        <f t="shared" si="1"/>
        <v>-0.55284196865778079</v>
      </c>
      <c r="S16" s="1" t="s">
        <v>4</v>
      </c>
    </row>
    <row r="17" spans="1:20" x14ac:dyDescent="0.2">
      <c r="A17" s="1">
        <v>14</v>
      </c>
      <c r="B17" s="1">
        <v>52</v>
      </c>
      <c r="C17" s="1" t="s">
        <v>1</v>
      </c>
      <c r="D17" s="15" t="s">
        <v>27</v>
      </c>
      <c r="E17" s="17" t="s">
        <v>13</v>
      </c>
      <c r="F17" s="1">
        <v>3</v>
      </c>
      <c r="G17" s="5">
        <v>474</v>
      </c>
      <c r="H17" s="5">
        <v>119.4</v>
      </c>
      <c r="I17" s="5">
        <f t="shared" si="0"/>
        <v>593.4</v>
      </c>
      <c r="J17" s="1">
        <v>2250</v>
      </c>
      <c r="K17" s="1">
        <v>10</v>
      </c>
      <c r="L17" s="1">
        <v>5</v>
      </c>
      <c r="M17" s="1" t="s">
        <v>3</v>
      </c>
      <c r="N17" s="1" t="s">
        <v>4</v>
      </c>
      <c r="O17" s="1">
        <v>1</v>
      </c>
      <c r="P17" s="16">
        <v>1.853871964321762</v>
      </c>
      <c r="Q17" s="29">
        <v>1.3010299956639813</v>
      </c>
      <c r="R17" s="29">
        <f t="shared" si="1"/>
        <v>-0.55284196865778079</v>
      </c>
      <c r="S17" s="1" t="s">
        <v>4</v>
      </c>
    </row>
    <row r="18" spans="1:20" x14ac:dyDescent="0.2">
      <c r="A18" s="1">
        <v>15</v>
      </c>
      <c r="B18" s="1">
        <v>59</v>
      </c>
      <c r="C18" s="1" t="s">
        <v>1</v>
      </c>
      <c r="D18" s="15" t="s">
        <v>28</v>
      </c>
      <c r="E18" s="17" t="s">
        <v>39</v>
      </c>
      <c r="F18" s="1">
        <v>4</v>
      </c>
      <c r="G18" s="5">
        <v>180</v>
      </c>
      <c r="H18" s="5">
        <v>183</v>
      </c>
      <c r="I18" s="5">
        <f t="shared" si="0"/>
        <v>363</v>
      </c>
      <c r="J18" s="1">
        <v>810</v>
      </c>
      <c r="K18" s="1">
        <v>4</v>
      </c>
      <c r="L18" s="1">
        <v>3</v>
      </c>
      <c r="M18" s="1" t="s">
        <v>3</v>
      </c>
      <c r="N18" s="1" t="s">
        <v>4</v>
      </c>
      <c r="O18" s="1">
        <v>0</v>
      </c>
      <c r="P18" s="16">
        <v>1.853871964321762</v>
      </c>
      <c r="Q18" s="29">
        <v>0.15490195998574319</v>
      </c>
      <c r="R18" s="29">
        <f t="shared" si="1"/>
        <v>-1.6989700043360187</v>
      </c>
      <c r="S18" s="1" t="s">
        <v>4</v>
      </c>
    </row>
    <row r="19" spans="1:20" x14ac:dyDescent="0.2">
      <c r="A19" s="1">
        <v>16</v>
      </c>
      <c r="B19" s="1">
        <v>54</v>
      </c>
      <c r="C19" s="1" t="s">
        <v>1</v>
      </c>
      <c r="D19" s="15" t="s">
        <v>8</v>
      </c>
      <c r="E19" s="17" t="s">
        <v>39</v>
      </c>
      <c r="F19" s="1">
        <v>4</v>
      </c>
      <c r="G19" s="5">
        <v>120</v>
      </c>
      <c r="H19" s="5">
        <v>180</v>
      </c>
      <c r="I19" s="5">
        <f t="shared" si="0"/>
        <v>300</v>
      </c>
      <c r="J19" s="1">
        <v>1890</v>
      </c>
      <c r="K19" s="1">
        <v>16</v>
      </c>
      <c r="L19" s="1">
        <v>6</v>
      </c>
      <c r="M19" s="1" t="s">
        <v>3</v>
      </c>
      <c r="N19" s="1" t="s">
        <v>4</v>
      </c>
      <c r="O19" s="1">
        <v>0</v>
      </c>
      <c r="P19" s="16">
        <v>0</v>
      </c>
      <c r="Q19" s="29">
        <v>0</v>
      </c>
      <c r="R19" s="29">
        <f t="shared" si="1"/>
        <v>0</v>
      </c>
      <c r="S19" s="1" t="s">
        <v>4</v>
      </c>
    </row>
    <row r="20" spans="1:20" x14ac:dyDescent="0.2">
      <c r="A20" s="1">
        <v>17</v>
      </c>
      <c r="B20" s="1">
        <v>16</v>
      </c>
      <c r="C20" s="1" t="s">
        <v>5</v>
      </c>
      <c r="D20" s="15" t="s">
        <v>6</v>
      </c>
      <c r="E20" s="17" t="s">
        <v>45</v>
      </c>
      <c r="F20" s="1">
        <v>5</v>
      </c>
      <c r="G20" s="5">
        <v>180</v>
      </c>
      <c r="H20" s="5">
        <v>400.2</v>
      </c>
      <c r="I20" s="5">
        <f t="shared" si="0"/>
        <v>580.20000000000005</v>
      </c>
      <c r="J20" s="1">
        <v>3930</v>
      </c>
      <c r="K20" s="1">
        <v>18</v>
      </c>
      <c r="L20" s="1">
        <v>7</v>
      </c>
      <c r="M20" s="1" t="s">
        <v>3</v>
      </c>
      <c r="N20" s="1" t="s">
        <v>4</v>
      </c>
      <c r="O20" s="1">
        <v>0</v>
      </c>
      <c r="P20" s="14">
        <v>2.6020599913279625</v>
      </c>
      <c r="Q20" s="29">
        <v>0.69897000433601875</v>
      </c>
      <c r="R20" s="29">
        <f t="shared" si="1"/>
        <v>-1.9030899869919438</v>
      </c>
      <c r="S20" s="1" t="s">
        <v>4</v>
      </c>
    </row>
    <row r="21" spans="1:20" x14ac:dyDescent="0.2">
      <c r="A21" s="1">
        <v>18</v>
      </c>
      <c r="B21" s="1">
        <v>63</v>
      </c>
      <c r="C21" s="1" t="s">
        <v>1</v>
      </c>
      <c r="D21" s="15" t="s">
        <v>29</v>
      </c>
      <c r="E21" s="17" t="s">
        <v>39</v>
      </c>
      <c r="F21" s="1">
        <v>4</v>
      </c>
      <c r="G21" s="5">
        <v>120</v>
      </c>
      <c r="H21" s="5">
        <v>120</v>
      </c>
      <c r="I21" s="5">
        <f t="shared" si="0"/>
        <v>240</v>
      </c>
      <c r="J21" s="1">
        <v>1230</v>
      </c>
      <c r="K21" s="1">
        <v>12</v>
      </c>
      <c r="L21" s="1">
        <v>4</v>
      </c>
      <c r="M21" s="1" t="s">
        <v>14</v>
      </c>
      <c r="N21" s="1" t="s">
        <v>4</v>
      </c>
      <c r="O21" s="1">
        <v>0</v>
      </c>
      <c r="P21" s="16">
        <v>1.3010299956639813</v>
      </c>
      <c r="Q21" s="29">
        <v>0.3010299956639812</v>
      </c>
      <c r="R21" s="29">
        <f t="shared" si="1"/>
        <v>-1</v>
      </c>
      <c r="S21" s="1" t="s">
        <v>4</v>
      </c>
    </row>
    <row r="22" spans="1:20" x14ac:dyDescent="0.2">
      <c r="A22" s="1">
        <v>19</v>
      </c>
      <c r="B22" s="1">
        <v>77</v>
      </c>
      <c r="C22" s="1" t="s">
        <v>5</v>
      </c>
      <c r="D22" s="15" t="s">
        <v>15</v>
      </c>
      <c r="E22" s="17" t="s">
        <v>46</v>
      </c>
      <c r="F22" s="1">
        <v>4</v>
      </c>
      <c r="G22" s="5">
        <v>180</v>
      </c>
      <c r="H22" s="5">
        <v>312</v>
      </c>
      <c r="I22" s="5">
        <f t="shared" si="0"/>
        <v>492</v>
      </c>
      <c r="J22" s="1">
        <v>1398</v>
      </c>
      <c r="K22" s="1">
        <v>0</v>
      </c>
      <c r="L22" s="1">
        <v>6</v>
      </c>
      <c r="M22" s="1" t="s">
        <v>3</v>
      </c>
      <c r="N22" s="1" t="s">
        <v>4</v>
      </c>
      <c r="O22" s="1">
        <v>0</v>
      </c>
      <c r="P22" s="16">
        <v>0.3010299956639812</v>
      </c>
      <c r="Q22" s="29">
        <v>0.3010299956639812</v>
      </c>
      <c r="R22" s="29">
        <f t="shared" si="1"/>
        <v>0</v>
      </c>
      <c r="S22" s="1" t="s">
        <v>3</v>
      </c>
      <c r="T22" s="1" t="s">
        <v>20</v>
      </c>
    </row>
    <row r="23" spans="1:20" x14ac:dyDescent="0.2">
      <c r="A23" s="1">
        <v>20</v>
      </c>
      <c r="B23" s="1">
        <v>63</v>
      </c>
      <c r="C23" s="1" t="s">
        <v>1</v>
      </c>
      <c r="D23" s="15" t="s">
        <v>7</v>
      </c>
      <c r="E23" s="17" t="s">
        <v>2</v>
      </c>
      <c r="F23" s="1">
        <v>2</v>
      </c>
      <c r="G23" s="5">
        <v>297</v>
      </c>
      <c r="H23" s="5">
        <v>408</v>
      </c>
      <c r="I23" s="5">
        <f t="shared" si="0"/>
        <v>705</v>
      </c>
      <c r="J23" s="1">
        <v>1140</v>
      </c>
      <c r="K23" s="1">
        <v>20</v>
      </c>
      <c r="L23" s="1">
        <v>6</v>
      </c>
      <c r="M23" s="1" t="s">
        <v>3</v>
      </c>
      <c r="N23" s="1" t="s">
        <v>4</v>
      </c>
      <c r="O23" s="1">
        <v>1</v>
      </c>
      <c r="P23" s="16">
        <v>1.853871964321762</v>
      </c>
      <c r="Q23" s="29">
        <v>1</v>
      </c>
      <c r="R23" s="29">
        <f t="shared" si="1"/>
        <v>-0.85387196432176204</v>
      </c>
      <c r="S23" s="1" t="s">
        <v>4</v>
      </c>
    </row>
    <row r="24" spans="1:20" x14ac:dyDescent="0.2">
      <c r="A24" s="1">
        <v>21</v>
      </c>
      <c r="B24" s="1">
        <v>84</v>
      </c>
      <c r="C24" s="1" t="s">
        <v>5</v>
      </c>
      <c r="D24" s="15" t="s">
        <v>30</v>
      </c>
      <c r="E24" s="17" t="s">
        <v>2</v>
      </c>
      <c r="F24" s="1">
        <v>2</v>
      </c>
      <c r="G24" s="5">
        <v>237.6</v>
      </c>
      <c r="H24" s="5">
        <v>245.99999999999997</v>
      </c>
      <c r="I24" s="5">
        <f t="shared" si="0"/>
        <v>483.59999999999997</v>
      </c>
      <c r="J24" s="1">
        <v>798</v>
      </c>
      <c r="K24" s="1">
        <v>4</v>
      </c>
      <c r="L24" s="1">
        <v>2</v>
      </c>
      <c r="M24" s="1" t="s">
        <v>3</v>
      </c>
      <c r="N24" s="1" t="s">
        <v>4</v>
      </c>
      <c r="O24" s="1">
        <v>1</v>
      </c>
      <c r="P24" s="16">
        <v>1.853871964321762</v>
      </c>
      <c r="Q24" s="29">
        <v>0.69897000433601875</v>
      </c>
      <c r="R24" s="29">
        <f t="shared" si="1"/>
        <v>-1.1549019599857433</v>
      </c>
      <c r="S24" s="1" t="s">
        <v>4</v>
      </c>
    </row>
    <row r="25" spans="1:20" x14ac:dyDescent="0.2">
      <c r="A25" s="1">
        <v>22</v>
      </c>
      <c r="B25" s="1">
        <v>42</v>
      </c>
      <c r="C25" s="1" t="s">
        <v>1</v>
      </c>
      <c r="D25" s="12" t="s">
        <v>32</v>
      </c>
      <c r="E25" s="17" t="s">
        <v>90</v>
      </c>
      <c r="F25" s="1">
        <v>4</v>
      </c>
      <c r="G25" s="5">
        <v>240.6</v>
      </c>
      <c r="H25" s="5">
        <v>180</v>
      </c>
      <c r="I25" s="5">
        <f t="shared" si="0"/>
        <v>420.6</v>
      </c>
      <c r="J25" s="1">
        <v>2118</v>
      </c>
      <c r="K25" s="1">
        <v>8</v>
      </c>
      <c r="L25" s="1">
        <v>3</v>
      </c>
      <c r="M25" s="1" t="s">
        <v>3</v>
      </c>
      <c r="N25" s="1" t="s">
        <v>4</v>
      </c>
      <c r="O25" s="1">
        <v>0</v>
      </c>
      <c r="P25" s="16">
        <v>0.3010299956639812</v>
      </c>
      <c r="Q25" s="29">
        <v>0</v>
      </c>
      <c r="R25" s="29">
        <f t="shared" si="1"/>
        <v>-0.3010299956639812</v>
      </c>
      <c r="S25" s="1" t="s">
        <v>4</v>
      </c>
    </row>
    <row r="26" spans="1:20" x14ac:dyDescent="0.2">
      <c r="A26" s="1">
        <v>23</v>
      </c>
      <c r="B26" s="1">
        <v>70</v>
      </c>
      <c r="C26" s="1" t="s">
        <v>1</v>
      </c>
      <c r="D26" s="15" t="s">
        <v>33</v>
      </c>
      <c r="E26" s="17" t="s">
        <v>40</v>
      </c>
      <c r="F26" s="1">
        <v>3</v>
      </c>
      <c r="G26" s="5">
        <v>180</v>
      </c>
      <c r="H26" s="5">
        <v>234</v>
      </c>
      <c r="I26" s="5">
        <f t="shared" si="0"/>
        <v>414</v>
      </c>
      <c r="J26" s="1">
        <v>768</v>
      </c>
      <c r="K26" s="1">
        <v>14</v>
      </c>
      <c r="L26" s="1">
        <v>2</v>
      </c>
      <c r="M26" s="1" t="s">
        <v>3</v>
      </c>
      <c r="N26" s="1" t="s">
        <v>4</v>
      </c>
      <c r="O26" s="1">
        <v>0</v>
      </c>
      <c r="P26" s="14">
        <v>2.6020599913279625</v>
      </c>
      <c r="Q26" s="29">
        <v>1</v>
      </c>
      <c r="R26" s="29">
        <f t="shared" si="1"/>
        <v>-1.6020599913279625</v>
      </c>
      <c r="S26" s="1" t="s">
        <v>4</v>
      </c>
    </row>
    <row r="27" spans="1:20" x14ac:dyDescent="0.2">
      <c r="A27" s="1">
        <v>24</v>
      </c>
      <c r="B27" s="1">
        <v>61</v>
      </c>
      <c r="C27" s="1" t="s">
        <v>5</v>
      </c>
      <c r="D27" s="15" t="s">
        <v>15</v>
      </c>
      <c r="E27" s="17" t="s">
        <v>46</v>
      </c>
      <c r="F27" s="1">
        <v>5</v>
      </c>
      <c r="G27" s="5">
        <v>121.2</v>
      </c>
      <c r="H27" s="5">
        <v>120</v>
      </c>
      <c r="I27" s="5">
        <f t="shared" si="0"/>
        <v>241.2</v>
      </c>
      <c r="J27" s="1">
        <v>1446</v>
      </c>
      <c r="K27" s="1">
        <v>9</v>
      </c>
      <c r="L27" s="1">
        <v>7</v>
      </c>
      <c r="M27" s="1" t="s">
        <v>3</v>
      </c>
      <c r="N27" s="1" t="s">
        <v>4</v>
      </c>
      <c r="O27" s="1">
        <v>0</v>
      </c>
      <c r="P27" s="16">
        <v>0.3010299956639812</v>
      </c>
      <c r="Q27" s="29">
        <v>0.15490195998574319</v>
      </c>
      <c r="R27" s="29">
        <f t="shared" si="1"/>
        <v>-0.14612803567823801</v>
      </c>
      <c r="S27" s="1" t="s">
        <v>4</v>
      </c>
    </row>
    <row r="28" spans="1:20" x14ac:dyDescent="0.2">
      <c r="A28" s="1">
        <v>25</v>
      </c>
      <c r="B28" s="1">
        <v>69</v>
      </c>
      <c r="C28" s="1" t="s">
        <v>5</v>
      </c>
      <c r="D28" s="15" t="s">
        <v>15</v>
      </c>
      <c r="E28" s="17" t="s">
        <v>46</v>
      </c>
      <c r="F28" s="1">
        <v>4</v>
      </c>
      <c r="G28" s="5">
        <v>118.8</v>
      </c>
      <c r="H28" s="5">
        <v>120.6</v>
      </c>
      <c r="I28" s="5">
        <f t="shared" si="0"/>
        <v>239.39999999999998</v>
      </c>
      <c r="J28" s="1">
        <v>1026</v>
      </c>
      <c r="K28" s="1">
        <v>4</v>
      </c>
      <c r="L28" s="1">
        <v>4</v>
      </c>
      <c r="M28" s="1" t="s">
        <v>3</v>
      </c>
      <c r="N28" s="1" t="s">
        <v>4</v>
      </c>
      <c r="O28" s="1">
        <v>0</v>
      </c>
      <c r="P28" s="16">
        <v>0.17392519729917355</v>
      </c>
      <c r="Q28" s="29">
        <v>9.6910013008056392E-2</v>
      </c>
      <c r="R28" s="29">
        <f t="shared" si="1"/>
        <v>-7.7015184291117159E-2</v>
      </c>
      <c r="S28" s="1" t="s">
        <v>4</v>
      </c>
    </row>
    <row r="29" spans="1:20" x14ac:dyDescent="0.2">
      <c r="A29" s="1">
        <v>26</v>
      </c>
      <c r="B29" s="1">
        <v>74</v>
      </c>
      <c r="C29" s="1" t="s">
        <v>1</v>
      </c>
      <c r="D29" s="15" t="s">
        <v>102</v>
      </c>
      <c r="E29" s="17" t="s">
        <v>16</v>
      </c>
      <c r="F29" s="1">
        <v>1</v>
      </c>
      <c r="G29" s="5">
        <v>292.8</v>
      </c>
      <c r="H29" s="5">
        <v>120</v>
      </c>
      <c r="I29" s="5">
        <f t="shared" si="0"/>
        <v>412.8</v>
      </c>
      <c r="J29" s="1">
        <v>510</v>
      </c>
      <c r="K29" s="1">
        <v>8</v>
      </c>
      <c r="L29" s="1">
        <v>4</v>
      </c>
      <c r="M29" s="1" t="s">
        <v>3</v>
      </c>
      <c r="N29" s="1" t="s">
        <v>4</v>
      </c>
      <c r="O29" s="1">
        <v>0</v>
      </c>
      <c r="P29" s="16">
        <v>0.17392519729917355</v>
      </c>
      <c r="Q29" s="29">
        <v>0</v>
      </c>
      <c r="R29" s="29">
        <f t="shared" si="1"/>
        <v>-0.17392519729917355</v>
      </c>
      <c r="S29" s="1" t="s">
        <v>4</v>
      </c>
    </row>
    <row r="30" spans="1:20" x14ac:dyDescent="0.2">
      <c r="A30" s="1">
        <v>27</v>
      </c>
      <c r="B30" s="1">
        <v>60</v>
      </c>
      <c r="C30" s="1" t="s">
        <v>1</v>
      </c>
      <c r="D30" s="15" t="s">
        <v>6</v>
      </c>
      <c r="E30" s="17" t="s">
        <v>38</v>
      </c>
      <c r="F30" s="1">
        <v>4</v>
      </c>
      <c r="G30" s="5">
        <v>120</v>
      </c>
      <c r="H30" s="5">
        <v>1188</v>
      </c>
      <c r="I30" s="5">
        <f t="shared" si="0"/>
        <v>1308</v>
      </c>
      <c r="J30" s="1">
        <v>2640</v>
      </c>
      <c r="K30" s="1">
        <v>4</v>
      </c>
      <c r="L30" s="1">
        <v>3</v>
      </c>
      <c r="M30" s="1" t="s">
        <v>3</v>
      </c>
      <c r="N30" s="1" t="s">
        <v>4</v>
      </c>
      <c r="O30" s="1">
        <v>0</v>
      </c>
      <c r="P30" s="16">
        <v>1.3010299956639813</v>
      </c>
      <c r="Q30" s="29">
        <v>0.69897000433601875</v>
      </c>
      <c r="R30" s="29">
        <f t="shared" si="1"/>
        <v>-0.60205999132796251</v>
      </c>
      <c r="S30" s="1" t="s">
        <v>4</v>
      </c>
    </row>
    <row r="31" spans="1:20" x14ac:dyDescent="0.2">
      <c r="A31" s="1">
        <v>28</v>
      </c>
      <c r="B31" s="1">
        <v>47</v>
      </c>
      <c r="C31" s="1" t="s">
        <v>5</v>
      </c>
      <c r="D31" s="15" t="s">
        <v>17</v>
      </c>
      <c r="E31" s="17" t="s">
        <v>49</v>
      </c>
      <c r="F31" s="1">
        <v>6</v>
      </c>
      <c r="G31" s="5">
        <v>236.4</v>
      </c>
      <c r="H31" s="5">
        <v>426</v>
      </c>
      <c r="I31" s="5">
        <f t="shared" si="0"/>
        <v>662.4</v>
      </c>
      <c r="J31" s="1">
        <v>3420</v>
      </c>
      <c r="K31" s="1">
        <v>4</v>
      </c>
      <c r="L31" s="1">
        <v>5</v>
      </c>
      <c r="M31" s="1" t="s">
        <v>3</v>
      </c>
      <c r="N31" s="1" t="s">
        <v>4</v>
      </c>
      <c r="O31" s="1">
        <v>0</v>
      </c>
      <c r="P31" s="16">
        <v>2.3010299956639813</v>
      </c>
      <c r="Q31" s="29">
        <v>1.3010299956639813</v>
      </c>
      <c r="R31" s="29">
        <f t="shared" si="1"/>
        <v>-1</v>
      </c>
      <c r="S31" s="1" t="s">
        <v>3</v>
      </c>
      <c r="T31" s="1" t="s">
        <v>71</v>
      </c>
    </row>
    <row r="32" spans="1:20" x14ac:dyDescent="0.2">
      <c r="A32" s="1">
        <v>29</v>
      </c>
      <c r="B32" s="1">
        <v>84</v>
      </c>
      <c r="C32" s="1" t="s">
        <v>5</v>
      </c>
      <c r="D32" s="15" t="s">
        <v>8</v>
      </c>
      <c r="E32" s="17" t="s">
        <v>49</v>
      </c>
      <c r="F32" s="1">
        <v>6</v>
      </c>
      <c r="G32" s="5">
        <v>60</v>
      </c>
      <c r="H32" s="5">
        <v>240</v>
      </c>
      <c r="I32" s="5">
        <f t="shared" si="0"/>
        <v>300</v>
      </c>
      <c r="J32" s="1">
        <v>2130</v>
      </c>
      <c r="K32" s="1">
        <v>27</v>
      </c>
      <c r="L32" s="1">
        <v>5</v>
      </c>
      <c r="M32" s="1" t="s">
        <v>3</v>
      </c>
      <c r="N32" s="1" t="s">
        <v>4</v>
      </c>
      <c r="O32" s="1">
        <v>0</v>
      </c>
      <c r="P32" s="16">
        <v>0.69897000433601875</v>
      </c>
      <c r="Q32" s="29">
        <v>0.82390874094431876</v>
      </c>
      <c r="R32" s="29">
        <f t="shared" si="1"/>
        <v>0.12493873660830002</v>
      </c>
      <c r="S32" s="1" t="s">
        <v>4</v>
      </c>
    </row>
    <row r="33" spans="1:21" x14ac:dyDescent="0.2">
      <c r="A33" s="1">
        <v>30</v>
      </c>
      <c r="B33" s="1">
        <v>56</v>
      </c>
      <c r="C33" s="1" t="s">
        <v>1</v>
      </c>
      <c r="D33" s="15" t="s">
        <v>6</v>
      </c>
      <c r="E33" s="17" t="s">
        <v>50</v>
      </c>
      <c r="F33" s="1">
        <v>7</v>
      </c>
      <c r="G33" s="5">
        <v>359.40000000000003</v>
      </c>
      <c r="H33" s="5">
        <v>546</v>
      </c>
      <c r="I33" s="5">
        <f t="shared" si="0"/>
        <v>905.40000000000009</v>
      </c>
      <c r="J33" s="1">
        <v>2682</v>
      </c>
      <c r="K33" s="1">
        <v>38</v>
      </c>
      <c r="L33" s="1">
        <v>2</v>
      </c>
      <c r="M33" s="1" t="s">
        <v>3</v>
      </c>
      <c r="N33" s="1" t="s">
        <v>4</v>
      </c>
      <c r="O33" s="1">
        <v>0</v>
      </c>
      <c r="P33" s="16">
        <v>0.69897000433601875</v>
      </c>
      <c r="Q33" s="29">
        <v>0.3979400086720376</v>
      </c>
      <c r="R33" s="29">
        <f t="shared" si="1"/>
        <v>-0.30102999566398114</v>
      </c>
      <c r="S33" s="1" t="s">
        <v>3</v>
      </c>
      <c r="T33" s="1" t="s">
        <v>71</v>
      </c>
    </row>
    <row r="34" spans="1:21" x14ac:dyDescent="0.2">
      <c r="A34" s="1">
        <v>31</v>
      </c>
      <c r="B34" s="1">
        <v>34</v>
      </c>
      <c r="C34" s="1" t="s">
        <v>1</v>
      </c>
      <c r="D34" s="15" t="s">
        <v>34</v>
      </c>
      <c r="E34" s="17" t="s">
        <v>48</v>
      </c>
      <c r="F34" s="1">
        <v>4</v>
      </c>
      <c r="G34" s="5">
        <v>240</v>
      </c>
      <c r="H34" s="5">
        <v>300</v>
      </c>
      <c r="I34" s="5">
        <f t="shared" si="0"/>
        <v>540</v>
      </c>
      <c r="J34" s="1">
        <v>708</v>
      </c>
      <c r="K34" s="1">
        <v>5</v>
      </c>
      <c r="L34" s="1">
        <v>3</v>
      </c>
      <c r="M34" s="1" t="s">
        <v>3</v>
      </c>
      <c r="N34" s="1" t="s">
        <v>4</v>
      </c>
      <c r="O34" s="1">
        <v>1</v>
      </c>
      <c r="P34" s="16">
        <v>2.3010299956639813</v>
      </c>
      <c r="Q34" s="29">
        <v>2.3010299956639813</v>
      </c>
      <c r="R34" s="29">
        <f t="shared" si="1"/>
        <v>0</v>
      </c>
      <c r="S34" s="1" t="s">
        <v>4</v>
      </c>
    </row>
    <row r="35" spans="1:21" x14ac:dyDescent="0.2">
      <c r="A35" s="1">
        <v>32</v>
      </c>
      <c r="B35" s="1">
        <v>63</v>
      </c>
      <c r="C35" s="1" t="s">
        <v>1</v>
      </c>
      <c r="D35" s="15" t="s">
        <v>6</v>
      </c>
      <c r="E35" s="17" t="s">
        <v>38</v>
      </c>
      <c r="F35" s="1">
        <v>4</v>
      </c>
      <c r="G35" s="5">
        <v>240</v>
      </c>
      <c r="H35" s="5">
        <v>491.99999999999994</v>
      </c>
      <c r="I35" s="5">
        <f t="shared" si="0"/>
        <v>732</v>
      </c>
      <c r="J35" s="1">
        <v>1668</v>
      </c>
      <c r="K35" s="1">
        <v>4</v>
      </c>
      <c r="L35" s="1">
        <v>4</v>
      </c>
      <c r="M35" s="1" t="s">
        <v>3</v>
      </c>
      <c r="N35" s="1" t="s">
        <v>4</v>
      </c>
      <c r="O35" s="1">
        <v>0</v>
      </c>
      <c r="P35" s="16">
        <v>2.3010299956639813</v>
      </c>
      <c r="Q35" s="29">
        <v>2.3010299956639813</v>
      </c>
      <c r="R35" s="29">
        <f t="shared" si="1"/>
        <v>0</v>
      </c>
      <c r="S35" s="1" t="s">
        <v>4</v>
      </c>
      <c r="U35" s="15" t="s">
        <v>128</v>
      </c>
    </row>
    <row r="36" spans="1:21" x14ac:dyDescent="0.2">
      <c r="A36" s="1">
        <v>33</v>
      </c>
      <c r="B36" s="1">
        <v>64</v>
      </c>
      <c r="C36" s="1" t="s">
        <v>5</v>
      </c>
      <c r="D36" s="15" t="s">
        <v>9</v>
      </c>
      <c r="E36" s="17" t="s">
        <v>46</v>
      </c>
      <c r="F36" s="1">
        <v>4</v>
      </c>
      <c r="G36" s="5">
        <v>120</v>
      </c>
      <c r="H36" s="5">
        <v>240</v>
      </c>
      <c r="I36" s="5">
        <f t="shared" si="0"/>
        <v>360</v>
      </c>
      <c r="J36" s="1">
        <v>2676</v>
      </c>
      <c r="K36" s="1">
        <v>0</v>
      </c>
      <c r="L36" s="1">
        <v>7</v>
      </c>
      <c r="M36" s="1" t="s">
        <v>3</v>
      </c>
      <c r="N36" s="1" t="s">
        <v>4</v>
      </c>
      <c r="O36" s="1">
        <v>0</v>
      </c>
      <c r="P36" s="16">
        <v>0.69897000433601875</v>
      </c>
      <c r="Q36" s="29">
        <v>0.69897000433601875</v>
      </c>
      <c r="R36" s="29">
        <f t="shared" si="1"/>
        <v>0</v>
      </c>
      <c r="S36" s="1" t="s">
        <v>3</v>
      </c>
      <c r="T36" s="1" t="s">
        <v>20</v>
      </c>
    </row>
    <row r="37" spans="1:21" x14ac:dyDescent="0.2">
      <c r="A37" s="1">
        <v>34</v>
      </c>
      <c r="B37" s="1">
        <v>52</v>
      </c>
      <c r="C37" s="1" t="s">
        <v>5</v>
      </c>
      <c r="D37" s="15" t="s">
        <v>30</v>
      </c>
      <c r="E37" s="17" t="s">
        <v>84</v>
      </c>
      <c r="F37" s="1">
        <v>3</v>
      </c>
      <c r="G37" s="5">
        <v>301.2</v>
      </c>
      <c r="H37" s="5">
        <v>240</v>
      </c>
      <c r="I37" s="5">
        <f t="shared" si="0"/>
        <v>541.20000000000005</v>
      </c>
      <c r="J37" s="1">
        <v>1686</v>
      </c>
      <c r="K37" s="1">
        <v>14</v>
      </c>
      <c r="L37" s="1">
        <v>3</v>
      </c>
      <c r="M37" s="1" t="s">
        <v>3</v>
      </c>
      <c r="N37" s="1" t="s">
        <v>4</v>
      </c>
      <c r="O37" s="1">
        <v>0</v>
      </c>
      <c r="P37" s="16">
        <v>1.3010299956639813</v>
      </c>
      <c r="Q37" s="29">
        <v>0.52287874528033762</v>
      </c>
      <c r="R37" s="29">
        <f t="shared" si="1"/>
        <v>-0.77815125038364363</v>
      </c>
      <c r="S37" s="1" t="s">
        <v>4</v>
      </c>
    </row>
    <row r="38" spans="1:21" x14ac:dyDescent="0.2">
      <c r="A38" s="1">
        <v>35</v>
      </c>
      <c r="B38" s="1">
        <v>56</v>
      </c>
      <c r="C38" s="1" t="s">
        <v>1</v>
      </c>
      <c r="D38" s="15" t="s">
        <v>15</v>
      </c>
      <c r="E38" s="17" t="s">
        <v>46</v>
      </c>
      <c r="F38" s="1">
        <v>4</v>
      </c>
      <c r="G38" s="5">
        <v>120</v>
      </c>
      <c r="H38" s="5">
        <v>120</v>
      </c>
      <c r="I38" s="5">
        <f t="shared" si="0"/>
        <v>240</v>
      </c>
      <c r="J38" s="1">
        <v>1728</v>
      </c>
      <c r="K38" s="1">
        <v>18</v>
      </c>
      <c r="L38" s="1">
        <v>5</v>
      </c>
      <c r="M38" s="1" t="s">
        <v>3</v>
      </c>
      <c r="N38" s="1" t="s">
        <v>4</v>
      </c>
      <c r="O38" s="1">
        <v>0</v>
      </c>
      <c r="P38" s="16">
        <v>0.17392519729917355</v>
      </c>
      <c r="Q38" s="29">
        <v>0</v>
      </c>
      <c r="R38" s="29">
        <f t="shared" si="1"/>
        <v>-0.17392519729917355</v>
      </c>
      <c r="S38" s="1" t="s">
        <v>4</v>
      </c>
    </row>
    <row r="39" spans="1:21" x14ac:dyDescent="0.2">
      <c r="A39" s="1">
        <v>36</v>
      </c>
      <c r="B39" s="1">
        <v>59</v>
      </c>
      <c r="C39" s="1" t="s">
        <v>1</v>
      </c>
      <c r="D39" s="15" t="s">
        <v>32</v>
      </c>
      <c r="E39" s="17" t="s">
        <v>47</v>
      </c>
      <c r="F39" s="1">
        <v>3</v>
      </c>
      <c r="G39" s="5">
        <v>90</v>
      </c>
      <c r="H39" s="5">
        <v>90</v>
      </c>
      <c r="I39" s="5">
        <f t="shared" si="0"/>
        <v>180</v>
      </c>
      <c r="J39" s="1">
        <v>2010</v>
      </c>
      <c r="K39" s="1">
        <v>2</v>
      </c>
      <c r="L39" s="1">
        <v>8</v>
      </c>
      <c r="M39" s="1" t="s">
        <v>3</v>
      </c>
      <c r="N39" s="1" t="s">
        <v>4</v>
      </c>
      <c r="O39" s="1">
        <v>1</v>
      </c>
      <c r="P39" s="14">
        <v>2.6020599913279625</v>
      </c>
      <c r="Q39" s="29">
        <v>2.6020599913279625</v>
      </c>
      <c r="R39" s="29">
        <f t="shared" si="1"/>
        <v>0</v>
      </c>
      <c r="S39" s="1" t="s">
        <v>3</v>
      </c>
      <c r="T39" s="1" t="s">
        <v>20</v>
      </c>
    </row>
    <row r="40" spans="1:21" x14ac:dyDescent="0.2">
      <c r="A40" s="1">
        <v>37</v>
      </c>
      <c r="B40" s="1">
        <v>62</v>
      </c>
      <c r="C40" s="1" t="s">
        <v>5</v>
      </c>
      <c r="D40" s="15" t="s">
        <v>9</v>
      </c>
      <c r="E40" s="17" t="s">
        <v>83</v>
      </c>
      <c r="F40" s="1">
        <v>9</v>
      </c>
      <c r="G40" s="5">
        <v>105</v>
      </c>
      <c r="H40" s="5">
        <v>360</v>
      </c>
      <c r="I40" s="5">
        <f t="shared" si="0"/>
        <v>465</v>
      </c>
      <c r="J40" s="1">
        <v>2286</v>
      </c>
      <c r="K40" s="1">
        <v>15</v>
      </c>
      <c r="L40" s="1">
        <v>8</v>
      </c>
      <c r="M40" s="1" t="s">
        <v>3</v>
      </c>
      <c r="N40" s="1" t="s">
        <v>4</v>
      </c>
      <c r="O40" s="24">
        <v>1</v>
      </c>
      <c r="P40" s="16">
        <v>1.853871964321762</v>
      </c>
      <c r="Q40" s="29">
        <v>1</v>
      </c>
      <c r="R40" s="29">
        <f t="shared" si="1"/>
        <v>-0.85387196432176204</v>
      </c>
      <c r="S40" s="1" t="s">
        <v>4</v>
      </c>
    </row>
    <row r="41" spans="1:21" x14ac:dyDescent="0.2">
      <c r="A41" s="1">
        <v>38</v>
      </c>
      <c r="B41" s="1">
        <v>38</v>
      </c>
      <c r="C41" s="1" t="s">
        <v>5</v>
      </c>
      <c r="D41" s="15" t="s">
        <v>7</v>
      </c>
      <c r="E41" s="17" t="s">
        <v>84</v>
      </c>
      <c r="F41" s="1">
        <v>3</v>
      </c>
      <c r="G41" s="5">
        <v>138</v>
      </c>
      <c r="H41" s="5">
        <v>144</v>
      </c>
      <c r="I41" s="5">
        <f t="shared" si="0"/>
        <v>282</v>
      </c>
      <c r="J41" s="1">
        <v>768</v>
      </c>
      <c r="K41" s="1">
        <v>12</v>
      </c>
      <c r="L41" s="1">
        <v>1</v>
      </c>
      <c r="M41" s="1" t="s">
        <v>3</v>
      </c>
      <c r="N41" s="1" t="s">
        <v>4</v>
      </c>
      <c r="O41" s="1">
        <v>0</v>
      </c>
      <c r="P41" s="16">
        <v>0.3979400086720376</v>
      </c>
      <c r="Q41" s="29">
        <v>0.25963731050575611</v>
      </c>
      <c r="R41" s="29">
        <f t="shared" si="1"/>
        <v>-0.13830269816628149</v>
      </c>
      <c r="S41" s="1" t="s">
        <v>4</v>
      </c>
    </row>
    <row r="42" spans="1:21" x14ac:dyDescent="0.2">
      <c r="A42" s="1">
        <v>39</v>
      </c>
      <c r="B42" s="1">
        <v>51</v>
      </c>
      <c r="C42" s="1" t="s">
        <v>5</v>
      </c>
      <c r="D42" s="15" t="s">
        <v>9</v>
      </c>
      <c r="E42" s="17" t="s">
        <v>51</v>
      </c>
      <c r="F42" s="1">
        <v>5</v>
      </c>
      <c r="G42" s="5">
        <v>202.20000000000002</v>
      </c>
      <c r="H42" s="5">
        <v>120</v>
      </c>
      <c r="I42" s="5">
        <f t="shared" si="0"/>
        <v>322.20000000000005</v>
      </c>
      <c r="J42" s="1">
        <v>1116</v>
      </c>
      <c r="K42" s="1">
        <v>16</v>
      </c>
      <c r="L42" s="1">
        <v>3</v>
      </c>
      <c r="M42" s="1" t="s">
        <v>3</v>
      </c>
      <c r="N42" s="1" t="s">
        <v>4</v>
      </c>
      <c r="O42" s="1">
        <v>0</v>
      </c>
      <c r="P42" s="16">
        <v>0.45593195564972439</v>
      </c>
      <c r="Q42" s="29">
        <v>0.22184874961635639</v>
      </c>
      <c r="R42" s="29">
        <f t="shared" si="1"/>
        <v>-0.23408320603336799</v>
      </c>
      <c r="S42" s="1" t="s">
        <v>4</v>
      </c>
    </row>
    <row r="43" spans="1:21" x14ac:dyDescent="0.2">
      <c r="A43" s="1">
        <v>40</v>
      </c>
      <c r="B43" s="1">
        <v>66</v>
      </c>
      <c r="C43" s="1" t="s">
        <v>5</v>
      </c>
      <c r="D43" s="15" t="s">
        <v>9</v>
      </c>
      <c r="E43" s="17" t="s">
        <v>49</v>
      </c>
      <c r="F43" s="1">
        <v>6</v>
      </c>
      <c r="G43" s="5">
        <v>150</v>
      </c>
      <c r="H43" s="5">
        <v>180</v>
      </c>
      <c r="I43" s="5">
        <f t="shared" si="0"/>
        <v>330</v>
      </c>
      <c r="J43" s="1">
        <v>2076</v>
      </c>
      <c r="K43" s="1">
        <v>8</v>
      </c>
      <c r="L43" s="1">
        <v>6</v>
      </c>
      <c r="M43" s="1" t="s">
        <v>3</v>
      </c>
      <c r="N43" s="1" t="s">
        <v>4</v>
      </c>
      <c r="O43" s="1">
        <v>0</v>
      </c>
      <c r="P43" s="16">
        <v>0.3979400086720376</v>
      </c>
      <c r="Q43" s="29">
        <v>0.3010299956639812</v>
      </c>
      <c r="R43" s="29">
        <f t="shared" si="1"/>
        <v>-9.6910013008056406E-2</v>
      </c>
      <c r="S43" s="1" t="s">
        <v>4</v>
      </c>
    </row>
    <row r="44" spans="1:21" x14ac:dyDescent="0.2">
      <c r="A44" s="1">
        <v>41</v>
      </c>
      <c r="B44" s="1">
        <v>62</v>
      </c>
      <c r="C44" s="1" t="s">
        <v>5</v>
      </c>
      <c r="D44" s="15" t="s">
        <v>6</v>
      </c>
      <c r="E44" s="17" t="s">
        <v>38</v>
      </c>
      <c r="F44" s="1">
        <v>4</v>
      </c>
      <c r="G44" s="5">
        <v>82.8</v>
      </c>
      <c r="H44" s="5">
        <v>589.20000000000005</v>
      </c>
      <c r="I44" s="5">
        <f t="shared" si="0"/>
        <v>672</v>
      </c>
      <c r="J44" s="1">
        <v>2190</v>
      </c>
      <c r="K44" s="1">
        <v>8</v>
      </c>
      <c r="L44" s="1">
        <v>4</v>
      </c>
      <c r="M44" s="1" t="s">
        <v>3</v>
      </c>
      <c r="N44" s="1" t="s">
        <v>4</v>
      </c>
      <c r="O44" s="1">
        <v>0</v>
      </c>
      <c r="P44" s="16">
        <v>0.48148606012211248</v>
      </c>
      <c r="Q44" s="29">
        <v>9.6910013008056392E-2</v>
      </c>
      <c r="R44" s="29">
        <f t="shared" si="1"/>
        <v>-0.38457604711405607</v>
      </c>
      <c r="S44" s="1" t="s">
        <v>4</v>
      </c>
    </row>
    <row r="45" spans="1:21" x14ac:dyDescent="0.2">
      <c r="A45" s="1">
        <v>42</v>
      </c>
      <c r="B45" s="1">
        <v>64</v>
      </c>
      <c r="C45" s="1" t="s">
        <v>1</v>
      </c>
      <c r="D45" s="15" t="s">
        <v>15</v>
      </c>
      <c r="E45" s="17" t="s">
        <v>52</v>
      </c>
      <c r="F45" s="1">
        <v>4</v>
      </c>
      <c r="G45" s="5">
        <v>120</v>
      </c>
      <c r="H45" s="5">
        <v>120</v>
      </c>
      <c r="I45" s="5">
        <f t="shared" si="0"/>
        <v>240</v>
      </c>
      <c r="J45" s="1">
        <v>1308</v>
      </c>
      <c r="K45" s="1">
        <v>13</v>
      </c>
      <c r="L45" s="1">
        <v>4</v>
      </c>
      <c r="M45" s="1" t="s">
        <v>3</v>
      </c>
      <c r="N45" s="1" t="s">
        <v>4</v>
      </c>
      <c r="O45" s="1">
        <v>0</v>
      </c>
      <c r="P45" s="16">
        <v>1</v>
      </c>
      <c r="Q45" s="29">
        <v>1</v>
      </c>
      <c r="R45" s="29">
        <f t="shared" si="1"/>
        <v>0</v>
      </c>
      <c r="S45" s="1" t="s">
        <v>4</v>
      </c>
    </row>
    <row r="46" spans="1:21" x14ac:dyDescent="0.2">
      <c r="A46" s="1">
        <v>43</v>
      </c>
      <c r="B46" s="1">
        <v>65</v>
      </c>
      <c r="C46" s="1" t="s">
        <v>1</v>
      </c>
      <c r="D46" s="15" t="s">
        <v>9</v>
      </c>
      <c r="E46" s="17" t="s">
        <v>51</v>
      </c>
      <c r="F46" s="1">
        <v>5</v>
      </c>
      <c r="G46" s="5">
        <v>72</v>
      </c>
      <c r="H46" s="5">
        <v>165</v>
      </c>
      <c r="I46" s="5">
        <f t="shared" si="0"/>
        <v>237</v>
      </c>
      <c r="J46" s="1">
        <v>1866</v>
      </c>
      <c r="K46" s="1">
        <v>34</v>
      </c>
      <c r="L46" s="1">
        <v>5</v>
      </c>
      <c r="M46" s="1" t="s">
        <v>3</v>
      </c>
      <c r="N46" s="1" t="s">
        <v>4</v>
      </c>
      <c r="O46" s="1">
        <v>0</v>
      </c>
      <c r="P46" s="16">
        <v>1</v>
      </c>
      <c r="Q46" s="29">
        <v>1</v>
      </c>
      <c r="R46" s="29">
        <f t="shared" si="1"/>
        <v>0</v>
      </c>
      <c r="S46" s="1" t="s">
        <v>3</v>
      </c>
      <c r="T46" s="1" t="s">
        <v>71</v>
      </c>
    </row>
    <row r="47" spans="1:21" x14ac:dyDescent="0.2">
      <c r="A47" s="1">
        <v>44</v>
      </c>
      <c r="B47" s="1">
        <v>44</v>
      </c>
      <c r="C47" s="1" t="s">
        <v>1</v>
      </c>
      <c r="D47" s="15" t="s">
        <v>7</v>
      </c>
      <c r="E47" s="17" t="s">
        <v>46</v>
      </c>
      <c r="F47" s="1">
        <v>4</v>
      </c>
      <c r="G47" s="5">
        <v>90</v>
      </c>
      <c r="H47" s="5">
        <v>120</v>
      </c>
      <c r="I47" s="5">
        <f t="shared" si="0"/>
        <v>210</v>
      </c>
      <c r="J47" s="1">
        <v>918</v>
      </c>
      <c r="K47" s="1">
        <v>23</v>
      </c>
      <c r="L47" s="1">
        <v>3</v>
      </c>
      <c r="M47" s="1" t="s">
        <v>3</v>
      </c>
      <c r="N47" s="1" t="s">
        <v>4</v>
      </c>
      <c r="O47" s="1">
        <v>0</v>
      </c>
      <c r="P47" s="16">
        <v>0.3010299956639812</v>
      </c>
      <c r="Q47" s="29">
        <v>0.15490195998574319</v>
      </c>
      <c r="R47" s="29">
        <f t="shared" si="1"/>
        <v>-0.14612803567823801</v>
      </c>
      <c r="S47" s="1" t="s">
        <v>4</v>
      </c>
    </row>
    <row r="48" spans="1:21" x14ac:dyDescent="0.2">
      <c r="A48" s="1">
        <v>45</v>
      </c>
      <c r="B48" s="1">
        <v>63</v>
      </c>
      <c r="C48" s="1" t="s">
        <v>5</v>
      </c>
      <c r="D48" s="15" t="s">
        <v>21</v>
      </c>
      <c r="E48" s="17" t="s">
        <v>51</v>
      </c>
      <c r="F48" s="1">
        <v>5</v>
      </c>
      <c r="G48" s="5">
        <v>120</v>
      </c>
      <c r="H48" s="5">
        <v>120</v>
      </c>
      <c r="I48" s="5">
        <f t="shared" si="0"/>
        <v>240</v>
      </c>
      <c r="J48" s="1">
        <v>1140</v>
      </c>
      <c r="K48" s="1">
        <v>10</v>
      </c>
      <c r="L48" s="1">
        <v>3</v>
      </c>
      <c r="M48" s="1" t="s">
        <v>3</v>
      </c>
      <c r="N48" s="1" t="s">
        <v>4</v>
      </c>
      <c r="O48" s="1">
        <v>0</v>
      </c>
      <c r="P48" s="16">
        <v>0.3010299956639812</v>
      </c>
      <c r="Q48" s="29">
        <v>0.3010299956639812</v>
      </c>
      <c r="R48" s="29">
        <f t="shared" si="1"/>
        <v>0</v>
      </c>
      <c r="S48" s="1" t="s">
        <v>4</v>
      </c>
    </row>
    <row r="49" spans="1:20" x14ac:dyDescent="0.2">
      <c r="A49" s="1">
        <v>46</v>
      </c>
      <c r="B49" s="1">
        <v>38</v>
      </c>
      <c r="C49" s="1" t="s">
        <v>1</v>
      </c>
      <c r="D49" s="15" t="s">
        <v>102</v>
      </c>
      <c r="E49" s="17" t="s">
        <v>2</v>
      </c>
      <c r="F49" s="1">
        <v>2</v>
      </c>
      <c r="G49" s="5">
        <v>60</v>
      </c>
      <c r="H49" s="5">
        <v>94.800000000000011</v>
      </c>
      <c r="I49" s="5">
        <f t="shared" si="0"/>
        <v>154.80000000000001</v>
      </c>
      <c r="J49" s="1">
        <v>1425</v>
      </c>
      <c r="K49" s="1">
        <v>16</v>
      </c>
      <c r="L49" s="1">
        <v>2</v>
      </c>
      <c r="M49" s="1" t="s">
        <v>3</v>
      </c>
      <c r="N49" s="1" t="s">
        <v>4</v>
      </c>
      <c r="O49" s="1">
        <v>0</v>
      </c>
      <c r="P49" s="16">
        <v>0.15490195998574319</v>
      </c>
      <c r="Q49" s="29">
        <v>0.3010299956639812</v>
      </c>
      <c r="R49" s="29">
        <f t="shared" si="1"/>
        <v>0.14612803567823801</v>
      </c>
      <c r="S49" s="1" t="s">
        <v>4</v>
      </c>
    </row>
    <row r="50" spans="1:20" x14ac:dyDescent="0.2">
      <c r="A50" s="1">
        <v>47</v>
      </c>
      <c r="B50" s="1">
        <v>55</v>
      </c>
      <c r="C50" s="1" t="s">
        <v>5</v>
      </c>
      <c r="D50" s="15" t="s">
        <v>35</v>
      </c>
      <c r="E50" s="17" t="s">
        <v>53</v>
      </c>
      <c r="F50" s="1">
        <v>6</v>
      </c>
      <c r="G50" s="5">
        <v>180</v>
      </c>
      <c r="H50" s="5">
        <v>150</v>
      </c>
      <c r="I50" s="5">
        <f t="shared" si="0"/>
        <v>330</v>
      </c>
      <c r="J50" s="1">
        <v>1758</v>
      </c>
      <c r="K50" s="1">
        <v>8</v>
      </c>
      <c r="L50" s="1">
        <v>5</v>
      </c>
      <c r="M50" s="1" t="s">
        <v>3</v>
      </c>
      <c r="N50" s="1" t="s">
        <v>4</v>
      </c>
      <c r="O50" s="1">
        <v>0</v>
      </c>
      <c r="P50" s="16">
        <v>1.853871964321762</v>
      </c>
      <c r="Q50" s="29">
        <v>1.3010299956639813</v>
      </c>
      <c r="R50" s="29">
        <f t="shared" si="1"/>
        <v>-0.55284196865778079</v>
      </c>
      <c r="S50" s="1" t="s">
        <v>4</v>
      </c>
    </row>
    <row r="51" spans="1:20" x14ac:dyDescent="0.2">
      <c r="A51" s="1">
        <v>48</v>
      </c>
      <c r="B51" s="1">
        <v>62</v>
      </c>
      <c r="C51" s="1" t="s">
        <v>5</v>
      </c>
      <c r="D51" s="15" t="s">
        <v>9</v>
      </c>
      <c r="E51" s="17" t="s">
        <v>51</v>
      </c>
      <c r="F51" s="1">
        <v>5</v>
      </c>
      <c r="G51" s="5">
        <v>120</v>
      </c>
      <c r="H51" s="5">
        <v>120</v>
      </c>
      <c r="I51" s="5">
        <f t="shared" si="0"/>
        <v>240</v>
      </c>
      <c r="J51" s="1">
        <v>2250</v>
      </c>
      <c r="K51" s="1">
        <v>15</v>
      </c>
      <c r="L51" s="1">
        <v>7</v>
      </c>
      <c r="M51" s="1" t="s">
        <v>3</v>
      </c>
      <c r="N51" s="1" t="s">
        <v>4</v>
      </c>
      <c r="O51" s="1">
        <v>0</v>
      </c>
      <c r="P51" s="16">
        <v>0</v>
      </c>
      <c r="Q51" s="29">
        <v>0</v>
      </c>
      <c r="R51" s="29">
        <f t="shared" si="1"/>
        <v>0</v>
      </c>
      <c r="S51" s="1" t="s">
        <v>4</v>
      </c>
    </row>
    <row r="52" spans="1:20" x14ac:dyDescent="0.2">
      <c r="A52" s="1">
        <v>49</v>
      </c>
      <c r="B52" s="1">
        <v>52</v>
      </c>
      <c r="C52" s="1" t="s">
        <v>1</v>
      </c>
      <c r="D52" s="15" t="s">
        <v>7</v>
      </c>
      <c r="E52" s="17" t="s">
        <v>40</v>
      </c>
      <c r="F52" s="1">
        <v>3</v>
      </c>
      <c r="G52" s="5">
        <v>60</v>
      </c>
      <c r="H52" s="5">
        <v>120</v>
      </c>
      <c r="I52" s="5">
        <f t="shared" si="0"/>
        <v>180</v>
      </c>
      <c r="J52" s="1">
        <v>930</v>
      </c>
      <c r="K52" s="1">
        <v>11</v>
      </c>
      <c r="L52" s="1">
        <v>2</v>
      </c>
      <c r="M52" s="1" t="s">
        <v>3</v>
      </c>
      <c r="N52" s="1" t="s">
        <v>4</v>
      </c>
      <c r="O52" s="24">
        <v>0</v>
      </c>
      <c r="P52" s="16">
        <v>1.3010299956639813</v>
      </c>
      <c r="Q52" s="29">
        <v>0.48148606012211248</v>
      </c>
      <c r="R52" s="29">
        <f t="shared" si="1"/>
        <v>-0.81954393554186877</v>
      </c>
      <c r="S52" s="1" t="s">
        <v>4</v>
      </c>
    </row>
    <row r="53" spans="1:20" x14ac:dyDescent="0.2">
      <c r="A53" s="36">
        <v>50</v>
      </c>
      <c r="B53" s="36">
        <v>56</v>
      </c>
      <c r="C53" s="36" t="s">
        <v>1</v>
      </c>
      <c r="D53" s="37" t="s">
        <v>27</v>
      </c>
      <c r="E53" s="38" t="s">
        <v>54</v>
      </c>
      <c r="F53" s="36">
        <v>6</v>
      </c>
      <c r="G53" s="39">
        <v>180</v>
      </c>
      <c r="H53" s="40">
        <v>120</v>
      </c>
      <c r="I53" s="39">
        <f t="shared" si="0"/>
        <v>300</v>
      </c>
      <c r="J53" s="36">
        <v>3120</v>
      </c>
      <c r="K53" s="36">
        <v>30</v>
      </c>
      <c r="L53" s="36">
        <v>6</v>
      </c>
      <c r="M53" s="36" t="s">
        <v>3</v>
      </c>
      <c r="N53" s="36" t="s">
        <v>4</v>
      </c>
      <c r="O53" s="41">
        <v>0</v>
      </c>
      <c r="P53" s="42">
        <v>1.3010299956639813</v>
      </c>
      <c r="Q53" s="43">
        <v>0.3010299956639812</v>
      </c>
      <c r="R53" s="29">
        <f t="shared" si="1"/>
        <v>-1</v>
      </c>
      <c r="S53" s="36" t="s">
        <v>3</v>
      </c>
      <c r="T53" s="36" t="s">
        <v>71</v>
      </c>
    </row>
    <row r="54" spans="1:20" x14ac:dyDescent="0.2">
      <c r="A54" s="21" t="s">
        <v>120</v>
      </c>
      <c r="B54" s="46">
        <f>AVERAGE(B4:B53)</f>
        <v>57.16</v>
      </c>
      <c r="F54" s="46">
        <f t="shared" ref="F54:L54" si="2">AVERAGE(F4:F53)</f>
        <v>4.28</v>
      </c>
      <c r="G54" s="45">
        <f t="shared" si="2"/>
        <v>203.7</v>
      </c>
      <c r="H54" s="45">
        <f t="shared" si="2"/>
        <v>330.20400000000001</v>
      </c>
      <c r="I54" s="45">
        <f t="shared" si="2"/>
        <v>533.90400000000011</v>
      </c>
      <c r="J54" s="45">
        <f t="shared" si="2"/>
        <v>1890.9</v>
      </c>
      <c r="K54" s="46">
        <f t="shared" si="2"/>
        <v>11.98</v>
      </c>
      <c r="L54" s="46">
        <f t="shared" si="2"/>
        <v>4.4800000000000004</v>
      </c>
      <c r="M54" s="44"/>
      <c r="N54" s="44"/>
      <c r="O54" s="44"/>
      <c r="P54" s="47">
        <v>1.2370239165883687</v>
      </c>
      <c r="Q54" s="47">
        <v>0.71256674901495753</v>
      </c>
      <c r="R54" s="47">
        <f>SUM(R4:R53)/50</f>
        <v>-0.52445716757341099</v>
      </c>
    </row>
    <row r="55" spans="1:20" x14ac:dyDescent="0.2">
      <c r="A55" s="21" t="s">
        <v>121</v>
      </c>
      <c r="B55" s="46">
        <f>STDEV(B4:B53)</f>
        <v>13.453411675641453</v>
      </c>
      <c r="F55" s="46">
        <f t="shared" ref="F55:L55" si="3">STDEV(F4:F53)</f>
        <v>1.525831991179279</v>
      </c>
      <c r="G55" s="45">
        <f t="shared" si="3"/>
        <v>119.55715736647056</v>
      </c>
      <c r="H55" s="45">
        <f t="shared" si="3"/>
        <v>319.82786821944694</v>
      </c>
      <c r="I55" s="45">
        <f t="shared" si="3"/>
        <v>389.29568477926273</v>
      </c>
      <c r="J55" s="45">
        <f t="shared" si="3"/>
        <v>890.36645173060458</v>
      </c>
      <c r="K55" s="46">
        <f t="shared" si="3"/>
        <v>8.2696642579233846</v>
      </c>
      <c r="L55" s="46">
        <f t="shared" si="3"/>
        <v>1.9191834998567618</v>
      </c>
      <c r="M55" s="44"/>
      <c r="N55" s="44"/>
      <c r="O55" s="44"/>
      <c r="P55" s="47">
        <v>0.88079677796908917</v>
      </c>
      <c r="Q55" s="47">
        <v>0.65610405029790542</v>
      </c>
      <c r="R55" s="47">
        <f>STDEV(R4:R53)</f>
        <v>0.56191127993134227</v>
      </c>
    </row>
    <row r="56" spans="1:20" x14ac:dyDescent="0.2">
      <c r="F56" s="27"/>
      <c r="J56" s="5"/>
      <c r="K56" s="5"/>
      <c r="O56" s="21"/>
      <c r="Q56" s="29"/>
      <c r="R56" s="29"/>
    </row>
    <row r="57" spans="1:20" x14ac:dyDescent="0.2">
      <c r="F57" s="27"/>
      <c r="J57" s="5"/>
      <c r="K57" s="5"/>
      <c r="O57" s="21"/>
      <c r="Q57" s="29"/>
      <c r="R57" s="29"/>
    </row>
    <row r="58" spans="1:20" ht="12" customHeight="1" x14ac:dyDescent="0.2">
      <c r="A58" s="26" t="s">
        <v>95</v>
      </c>
      <c r="O58" s="21"/>
      <c r="Q58" s="29"/>
      <c r="R58" s="29"/>
    </row>
    <row r="59" spans="1:20" x14ac:dyDescent="0.2">
      <c r="A59" s="28" t="s">
        <v>96</v>
      </c>
    </row>
    <row r="60" spans="1:20" x14ac:dyDescent="0.2">
      <c r="A60" s="15" t="s">
        <v>82</v>
      </c>
      <c r="O60" s="21"/>
      <c r="P60" s="30"/>
    </row>
    <row r="61" spans="1:20" x14ac:dyDescent="0.2">
      <c r="A61" s="17" t="s">
        <v>92</v>
      </c>
      <c r="O61" s="21"/>
    </row>
    <row r="62" spans="1:20" x14ac:dyDescent="0.2">
      <c r="A62" s="17" t="s">
        <v>76</v>
      </c>
      <c r="O62" s="21"/>
    </row>
    <row r="63" spans="1:20" x14ac:dyDescent="0.2">
      <c r="A63" s="15" t="s">
        <v>80</v>
      </c>
    </row>
    <row r="64" spans="1:20" x14ac:dyDescent="0.2">
      <c r="A64" s="15" t="s">
        <v>93</v>
      </c>
    </row>
    <row r="65" spans="1:1" x14ac:dyDescent="0.2">
      <c r="A65" s="15" t="s">
        <v>79</v>
      </c>
    </row>
    <row r="66" spans="1:1" x14ac:dyDescent="0.2">
      <c r="A66" s="15" t="s">
        <v>94</v>
      </c>
    </row>
    <row r="67" spans="1:1" x14ac:dyDescent="0.2">
      <c r="A67" s="15" t="s">
        <v>87</v>
      </c>
    </row>
    <row r="68" spans="1:1" x14ac:dyDescent="0.2">
      <c r="A68" s="15" t="s">
        <v>99</v>
      </c>
    </row>
    <row r="69" spans="1:1" x14ac:dyDescent="0.2">
      <c r="A69" s="15" t="s">
        <v>85</v>
      </c>
    </row>
    <row r="70" spans="1:1" x14ac:dyDescent="0.2">
      <c r="A70" s="17" t="s">
        <v>10</v>
      </c>
    </row>
    <row r="71" spans="1:1" x14ac:dyDescent="0.2">
      <c r="A71" s="17" t="s">
        <v>100</v>
      </c>
    </row>
    <row r="72" spans="1:1" x14ac:dyDescent="0.2">
      <c r="A72" s="15" t="s">
        <v>86</v>
      </c>
    </row>
    <row r="73" spans="1:1" x14ac:dyDescent="0.2">
      <c r="A73" s="15" t="s">
        <v>98</v>
      </c>
    </row>
    <row r="74" spans="1:1" x14ac:dyDescent="0.2">
      <c r="A74" s="15" t="s">
        <v>89</v>
      </c>
    </row>
    <row r="75" spans="1:1" x14ac:dyDescent="0.2">
      <c r="A75" s="17" t="s">
        <v>101</v>
      </c>
    </row>
    <row r="76" spans="1:1" x14ac:dyDescent="0.2">
      <c r="A76" s="17" t="s">
        <v>74</v>
      </c>
    </row>
    <row r="77" spans="1:1" x14ac:dyDescent="0.2">
      <c r="A77" s="17" t="s">
        <v>91</v>
      </c>
    </row>
    <row r="78" spans="1:1" x14ac:dyDescent="0.2">
      <c r="A78" s="15" t="s">
        <v>88</v>
      </c>
    </row>
    <row r="79" spans="1:1" x14ac:dyDescent="0.2">
      <c r="A79" s="17" t="s">
        <v>73</v>
      </c>
    </row>
    <row r="80" spans="1:1" x14ac:dyDescent="0.2">
      <c r="A80" s="17" t="s">
        <v>72</v>
      </c>
    </row>
    <row r="81" spans="1:1" x14ac:dyDescent="0.2">
      <c r="A81" s="17" t="s">
        <v>75</v>
      </c>
    </row>
  </sheetData>
  <sortState xmlns:xlrd2="http://schemas.microsoft.com/office/spreadsheetml/2017/richdata2" ref="A60:A81">
    <sortCondition ref="A60:A8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workbookViewId="0">
      <selection activeCell="H10" sqref="H10"/>
    </sheetView>
  </sheetViews>
  <sheetFormatPr baseColWidth="10" defaultRowHeight="16" x14ac:dyDescent="0.2"/>
  <cols>
    <col min="1" max="3" width="10.83203125" style="4"/>
    <col min="4" max="6" width="10.83203125" style="2"/>
  </cols>
  <sheetData>
    <row r="1" spans="1:6" x14ac:dyDescent="0.2">
      <c r="A1" s="3" t="s">
        <v>19</v>
      </c>
      <c r="B1" s="3" t="s">
        <v>18</v>
      </c>
      <c r="D1" s="2" t="s">
        <v>19</v>
      </c>
      <c r="E1" s="2" t="s">
        <v>18</v>
      </c>
      <c r="F1" s="2" t="s">
        <v>22</v>
      </c>
    </row>
    <row r="2" spans="1:6" x14ac:dyDescent="0.2">
      <c r="A2" s="3"/>
      <c r="B2" s="3"/>
    </row>
    <row r="3" spans="1:6" x14ac:dyDescent="0.2">
      <c r="A3" s="16">
        <v>0.4</v>
      </c>
      <c r="B3" s="16">
        <v>1.4E-2</v>
      </c>
      <c r="D3" s="16">
        <v>0.4</v>
      </c>
      <c r="E3" s="16">
        <v>1.4E-2</v>
      </c>
      <c r="F3" s="2">
        <f>SUM(D3-E3)</f>
        <v>0.38600000000000001</v>
      </c>
    </row>
    <row r="4" spans="1:6" x14ac:dyDescent="0.2">
      <c r="A4" s="16">
        <v>0.1</v>
      </c>
      <c r="B4" s="16">
        <v>5.0000000000000001E-3</v>
      </c>
      <c r="D4" s="16">
        <v>0.1</v>
      </c>
      <c r="E4" s="16">
        <v>5.0000000000000001E-3</v>
      </c>
      <c r="F4" s="2">
        <f t="shared" ref="F4:F52" si="0">SUM(D4-E4)</f>
        <v>9.5000000000000001E-2</v>
      </c>
    </row>
    <row r="5" spans="1:6" x14ac:dyDescent="0.2">
      <c r="A5" s="16">
        <v>5.0000000000000001E-3</v>
      </c>
      <c r="B5" s="14">
        <v>2.5000000000000001E-3</v>
      </c>
      <c r="D5" s="16">
        <v>5.0000000000000001E-3</v>
      </c>
      <c r="E5" s="14">
        <v>2.5000000000000001E-3</v>
      </c>
      <c r="F5" s="2">
        <f t="shared" si="0"/>
        <v>2.5000000000000001E-3</v>
      </c>
    </row>
    <row r="6" spans="1:6" x14ac:dyDescent="0.2">
      <c r="A6" s="14">
        <v>0.05</v>
      </c>
      <c r="B6" s="14">
        <v>2.5000000000000001E-3</v>
      </c>
      <c r="D6" s="14">
        <v>0.05</v>
      </c>
      <c r="E6" s="14">
        <v>2.5000000000000001E-3</v>
      </c>
      <c r="F6" s="2">
        <f t="shared" si="0"/>
        <v>4.7500000000000001E-2</v>
      </c>
    </row>
    <row r="7" spans="1:6" x14ac:dyDescent="0.2">
      <c r="A7" s="16">
        <v>0.4</v>
      </c>
      <c r="B7" s="16">
        <v>1.4E-2</v>
      </c>
      <c r="D7" s="16">
        <v>0.4</v>
      </c>
      <c r="E7" s="16">
        <v>1.4E-2</v>
      </c>
      <c r="F7" s="2">
        <f t="shared" si="0"/>
        <v>0.38600000000000001</v>
      </c>
    </row>
    <row r="8" spans="1:6" x14ac:dyDescent="0.2">
      <c r="A8" s="16">
        <v>0.05</v>
      </c>
      <c r="B8" s="16">
        <v>5.0000000000000001E-3</v>
      </c>
      <c r="D8" s="16">
        <v>0.05</v>
      </c>
      <c r="E8" s="16">
        <v>5.0000000000000001E-3</v>
      </c>
      <c r="F8" s="2">
        <f t="shared" si="0"/>
        <v>4.5000000000000005E-2</v>
      </c>
    </row>
    <row r="9" spans="1:6" x14ac:dyDescent="0.2">
      <c r="A9" s="16">
        <v>0.1</v>
      </c>
      <c r="B9" s="16">
        <v>5.0000000000000001E-3</v>
      </c>
      <c r="D9" s="16">
        <v>0.1</v>
      </c>
      <c r="E9" s="16">
        <v>5.0000000000000001E-3</v>
      </c>
      <c r="F9" s="2">
        <f t="shared" si="0"/>
        <v>9.5000000000000001E-2</v>
      </c>
    </row>
    <row r="10" spans="1:6" x14ac:dyDescent="0.2">
      <c r="A10" s="16">
        <v>0.05</v>
      </c>
      <c r="B10" s="16">
        <v>1.4E-2</v>
      </c>
      <c r="D10" s="16">
        <v>0.05</v>
      </c>
      <c r="E10" s="16">
        <v>1.4E-2</v>
      </c>
      <c r="F10" s="2">
        <f t="shared" si="0"/>
        <v>3.6000000000000004E-2</v>
      </c>
    </row>
    <row r="11" spans="1:6" x14ac:dyDescent="0.2">
      <c r="A11" s="16">
        <v>0.7</v>
      </c>
      <c r="B11" s="16">
        <v>0.7</v>
      </c>
      <c r="D11" s="16">
        <v>0.7</v>
      </c>
      <c r="E11" s="16">
        <v>0.7</v>
      </c>
      <c r="F11" s="2">
        <f t="shared" si="0"/>
        <v>0</v>
      </c>
    </row>
    <row r="12" spans="1:6" x14ac:dyDescent="0.2">
      <c r="A12" s="16">
        <v>0.8</v>
      </c>
      <c r="B12" s="16">
        <v>0.15</v>
      </c>
      <c r="D12" s="16">
        <v>0.8</v>
      </c>
      <c r="E12" s="16">
        <v>0.15</v>
      </c>
      <c r="F12" s="2">
        <f t="shared" si="0"/>
        <v>0.65</v>
      </c>
    </row>
    <row r="13" spans="1:6" x14ac:dyDescent="0.2">
      <c r="A13" s="16">
        <v>0.2</v>
      </c>
      <c r="B13" s="16">
        <v>0.2</v>
      </c>
      <c r="D13" s="16">
        <v>0.2</v>
      </c>
      <c r="E13" s="16">
        <v>0.2</v>
      </c>
      <c r="F13" s="2">
        <f t="shared" si="0"/>
        <v>0</v>
      </c>
    </row>
    <row r="14" spans="1:6" x14ac:dyDescent="0.2">
      <c r="A14" s="16">
        <v>0.5</v>
      </c>
      <c r="B14" s="16">
        <v>0.5</v>
      </c>
      <c r="D14" s="16">
        <v>0.5</v>
      </c>
      <c r="E14" s="16">
        <v>0.5</v>
      </c>
      <c r="F14" s="2">
        <f t="shared" si="0"/>
        <v>0</v>
      </c>
    </row>
    <row r="15" spans="1:6" x14ac:dyDescent="0.2">
      <c r="A15" s="16">
        <v>0.05</v>
      </c>
      <c r="B15" s="16">
        <v>1.4E-2</v>
      </c>
      <c r="D15" s="16">
        <v>0.05</v>
      </c>
      <c r="E15" s="16">
        <v>1.4E-2</v>
      </c>
      <c r="F15" s="2">
        <f t="shared" si="0"/>
        <v>3.6000000000000004E-2</v>
      </c>
    </row>
    <row r="16" spans="1:6" x14ac:dyDescent="0.2">
      <c r="A16" s="16">
        <v>0.05</v>
      </c>
      <c r="B16" s="16">
        <v>1.4E-2</v>
      </c>
      <c r="D16" s="16">
        <v>0.05</v>
      </c>
      <c r="E16" s="16">
        <v>1.4E-2</v>
      </c>
      <c r="F16" s="2">
        <f t="shared" si="0"/>
        <v>3.6000000000000004E-2</v>
      </c>
    </row>
    <row r="17" spans="1:6" x14ac:dyDescent="0.2">
      <c r="A17" s="16">
        <v>0.7</v>
      </c>
      <c r="B17" s="16">
        <v>1.4E-2</v>
      </c>
      <c r="D17" s="16">
        <v>0.7</v>
      </c>
      <c r="E17" s="16">
        <v>1.4E-2</v>
      </c>
      <c r="F17" s="2">
        <f t="shared" si="0"/>
        <v>0.68599999999999994</v>
      </c>
    </row>
    <row r="18" spans="1:6" x14ac:dyDescent="0.2">
      <c r="A18" s="16">
        <v>1</v>
      </c>
      <c r="B18" s="16">
        <v>1</v>
      </c>
      <c r="D18" s="16">
        <v>1</v>
      </c>
      <c r="E18" s="16">
        <v>1</v>
      </c>
      <c r="F18" s="2">
        <f t="shared" si="0"/>
        <v>0</v>
      </c>
    </row>
    <row r="19" spans="1:6" x14ac:dyDescent="0.2">
      <c r="A19" s="16">
        <v>0.2</v>
      </c>
      <c r="B19" s="14">
        <v>2.5000000000000001E-3</v>
      </c>
      <c r="D19" s="16">
        <v>0.2</v>
      </c>
      <c r="E19" s="14">
        <v>2.5000000000000001E-3</v>
      </c>
      <c r="F19" s="2">
        <f t="shared" si="0"/>
        <v>0.19750000000000001</v>
      </c>
    </row>
    <row r="20" spans="1:6" x14ac:dyDescent="0.2">
      <c r="A20" s="16">
        <v>0.5</v>
      </c>
      <c r="B20" s="16">
        <v>0.05</v>
      </c>
      <c r="D20" s="16">
        <v>0.5</v>
      </c>
      <c r="E20" s="16">
        <v>0.05</v>
      </c>
      <c r="F20" s="2">
        <f t="shared" si="0"/>
        <v>0.45</v>
      </c>
    </row>
    <row r="21" spans="1:6" x14ac:dyDescent="0.2">
      <c r="A21" s="16">
        <v>0.5</v>
      </c>
      <c r="B21" s="16">
        <v>0.5</v>
      </c>
      <c r="D21" s="16">
        <v>0.5</v>
      </c>
      <c r="E21" s="16">
        <v>0.5</v>
      </c>
      <c r="F21" s="2">
        <f t="shared" si="0"/>
        <v>0</v>
      </c>
    </row>
    <row r="22" spans="1:6" x14ac:dyDescent="0.2">
      <c r="A22" s="16">
        <v>0.1</v>
      </c>
      <c r="B22" s="16">
        <v>1.4E-2</v>
      </c>
      <c r="D22" s="16">
        <v>0.1</v>
      </c>
      <c r="E22" s="16">
        <v>1.4E-2</v>
      </c>
      <c r="F22" s="2">
        <f t="shared" si="0"/>
        <v>8.6000000000000007E-2</v>
      </c>
    </row>
    <row r="23" spans="1:6" x14ac:dyDescent="0.2">
      <c r="A23" s="16">
        <v>0.2</v>
      </c>
      <c r="B23" s="16">
        <v>1.4E-2</v>
      </c>
      <c r="D23" s="16">
        <v>0.2</v>
      </c>
      <c r="E23" s="16">
        <v>1.4E-2</v>
      </c>
      <c r="F23" s="2">
        <f t="shared" si="0"/>
        <v>0.186</v>
      </c>
    </row>
    <row r="24" spans="1:6" x14ac:dyDescent="0.2">
      <c r="A24" s="16">
        <v>1</v>
      </c>
      <c r="B24" s="16">
        <v>0.5</v>
      </c>
      <c r="D24" s="16">
        <v>1</v>
      </c>
      <c r="E24" s="16">
        <v>0.5</v>
      </c>
      <c r="F24" s="2">
        <f t="shared" si="0"/>
        <v>0.5</v>
      </c>
    </row>
    <row r="25" spans="1:6" x14ac:dyDescent="0.2">
      <c r="A25" s="16">
        <v>0.1</v>
      </c>
      <c r="B25" s="14">
        <v>2.5000000000000001E-3</v>
      </c>
      <c r="D25" s="16">
        <v>0.1</v>
      </c>
      <c r="E25" s="14">
        <v>2.5000000000000001E-3</v>
      </c>
      <c r="F25" s="2">
        <f t="shared" si="0"/>
        <v>9.7500000000000003E-2</v>
      </c>
    </row>
    <row r="26" spans="1:6" x14ac:dyDescent="0.2">
      <c r="A26" s="16">
        <v>0.7</v>
      </c>
      <c r="B26" s="16">
        <v>0.5</v>
      </c>
      <c r="D26" s="16">
        <v>0.7</v>
      </c>
      <c r="E26" s="16">
        <v>0.5</v>
      </c>
      <c r="F26" s="2">
        <f t="shared" si="0"/>
        <v>0.19999999999999996</v>
      </c>
    </row>
    <row r="27" spans="1:6" x14ac:dyDescent="0.2">
      <c r="A27" s="16">
        <v>0.8</v>
      </c>
      <c r="B27" s="16">
        <v>0.67</v>
      </c>
      <c r="D27" s="16">
        <v>0.8</v>
      </c>
      <c r="E27" s="16">
        <v>0.67</v>
      </c>
      <c r="F27" s="2">
        <f t="shared" si="0"/>
        <v>0.13</v>
      </c>
    </row>
    <row r="28" spans="1:6" x14ac:dyDescent="0.2">
      <c r="A28" s="16">
        <v>1</v>
      </c>
      <c r="B28" s="16">
        <v>0.67</v>
      </c>
      <c r="D28" s="16">
        <v>1</v>
      </c>
      <c r="E28" s="16">
        <v>0.67</v>
      </c>
      <c r="F28" s="2">
        <f t="shared" si="0"/>
        <v>0.32999999999999996</v>
      </c>
    </row>
    <row r="29" spans="1:6" x14ac:dyDescent="0.2">
      <c r="A29" s="16">
        <v>0.2</v>
      </c>
      <c r="B29" s="16">
        <v>0.05</v>
      </c>
      <c r="D29" s="16">
        <v>0.2</v>
      </c>
      <c r="E29" s="16">
        <v>0.05</v>
      </c>
      <c r="F29" s="2">
        <f t="shared" si="0"/>
        <v>0.15000000000000002</v>
      </c>
    </row>
    <row r="30" spans="1:6" x14ac:dyDescent="0.2">
      <c r="A30" s="16">
        <v>0.05</v>
      </c>
      <c r="B30" s="16">
        <v>5.0000000000000001E-3</v>
      </c>
      <c r="D30" s="16">
        <v>0.05</v>
      </c>
      <c r="E30" s="16">
        <v>5.0000000000000001E-3</v>
      </c>
      <c r="F30" s="2">
        <f t="shared" si="0"/>
        <v>4.5000000000000005E-2</v>
      </c>
    </row>
    <row r="31" spans="1:6" x14ac:dyDescent="0.2">
      <c r="A31" s="16">
        <v>0.15</v>
      </c>
      <c r="B31" s="16">
        <v>0.2</v>
      </c>
      <c r="D31" s="16">
        <v>0.15</v>
      </c>
      <c r="E31" s="16">
        <v>0.2</v>
      </c>
      <c r="F31" s="2">
        <f t="shared" si="0"/>
        <v>-5.0000000000000017E-2</v>
      </c>
    </row>
    <row r="32" spans="1:6" x14ac:dyDescent="0.2">
      <c r="A32" s="16">
        <v>0.4</v>
      </c>
      <c r="B32" s="16">
        <v>0.2</v>
      </c>
      <c r="D32" s="16">
        <v>0.4</v>
      </c>
      <c r="E32" s="16">
        <v>0.2</v>
      </c>
      <c r="F32" s="2">
        <f t="shared" si="0"/>
        <v>0.2</v>
      </c>
    </row>
    <row r="33" spans="1:6" x14ac:dyDescent="0.2">
      <c r="A33" s="16">
        <v>5.0000000000000001E-3</v>
      </c>
      <c r="B33" s="16">
        <v>5.0000000000000001E-3</v>
      </c>
      <c r="D33" s="16">
        <v>5.0000000000000001E-3</v>
      </c>
      <c r="E33" s="16">
        <v>5.0000000000000001E-3</v>
      </c>
      <c r="F33" s="2">
        <f t="shared" si="0"/>
        <v>0</v>
      </c>
    </row>
    <row r="34" spans="1:6" x14ac:dyDescent="0.2">
      <c r="A34" s="16">
        <v>5.0000000000000001E-3</v>
      </c>
      <c r="B34" s="16">
        <v>5.0000000000000001E-3</v>
      </c>
      <c r="D34" s="16">
        <v>5.0000000000000001E-3</v>
      </c>
      <c r="E34" s="16">
        <v>5.0000000000000001E-3</v>
      </c>
      <c r="F34" s="2">
        <f t="shared" si="0"/>
        <v>0</v>
      </c>
    </row>
    <row r="35" spans="1:6" x14ac:dyDescent="0.2">
      <c r="A35" s="16">
        <v>0.2</v>
      </c>
      <c r="B35" s="16">
        <v>0.2</v>
      </c>
      <c r="D35" s="16">
        <v>0.2</v>
      </c>
      <c r="E35" s="16">
        <v>0.2</v>
      </c>
      <c r="F35" s="2">
        <f t="shared" si="0"/>
        <v>0</v>
      </c>
    </row>
    <row r="36" spans="1:6" x14ac:dyDescent="0.2">
      <c r="A36" s="16">
        <v>0.3</v>
      </c>
      <c r="B36" s="16">
        <v>0.05</v>
      </c>
      <c r="D36" s="16">
        <v>0.3</v>
      </c>
      <c r="E36" s="16">
        <v>0.05</v>
      </c>
      <c r="F36" s="2">
        <f t="shared" si="0"/>
        <v>0.25</v>
      </c>
    </row>
    <row r="37" spans="1:6" x14ac:dyDescent="0.2">
      <c r="A37" s="16">
        <v>1</v>
      </c>
      <c r="B37" s="16">
        <v>0.67</v>
      </c>
      <c r="D37" s="16">
        <v>1</v>
      </c>
      <c r="E37" s="16">
        <v>0.67</v>
      </c>
      <c r="F37" s="2">
        <f t="shared" si="0"/>
        <v>0.32999999999999996</v>
      </c>
    </row>
    <row r="38" spans="1:6" x14ac:dyDescent="0.2">
      <c r="A38" s="14">
        <v>2.5000000000000001E-3</v>
      </c>
      <c r="B38" s="14">
        <v>2.5000000000000001E-3</v>
      </c>
      <c r="D38" s="14">
        <v>2.5000000000000001E-3</v>
      </c>
      <c r="E38" s="14">
        <v>2.5000000000000001E-3</v>
      </c>
      <c r="F38" s="2">
        <f t="shared" si="0"/>
        <v>0</v>
      </c>
    </row>
    <row r="39" spans="1:6" x14ac:dyDescent="0.2">
      <c r="A39" s="16">
        <v>0.1</v>
      </c>
      <c r="B39" s="16">
        <v>1.4E-2</v>
      </c>
      <c r="D39" s="16">
        <v>0.1</v>
      </c>
      <c r="E39" s="16">
        <v>1.4E-2</v>
      </c>
      <c r="F39" s="2">
        <f t="shared" si="0"/>
        <v>8.6000000000000007E-2</v>
      </c>
    </row>
    <row r="40" spans="1:6" x14ac:dyDescent="0.2">
      <c r="A40" s="16">
        <v>0.55000000000000004</v>
      </c>
      <c r="B40" s="16">
        <v>0.4</v>
      </c>
      <c r="D40" s="16">
        <v>0.55000000000000004</v>
      </c>
      <c r="E40" s="16">
        <v>0.4</v>
      </c>
      <c r="F40" s="2">
        <f t="shared" si="0"/>
        <v>0.15000000000000002</v>
      </c>
    </row>
    <row r="41" spans="1:6" x14ac:dyDescent="0.2">
      <c r="A41" s="16">
        <v>0.6</v>
      </c>
      <c r="B41" s="16">
        <v>0.35</v>
      </c>
      <c r="D41" s="16">
        <v>0.6</v>
      </c>
      <c r="E41" s="16">
        <v>0.35</v>
      </c>
      <c r="F41" s="2">
        <f t="shared" si="0"/>
        <v>0.25</v>
      </c>
    </row>
    <row r="42" spans="1:6" x14ac:dyDescent="0.2">
      <c r="A42" s="16">
        <v>0.5</v>
      </c>
      <c r="B42" s="16">
        <v>0.4</v>
      </c>
      <c r="D42" s="16">
        <v>0.5</v>
      </c>
      <c r="E42" s="16">
        <v>0.4</v>
      </c>
      <c r="F42" s="2">
        <f t="shared" si="0"/>
        <v>9.9999999999999978E-2</v>
      </c>
    </row>
    <row r="43" spans="1:6" x14ac:dyDescent="0.2">
      <c r="A43" s="16">
        <v>0.8</v>
      </c>
      <c r="B43" s="16">
        <v>0.33</v>
      </c>
      <c r="D43" s="16">
        <v>0.8</v>
      </c>
      <c r="E43" s="16">
        <v>0.33</v>
      </c>
      <c r="F43" s="2">
        <f t="shared" si="0"/>
        <v>0.47000000000000003</v>
      </c>
    </row>
    <row r="44" spans="1:6" x14ac:dyDescent="0.2">
      <c r="A44" s="16">
        <v>0.1</v>
      </c>
      <c r="B44" s="16">
        <v>0.1</v>
      </c>
      <c r="D44" s="16">
        <v>0.1</v>
      </c>
      <c r="E44" s="16">
        <v>0.1</v>
      </c>
      <c r="F44" s="2">
        <f t="shared" si="0"/>
        <v>0</v>
      </c>
    </row>
    <row r="45" spans="1:6" x14ac:dyDescent="0.2">
      <c r="A45" s="16">
        <v>0.1</v>
      </c>
      <c r="B45" s="16">
        <v>0.1</v>
      </c>
      <c r="D45" s="16">
        <v>0.1</v>
      </c>
      <c r="E45" s="16">
        <v>0.1</v>
      </c>
      <c r="F45" s="2">
        <f t="shared" si="0"/>
        <v>0</v>
      </c>
    </row>
    <row r="46" spans="1:6" x14ac:dyDescent="0.2">
      <c r="A46" s="16">
        <v>0.7</v>
      </c>
      <c r="B46" s="16">
        <v>0.5</v>
      </c>
      <c r="D46" s="16">
        <v>0.7</v>
      </c>
      <c r="E46" s="16">
        <v>0.5</v>
      </c>
      <c r="F46" s="2">
        <f t="shared" si="0"/>
        <v>0.19999999999999996</v>
      </c>
    </row>
    <row r="47" spans="1:6" x14ac:dyDescent="0.2">
      <c r="A47" s="16">
        <v>0.5</v>
      </c>
      <c r="B47" s="16">
        <v>0.5</v>
      </c>
      <c r="D47" s="16">
        <v>0.5</v>
      </c>
      <c r="E47" s="16">
        <v>0.5</v>
      </c>
      <c r="F47" s="2">
        <f t="shared" si="0"/>
        <v>0</v>
      </c>
    </row>
    <row r="48" spans="1:6" x14ac:dyDescent="0.2">
      <c r="A48" s="16">
        <v>0.5</v>
      </c>
      <c r="B48" s="16">
        <v>0.7</v>
      </c>
      <c r="D48" s="16">
        <v>0.5</v>
      </c>
      <c r="E48" s="16">
        <v>0.7</v>
      </c>
      <c r="F48" s="2">
        <f t="shared" si="0"/>
        <v>-0.19999999999999996</v>
      </c>
    </row>
    <row r="49" spans="1:6" x14ac:dyDescent="0.2">
      <c r="A49" s="16">
        <v>0.05</v>
      </c>
      <c r="B49" s="16">
        <v>1.4E-2</v>
      </c>
      <c r="D49" s="16">
        <v>0.05</v>
      </c>
      <c r="E49" s="16">
        <v>1.4E-2</v>
      </c>
      <c r="F49" s="2">
        <f t="shared" si="0"/>
        <v>3.6000000000000004E-2</v>
      </c>
    </row>
    <row r="50" spans="1:6" x14ac:dyDescent="0.2">
      <c r="A50" s="16">
        <v>1</v>
      </c>
      <c r="B50" s="16">
        <v>1</v>
      </c>
      <c r="D50" s="16">
        <v>1</v>
      </c>
      <c r="E50" s="16">
        <v>1</v>
      </c>
      <c r="F50" s="2">
        <f t="shared" si="0"/>
        <v>0</v>
      </c>
    </row>
    <row r="51" spans="1:6" x14ac:dyDescent="0.2">
      <c r="A51" s="16">
        <v>0.33</v>
      </c>
      <c r="B51" s="16">
        <v>0.05</v>
      </c>
      <c r="D51" s="16">
        <v>0.33</v>
      </c>
      <c r="E51" s="16">
        <v>0.05</v>
      </c>
      <c r="F51" s="2">
        <f t="shared" si="0"/>
        <v>0.28000000000000003</v>
      </c>
    </row>
    <row r="52" spans="1:6" x14ac:dyDescent="0.2">
      <c r="A52" s="25">
        <v>0.5</v>
      </c>
      <c r="B52" s="25">
        <v>0.05</v>
      </c>
      <c r="D52" s="25">
        <v>0.5</v>
      </c>
      <c r="E52" s="25">
        <v>0.05</v>
      </c>
      <c r="F52" s="2">
        <f t="shared" si="0"/>
        <v>0.45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M1:O7"/>
  <sheetViews>
    <sheetView topLeftCell="A38" workbookViewId="0">
      <selection activeCell="G18" sqref="G18"/>
    </sheetView>
  </sheetViews>
  <sheetFormatPr baseColWidth="10" defaultRowHeight="16" x14ac:dyDescent="0.2"/>
  <cols>
    <col min="1" max="1" width="41" bestFit="1" customWidth="1"/>
    <col min="2" max="2" width="8.83203125" bestFit="1" customWidth="1"/>
    <col min="3" max="3" width="25.1640625" bestFit="1" customWidth="1"/>
  </cols>
  <sheetData>
    <row r="1" spans="13:15" ht="17" thickBot="1" x14ac:dyDescent="0.25"/>
    <row r="2" spans="13:15" ht="17" thickBot="1" x14ac:dyDescent="0.25">
      <c r="M2" s="10" t="s">
        <v>110</v>
      </c>
      <c r="N2" s="10" t="s">
        <v>107</v>
      </c>
      <c r="O2" s="10" t="s">
        <v>106</v>
      </c>
    </row>
    <row r="3" spans="13:15" x14ac:dyDescent="0.2">
      <c r="M3" s="9" t="s">
        <v>111</v>
      </c>
      <c r="N3" s="8">
        <v>0.29299999999999998</v>
      </c>
      <c r="O3" s="8" t="s">
        <v>109</v>
      </c>
    </row>
    <row r="4" spans="13:15" ht="19" x14ac:dyDescent="0.2">
      <c r="M4" s="9" t="s">
        <v>105</v>
      </c>
      <c r="N4" s="8">
        <v>0.02</v>
      </c>
      <c r="O4" s="8" t="s">
        <v>112</v>
      </c>
    </row>
    <row r="5" spans="13:15" ht="19" x14ac:dyDescent="0.2">
      <c r="M5" s="9" t="s">
        <v>104</v>
      </c>
      <c r="N5" s="8">
        <v>0.05</v>
      </c>
      <c r="O5" s="8" t="s">
        <v>113</v>
      </c>
    </row>
    <row r="6" spans="13:15" ht="19" x14ac:dyDescent="0.2">
      <c r="M6" s="9" t="s">
        <v>114</v>
      </c>
      <c r="N6" s="8">
        <v>0.17799999999999999</v>
      </c>
      <c r="O6" s="8" t="s">
        <v>115</v>
      </c>
    </row>
    <row r="7" spans="13:15" ht="20" thickBot="1" x14ac:dyDescent="0.25">
      <c r="M7" s="7" t="s">
        <v>108</v>
      </c>
      <c r="N7" s="6">
        <v>-6.6000000000000003E-2</v>
      </c>
      <c r="O7" s="6" t="s">
        <v>103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Uy Eye Clinics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Siy Uy</dc:creator>
  <cp:keywords/>
  <dc:description/>
  <cp:lastModifiedBy>Microsoft Office User</cp:lastModifiedBy>
  <dcterms:created xsi:type="dcterms:W3CDTF">2019-03-23T20:51:20Z</dcterms:created>
  <dcterms:modified xsi:type="dcterms:W3CDTF">2021-06-27T08:16:32Z</dcterms:modified>
  <cp:category/>
</cp:coreProperties>
</file>