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i Wang\Desktop\Data calculation spreadsheet_Abby_manuscript 2\"/>
    </mc:Choice>
  </mc:AlternateContent>
  <xr:revisionPtr revIDLastSave="0" documentId="13_ncr:1_{AE153BCE-FE83-4A48-AA06-82E7EF6B36E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DBH data" sheetId="6" r:id="rId1"/>
    <sheet name="Growing season" sheetId="7" r:id="rId2"/>
    <sheet name="Monthly calculation" sheetId="3" r:id="rId3"/>
    <sheet name="Responses to VPD and solar " sheetId="4" r:id="rId4"/>
  </sheets>
  <definedNames>
    <definedName name="_xlnm._FilterDatabase" localSheetId="3" hidden="1">'Responses to VPD and solar '!$D$1:$D$32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2" i="6" l="1"/>
  <c r="U13" i="6"/>
  <c r="U14" i="6"/>
  <c r="U15" i="6"/>
  <c r="U16" i="6"/>
  <c r="U3" i="6"/>
  <c r="U4" i="6"/>
  <c r="U5" i="6"/>
  <c r="U6" i="6"/>
  <c r="U7" i="6"/>
  <c r="U8" i="6"/>
  <c r="U9" i="6"/>
  <c r="U10" i="6"/>
  <c r="U2" i="6"/>
  <c r="Q14" i="6" l="1"/>
  <c r="Q15" i="6"/>
  <c r="N16" i="7"/>
  <c r="O16" i="7" s="1"/>
  <c r="L16" i="7"/>
  <c r="F16" i="7"/>
  <c r="E16" i="7"/>
  <c r="G16" i="7" s="1"/>
  <c r="N15" i="7"/>
  <c r="O15" i="7" s="1"/>
  <c r="L15" i="7"/>
  <c r="F15" i="7"/>
  <c r="E15" i="7"/>
  <c r="G15" i="7" s="1"/>
  <c r="N14" i="7"/>
  <c r="O14" i="7" s="1"/>
  <c r="L14" i="7"/>
  <c r="G14" i="7"/>
  <c r="F14" i="7"/>
  <c r="E14" i="7"/>
  <c r="N13" i="7"/>
  <c r="O13" i="7" s="1"/>
  <c r="L13" i="7"/>
  <c r="F13" i="7"/>
  <c r="E13" i="7"/>
  <c r="G13" i="7" s="1"/>
  <c r="N12" i="7"/>
  <c r="O12" i="7" s="1"/>
  <c r="L12" i="7"/>
  <c r="F12" i="7"/>
  <c r="E12" i="7"/>
  <c r="G12" i="7" s="1"/>
  <c r="L11" i="7"/>
  <c r="F11" i="7"/>
  <c r="N10" i="7"/>
  <c r="O10" i="7" s="1"/>
  <c r="L10" i="7"/>
  <c r="F10" i="7"/>
  <c r="E10" i="7"/>
  <c r="G10" i="7" s="1"/>
  <c r="N9" i="7"/>
  <c r="O9" i="7" s="1"/>
  <c r="L9" i="7"/>
  <c r="F9" i="7"/>
  <c r="E9" i="7"/>
  <c r="G9" i="7" s="1"/>
  <c r="N8" i="7"/>
  <c r="O8" i="7" s="1"/>
  <c r="L8" i="7"/>
  <c r="F8" i="7"/>
  <c r="E8" i="7"/>
  <c r="G8" i="7" s="1"/>
  <c r="N7" i="7"/>
  <c r="O7" i="7" s="1"/>
  <c r="L7" i="7"/>
  <c r="F7" i="7"/>
  <c r="E7" i="7"/>
  <c r="G7" i="7" s="1"/>
  <c r="N6" i="7"/>
  <c r="O6" i="7" s="1"/>
  <c r="L6" i="7"/>
  <c r="F6" i="7"/>
  <c r="E6" i="7"/>
  <c r="G6" i="7" s="1"/>
  <c r="N5" i="7"/>
  <c r="O5" i="7" s="1"/>
  <c r="L5" i="7"/>
  <c r="F5" i="7"/>
  <c r="E5" i="7"/>
  <c r="G5" i="7" s="1"/>
  <c r="N4" i="7"/>
  <c r="O4" i="7" s="1"/>
  <c r="F4" i="7"/>
  <c r="E4" i="7"/>
  <c r="N3" i="7"/>
  <c r="O3" i="7" s="1"/>
  <c r="L3" i="7"/>
  <c r="F3" i="7"/>
  <c r="E3" i="7"/>
  <c r="G3" i="7" s="1"/>
  <c r="N2" i="7"/>
  <c r="O2" i="7" s="1"/>
  <c r="L2" i="7"/>
  <c r="F2" i="7"/>
  <c r="E2" i="7"/>
  <c r="E3" i="6"/>
  <c r="Q3" i="6" s="1"/>
  <c r="E4" i="6"/>
  <c r="Q4" i="6" s="1"/>
  <c r="E5" i="6"/>
  <c r="Q5" i="6" s="1"/>
  <c r="E6" i="6"/>
  <c r="Q6" i="6" s="1"/>
  <c r="E7" i="6"/>
  <c r="Q7" i="6" s="1"/>
  <c r="E8" i="6"/>
  <c r="Q8" i="6" s="1"/>
  <c r="E9" i="6"/>
  <c r="Q9" i="6" s="1"/>
  <c r="E10" i="6"/>
  <c r="Q10" i="6" s="1"/>
  <c r="E11" i="6"/>
  <c r="E12" i="6"/>
  <c r="Q12" i="6" s="1"/>
  <c r="E13" i="6"/>
  <c r="Q13" i="6" s="1"/>
  <c r="E14" i="6"/>
  <c r="E15" i="6"/>
  <c r="E16" i="6"/>
  <c r="Q16" i="6" s="1"/>
  <c r="E2" i="6"/>
  <c r="Q2" i="6" s="1"/>
  <c r="Z16" i="6"/>
  <c r="Y16" i="6"/>
  <c r="X16" i="6"/>
  <c r="W16" i="6"/>
  <c r="T16" i="6"/>
  <c r="R16" i="6"/>
  <c r="Z15" i="6"/>
  <c r="Y15" i="6"/>
  <c r="X15" i="6"/>
  <c r="W15" i="6"/>
  <c r="T15" i="6"/>
  <c r="R15" i="6"/>
  <c r="Z14" i="6"/>
  <c r="Y14" i="6"/>
  <c r="X14" i="6"/>
  <c r="W14" i="6"/>
  <c r="T14" i="6"/>
  <c r="R14" i="6"/>
  <c r="Z13" i="6"/>
  <c r="Y13" i="6"/>
  <c r="X13" i="6"/>
  <c r="W13" i="6"/>
  <c r="T13" i="6"/>
  <c r="R13" i="6"/>
  <c r="Z12" i="6"/>
  <c r="Y12" i="6"/>
  <c r="X12" i="6"/>
  <c r="W12" i="6"/>
  <c r="T12" i="6"/>
  <c r="R12" i="6"/>
  <c r="Z10" i="6"/>
  <c r="Y10" i="6"/>
  <c r="X10" i="6"/>
  <c r="W10" i="6"/>
  <c r="T10" i="6"/>
  <c r="R10" i="6"/>
  <c r="Z9" i="6"/>
  <c r="Y9" i="6"/>
  <c r="X9" i="6"/>
  <c r="W9" i="6"/>
  <c r="T9" i="6"/>
  <c r="R9" i="6"/>
  <c r="Z8" i="6"/>
  <c r="Y8" i="6"/>
  <c r="X8" i="6"/>
  <c r="W8" i="6"/>
  <c r="T8" i="6"/>
  <c r="R8" i="6"/>
  <c r="Z7" i="6"/>
  <c r="Y7" i="6"/>
  <c r="X7" i="6"/>
  <c r="W7" i="6"/>
  <c r="T7" i="6"/>
  <c r="R7" i="6"/>
  <c r="Z6" i="6"/>
  <c r="Y6" i="6"/>
  <c r="X6" i="6"/>
  <c r="W6" i="6"/>
  <c r="T6" i="6"/>
  <c r="R6" i="6"/>
  <c r="Z5" i="6"/>
  <c r="Y5" i="6"/>
  <c r="X5" i="6"/>
  <c r="W5" i="6"/>
  <c r="T5" i="6"/>
  <c r="R5" i="6"/>
  <c r="Z4" i="6"/>
  <c r="Y4" i="6"/>
  <c r="X4" i="6"/>
  <c r="W4" i="6"/>
  <c r="T4" i="6"/>
  <c r="R4" i="6"/>
  <c r="Z3" i="6"/>
  <c r="Y3" i="6"/>
  <c r="X3" i="6"/>
  <c r="W3" i="6"/>
  <c r="T3" i="6"/>
  <c r="R3" i="6"/>
  <c r="Z2" i="6"/>
  <c r="Y2" i="6"/>
  <c r="X2" i="6"/>
  <c r="W2" i="6"/>
  <c r="T2" i="6"/>
  <c r="R2" i="6"/>
  <c r="G4" i="7" l="1"/>
  <c r="G2" i="7"/>
  <c r="M59" i="3" l="1"/>
  <c r="M61" i="3"/>
  <c r="M62" i="3"/>
  <c r="M63" i="3"/>
  <c r="M64" i="3"/>
  <c r="M65" i="3"/>
  <c r="M66" i="3"/>
  <c r="M68" i="3"/>
  <c r="M69" i="3"/>
  <c r="M70" i="3"/>
  <c r="M71" i="3"/>
  <c r="M72" i="3"/>
  <c r="M58" i="3"/>
  <c r="L59" i="3"/>
  <c r="L61" i="3"/>
  <c r="L62" i="3"/>
  <c r="L63" i="3"/>
  <c r="L64" i="3"/>
  <c r="L65" i="3"/>
  <c r="L66" i="3"/>
  <c r="L67" i="3"/>
  <c r="L68" i="3"/>
  <c r="L69" i="3"/>
  <c r="L70" i="3"/>
  <c r="L71" i="3"/>
  <c r="L72" i="3"/>
  <c r="L58" i="3"/>
  <c r="J72" i="3"/>
  <c r="J59" i="3"/>
  <c r="J60" i="3"/>
  <c r="J61" i="3"/>
  <c r="J62" i="3"/>
  <c r="J63" i="3"/>
  <c r="J64" i="3"/>
  <c r="J65" i="3"/>
  <c r="J66" i="3"/>
  <c r="J68" i="3"/>
  <c r="J69" i="3"/>
  <c r="J70" i="3"/>
  <c r="J71" i="3"/>
  <c r="J58" i="3"/>
  <c r="M41" i="3"/>
  <c r="M43" i="3"/>
  <c r="M44" i="3"/>
  <c r="M45" i="3"/>
  <c r="M46" i="3"/>
  <c r="M47" i="3"/>
  <c r="M48" i="3"/>
  <c r="M50" i="3"/>
  <c r="M51" i="3"/>
  <c r="M52" i="3"/>
  <c r="M53" i="3"/>
  <c r="M54" i="3"/>
  <c r="M40" i="3"/>
  <c r="L54" i="3"/>
  <c r="L41" i="3"/>
  <c r="L43" i="3"/>
  <c r="L44" i="3"/>
  <c r="L45" i="3"/>
  <c r="L46" i="3"/>
  <c r="L47" i="3"/>
  <c r="L48" i="3"/>
  <c r="L49" i="3"/>
  <c r="L50" i="3"/>
  <c r="L51" i="3"/>
  <c r="L52" i="3"/>
  <c r="L53" i="3"/>
  <c r="L40" i="3"/>
  <c r="J41" i="3"/>
  <c r="J42" i="3"/>
  <c r="J43" i="3"/>
  <c r="J44" i="3"/>
  <c r="J45" i="3"/>
  <c r="J46" i="3"/>
  <c r="J47" i="3"/>
  <c r="J48" i="3"/>
  <c r="J50" i="3"/>
  <c r="J51" i="3"/>
  <c r="J52" i="3"/>
  <c r="J53" i="3"/>
  <c r="J54" i="3"/>
  <c r="J40" i="3"/>
  <c r="M23" i="3"/>
  <c r="M25" i="3"/>
  <c r="M26" i="3"/>
  <c r="M27" i="3"/>
  <c r="M28" i="3"/>
  <c r="M29" i="3"/>
  <c r="M30" i="3"/>
  <c r="M32" i="3"/>
  <c r="M33" i="3"/>
  <c r="M34" i="3"/>
  <c r="M35" i="3"/>
  <c r="M36" i="3"/>
  <c r="M22" i="3"/>
  <c r="L23" i="3"/>
  <c r="L25" i="3"/>
  <c r="L26" i="3"/>
  <c r="L27" i="3"/>
  <c r="L28" i="3"/>
  <c r="L29" i="3"/>
  <c r="L30" i="3"/>
  <c r="L31" i="3"/>
  <c r="L32" i="3"/>
  <c r="L33" i="3"/>
  <c r="L34" i="3"/>
  <c r="L35" i="3"/>
  <c r="L36" i="3"/>
  <c r="L22" i="3"/>
  <c r="J23" i="3"/>
  <c r="J24" i="3"/>
  <c r="J25" i="3"/>
  <c r="J26" i="3"/>
  <c r="J27" i="3"/>
  <c r="J28" i="3"/>
  <c r="J29" i="3"/>
  <c r="J30" i="3"/>
  <c r="J32" i="3"/>
  <c r="J33" i="3"/>
  <c r="J34" i="3"/>
  <c r="J35" i="3"/>
  <c r="J36" i="3"/>
  <c r="J22" i="3"/>
  <c r="M5" i="3"/>
  <c r="M7" i="3"/>
  <c r="M8" i="3"/>
  <c r="M9" i="3"/>
  <c r="M10" i="3"/>
  <c r="M11" i="3"/>
  <c r="M12" i="3"/>
  <c r="M14" i="3"/>
  <c r="M15" i="3"/>
  <c r="M16" i="3"/>
  <c r="M17" i="3"/>
  <c r="M18" i="3"/>
  <c r="M4" i="3"/>
  <c r="J5" i="3"/>
  <c r="J6" i="3"/>
  <c r="J7" i="3"/>
  <c r="J8" i="3"/>
  <c r="J9" i="3"/>
  <c r="J10" i="3"/>
  <c r="J11" i="3"/>
  <c r="J12" i="3"/>
  <c r="J14" i="3"/>
  <c r="J15" i="3"/>
  <c r="J16" i="3"/>
  <c r="J17" i="3"/>
  <c r="J18" i="3"/>
  <c r="J4" i="3"/>
  <c r="L5" i="3"/>
  <c r="L7" i="3"/>
  <c r="L8" i="3"/>
  <c r="L9" i="3"/>
  <c r="L10" i="3"/>
  <c r="L11" i="3"/>
  <c r="L12" i="3"/>
  <c r="L13" i="3"/>
  <c r="L14" i="3"/>
  <c r="L15" i="3"/>
  <c r="L16" i="3"/>
  <c r="L17" i="3"/>
  <c r="L18" i="3"/>
  <c r="L4" i="3"/>
  <c r="F23" i="3" l="1"/>
  <c r="F24" i="3"/>
  <c r="F25" i="3"/>
  <c r="F26" i="3"/>
  <c r="F27" i="3"/>
  <c r="F28" i="3"/>
  <c r="F29" i="3"/>
  <c r="F30" i="3"/>
  <c r="F32" i="3"/>
  <c r="F33" i="3"/>
  <c r="F34" i="3"/>
  <c r="F35" i="3"/>
  <c r="F36" i="3"/>
  <c r="F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22" i="3"/>
  <c r="C23" i="3"/>
  <c r="C24" i="3"/>
  <c r="C25" i="3"/>
  <c r="C26" i="3"/>
  <c r="C27" i="3"/>
  <c r="C28" i="3"/>
  <c r="C29" i="3"/>
  <c r="C30" i="3"/>
  <c r="C32" i="3"/>
  <c r="C33" i="3"/>
  <c r="C34" i="3"/>
  <c r="C35" i="3"/>
  <c r="C36" i="3"/>
  <c r="C22" i="3"/>
  <c r="F5" i="3"/>
  <c r="F6" i="3"/>
  <c r="F7" i="3"/>
  <c r="F8" i="3"/>
  <c r="F9" i="3"/>
  <c r="F10" i="3"/>
  <c r="F11" i="3"/>
  <c r="F12" i="3"/>
  <c r="F14" i="3"/>
  <c r="F15" i="3"/>
  <c r="F16" i="3"/>
  <c r="F17" i="3"/>
  <c r="F18" i="3"/>
  <c r="F4" i="3"/>
  <c r="C5" i="3"/>
  <c r="C6" i="3"/>
  <c r="C7" i="3"/>
  <c r="C8" i="3"/>
  <c r="C9" i="3"/>
  <c r="C10" i="3"/>
  <c r="C11" i="3"/>
  <c r="C12" i="3"/>
  <c r="C14" i="3"/>
  <c r="C15" i="3"/>
  <c r="C16" i="3"/>
  <c r="C17" i="3"/>
  <c r="C18" i="3"/>
  <c r="C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4" i="3"/>
</calcChain>
</file>

<file path=xl/sharedStrings.xml><?xml version="1.0" encoding="utf-8"?>
<sst xmlns="http://schemas.openxmlformats.org/spreadsheetml/2006/main" count="100" uniqueCount="60">
  <si>
    <t>September-14-2016</t>
  </si>
  <si>
    <t>(Corrected) November-04-2016</t>
  </si>
  <si>
    <t>June-09-2017</t>
  </si>
  <si>
    <t>August-10-2017 (mm)</t>
  </si>
  <si>
    <t>September-09-2017 (mm)</t>
  </si>
  <si>
    <t>October-09-2017</t>
  </si>
  <si>
    <t>Tree NO.</t>
  </si>
  <si>
    <t>BAI (Aug to Sep in 2017)</t>
  </si>
  <si>
    <t>BAI (Sep to Oct in 2017)</t>
  </si>
  <si>
    <t>BAI-2016</t>
  </si>
  <si>
    <t>Tree No.</t>
  </si>
  <si>
    <t>BAI-2017</t>
  </si>
  <si>
    <t>TreeWUE 2016</t>
  </si>
  <si>
    <t>TreeWUE 2017</t>
  </si>
  <si>
    <t>Total BAI-2016 (mm2)</t>
  </si>
  <si>
    <t>June-08-2016</t>
  </si>
  <si>
    <t>Total days for BAI</t>
  </si>
  <si>
    <t>Total days for tree transpiration</t>
  </si>
  <si>
    <t>total days for BAI</t>
  </si>
  <si>
    <t>Total days for transpiration</t>
  </si>
  <si>
    <t>Mean daily tree transpiration (g/d)</t>
  </si>
  <si>
    <t>Mean daily BAI</t>
  </si>
  <si>
    <t>mean Daily tree transpiration (kg/d)</t>
  </si>
  <si>
    <t>mean daily transpiration (g/d)</t>
  </si>
  <si>
    <t>mean daily transpiraiton (kg/d)</t>
  </si>
  <si>
    <t>mean daily BAI (mm/d)</t>
  </si>
  <si>
    <t>BAI (Aug to Sep in 2016)</t>
  </si>
  <si>
    <t>BAI (June to July  in 2017)</t>
  </si>
  <si>
    <t>BAI (July to Aug)</t>
  </si>
  <si>
    <t>Year</t>
  </si>
  <si>
    <t>Period</t>
  </si>
  <si>
    <t>Treatment</t>
  </si>
  <si>
    <t>Mean daily VPD of the period (kPa)</t>
  </si>
  <si>
    <t>Mean daily Soil VWC at 20 cm of the period</t>
  </si>
  <si>
    <t>Mean daily Soil VWC at 40 cm of the period</t>
  </si>
  <si>
    <t>T2</t>
  </si>
  <si>
    <t>T1</t>
  </si>
  <si>
    <t>NT</t>
  </si>
  <si>
    <t>Aug 03 to Sep 14</t>
  </si>
  <si>
    <t>BAI (mm)</t>
  </si>
  <si>
    <t>Mean daily transpiration (g/d)</t>
  </si>
  <si>
    <t>Mean daily transpiration (kg/d)</t>
  </si>
  <si>
    <t>WUE</t>
  </si>
  <si>
    <t>mean daily BAI (mm2/d)</t>
  </si>
  <si>
    <t>Tree-level WUE (mm2 kg-1)</t>
  </si>
  <si>
    <t>Mean daily air temperature of the period (⁰C)</t>
  </si>
  <si>
    <t>Mean daily Solar Radiation of the period (W/m2)</t>
  </si>
  <si>
    <t>Sep 14 to Nov 04</t>
  </si>
  <si>
    <t>Sep 15 to Oct 06</t>
  </si>
  <si>
    <t>June 06 to July 07</t>
  </si>
  <si>
    <t>June 09 to July 07</t>
  </si>
  <si>
    <t>July 07 to Aug 10</t>
  </si>
  <si>
    <t>Aug 10 to Sep 09</t>
  </si>
  <si>
    <t>Sep 09 to Oct 09</t>
  </si>
  <si>
    <t>Average(November and september)</t>
  </si>
  <si>
    <t>June 08 to Oct 06</t>
  </si>
  <si>
    <t>June 09 to oct 09</t>
  </si>
  <si>
    <t>sap flow data start at July 22</t>
  </si>
  <si>
    <t>Unit: mm</t>
  </si>
  <si>
    <t>BAI (Sep to Oct in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</si>
</sst>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0" xfId="0" applyNumberFormat="1"/>
    <xf numFmtId="15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'Responses to VPD and solar '!$D$5</c:f>
              <c:strCache>
                <c:ptCount val="1"/>
                <c:pt idx="0">
                  <c:v>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'Responses to VPD and solar '!$F$5:$F$33</c:f>
              <c:numCache>
                <c:formatCode>General</c:formatCode>
                <c:ptCount val="29"/>
                <c:pt idx="0">
                  <c:v>0.16517940676676579</c:v>
                </c:pt>
                <c:pt idx="1">
                  <c:v>0.6590351961724138</c:v>
                </c:pt>
                <c:pt idx="2">
                  <c:v>0.5526695069655172</c:v>
                </c:pt>
                <c:pt idx="3">
                  <c:v>0.5425605814482759</c:v>
                </c:pt>
                <c:pt idx="4">
                  <c:v>1.0841788635588236</c:v>
                </c:pt>
                <c:pt idx="5">
                  <c:v>0.95416525814705866</c:v>
                </c:pt>
                <c:pt idx="6">
                  <c:v>1.0173788309411762</c:v>
                </c:pt>
                <c:pt idx="7">
                  <c:v>0.90906103316666675</c:v>
                </c:pt>
                <c:pt idx="8">
                  <c:v>0.96826500373333346</c:v>
                </c:pt>
                <c:pt idx="9">
                  <c:v>0.33365129463333332</c:v>
                </c:pt>
                <c:pt idx="10">
                  <c:v>0.28917840690000002</c:v>
                </c:pt>
                <c:pt idx="11">
                  <c:v>0.29202630759999992</c:v>
                </c:pt>
              </c:numCache>
            </c:numRef>
          </c:xVal>
          <c:yVal>
            <c:numRef>
              <c:f>'Responses to VPD and solar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DA-4466-80AE-F3C337D32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295264"/>
        <c:axId val="503295592"/>
      </c:scatterChart>
      <c:valAx>
        <c:axId val="50329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95592"/>
        <c:crosses val="autoZero"/>
        <c:crossBetween val="midCat"/>
      </c:valAx>
      <c:valAx>
        <c:axId val="50329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29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34</xdr:row>
      <xdr:rowOff>100012</xdr:rowOff>
    </xdr:from>
    <xdr:to>
      <xdr:col>6</xdr:col>
      <xdr:colOff>600075</xdr:colOff>
      <xdr:row>48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54D5CF-B88F-4266-A0B7-962A785AB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07D9-B851-4268-A93B-24CF7E84AC01}">
  <dimension ref="A1:Z17"/>
  <sheetViews>
    <sheetView topLeftCell="G1" workbookViewId="0">
      <selection activeCell="U1" sqref="U1"/>
    </sheetView>
  </sheetViews>
  <sheetFormatPr defaultRowHeight="15" x14ac:dyDescent="0.25"/>
  <cols>
    <col min="1" max="1" width="10.85546875" customWidth="1"/>
    <col min="3" max="3" width="12.7109375" customWidth="1"/>
    <col min="4" max="6" width="20.28515625" customWidth="1"/>
  </cols>
  <sheetData>
    <row r="1" spans="1:26" x14ac:dyDescent="0.25">
      <c r="A1" t="s">
        <v>15</v>
      </c>
      <c r="B1" s="1">
        <v>44046</v>
      </c>
      <c r="C1" t="s">
        <v>0</v>
      </c>
      <c r="D1" t="s">
        <v>1</v>
      </c>
      <c r="E1" t="s">
        <v>54</v>
      </c>
      <c r="H1" t="s">
        <v>2</v>
      </c>
      <c r="I1" s="2">
        <v>42923</v>
      </c>
      <c r="J1" t="s">
        <v>3</v>
      </c>
      <c r="K1" t="s">
        <v>4</v>
      </c>
      <c r="L1" t="s">
        <v>5</v>
      </c>
      <c r="O1" t="s">
        <v>6</v>
      </c>
      <c r="Q1" t="s">
        <v>9</v>
      </c>
      <c r="R1" t="s">
        <v>11</v>
      </c>
      <c r="T1" t="s">
        <v>26</v>
      </c>
      <c r="U1" t="s">
        <v>59</v>
      </c>
      <c r="W1" t="s">
        <v>27</v>
      </c>
      <c r="X1" t="s">
        <v>28</v>
      </c>
      <c r="Y1" t="s">
        <v>7</v>
      </c>
      <c r="Z1" t="s">
        <v>8</v>
      </c>
    </row>
    <row r="2" spans="1:26" x14ac:dyDescent="0.25">
      <c r="A2">
        <v>72.8</v>
      </c>
      <c r="B2">
        <v>86.4</v>
      </c>
      <c r="C2">
        <v>76.8</v>
      </c>
      <c r="D2">
        <v>74.695400000000006</v>
      </c>
      <c r="E2">
        <f>AVERAGE(D2,C2)</f>
        <v>75.747700000000009</v>
      </c>
      <c r="H2">
        <v>79.12</v>
      </c>
      <c r="I2">
        <v>81.39</v>
      </c>
      <c r="J2">
        <v>82.46</v>
      </c>
      <c r="K2">
        <v>82.28</v>
      </c>
      <c r="L2">
        <v>83.29</v>
      </c>
      <c r="O2">
        <v>1</v>
      </c>
      <c r="Q2">
        <f>3.14/4*((E2^2)-(A2^2))</f>
        <v>343.73113340265138</v>
      </c>
      <c r="R2">
        <f t="shared" ref="R2:R16" si="0">3.14/4*((L2^2)-(H2^2))</f>
        <v>531.64101450000021</v>
      </c>
      <c r="T2">
        <f t="shared" ref="T2:T10" si="1">3.14/4*((C2^2)-(B2^2))</f>
        <v>-1229.8752000000009</v>
      </c>
      <c r="U2">
        <f>3.14/4*((E2^2)-(C2^2))</f>
        <v>-126.01286659734909</v>
      </c>
      <c r="W2">
        <f>3.14/4*((I2^2)-(H2^2))</f>
        <v>286.02079449999968</v>
      </c>
      <c r="X2">
        <f>3.14/4*((J2^2)-(I2^2))</f>
        <v>137.62580749999898</v>
      </c>
      <c r="Y2">
        <f>3.14/4*((K2^2)-(J2^2))</f>
        <v>-23.277761999999086</v>
      </c>
      <c r="Z2">
        <f>3.14/4*((L2^2)-(K2^2))</f>
        <v>131.27217450000069</v>
      </c>
    </row>
    <row r="3" spans="1:26" x14ac:dyDescent="0.25">
      <c r="A3">
        <v>52.4</v>
      </c>
      <c r="B3">
        <v>54.2</v>
      </c>
      <c r="C3">
        <v>56</v>
      </c>
      <c r="D3">
        <v>55.73</v>
      </c>
      <c r="E3">
        <f t="shared" ref="E3:E16" si="2">AVERAGE(D3,C3)</f>
        <v>55.864999999999995</v>
      </c>
      <c r="H3">
        <v>58.62</v>
      </c>
      <c r="I3">
        <v>59.07</v>
      </c>
      <c r="J3">
        <v>60.1</v>
      </c>
      <c r="K3">
        <v>60.06</v>
      </c>
      <c r="L3">
        <v>60.54</v>
      </c>
      <c r="O3">
        <v>2</v>
      </c>
      <c r="Q3">
        <f t="shared" ref="Q3:Q16" si="3">3.14/4*((E3^2)-(A3^2))</f>
        <v>294.48350662499979</v>
      </c>
      <c r="R3">
        <f t="shared" si="0"/>
        <v>179.59795200000016</v>
      </c>
      <c r="T3">
        <f t="shared" si="1"/>
        <v>155.71259999999975</v>
      </c>
      <c r="U3">
        <f t="shared" ref="U3:U16" si="4">3.14/4*((E3^2)-(C3^2))</f>
        <v>-11.854893375000428</v>
      </c>
      <c r="W3">
        <f t="shared" ref="W3:Z16" si="5">3.14/4*((I3^2)-(H3^2))</f>
        <v>41.573992500000465</v>
      </c>
      <c r="X3">
        <f t="shared" si="5"/>
        <v>96.354903500000077</v>
      </c>
      <c r="Y3">
        <f t="shared" si="5"/>
        <v>-3.7730239999999529</v>
      </c>
      <c r="Z3">
        <f t="shared" si="5"/>
        <v>45.442079999999585</v>
      </c>
    </row>
    <row r="4" spans="1:26" x14ac:dyDescent="0.25">
      <c r="A4">
        <v>52</v>
      </c>
      <c r="B4">
        <v>55</v>
      </c>
      <c r="C4">
        <v>54.5</v>
      </c>
      <c r="D4">
        <v>54.171199999999999</v>
      </c>
      <c r="E4">
        <f t="shared" si="2"/>
        <v>54.335599999999999</v>
      </c>
      <c r="H4">
        <v>58.22</v>
      </c>
      <c r="I4">
        <v>59.55</v>
      </c>
      <c r="J4">
        <v>59.88</v>
      </c>
      <c r="K4">
        <v>59.43</v>
      </c>
      <c r="L4">
        <v>60.37</v>
      </c>
      <c r="O4">
        <v>3</v>
      </c>
      <c r="Q4">
        <f t="shared" si="3"/>
        <v>194.96058047759982</v>
      </c>
      <c r="R4">
        <f t="shared" si="0"/>
        <v>200.15027249999997</v>
      </c>
      <c r="T4">
        <f t="shared" si="1"/>
        <v>-42.978750000000005</v>
      </c>
      <c r="U4">
        <f t="shared" si="4"/>
        <v>-14.0456695224002</v>
      </c>
      <c r="W4">
        <f t="shared" si="5"/>
        <v>122.95776850000017</v>
      </c>
      <c r="X4">
        <f t="shared" si="5"/>
        <v>30.938341500000405</v>
      </c>
      <c r="Y4">
        <f t="shared" si="5"/>
        <v>-42.146257500000324</v>
      </c>
      <c r="Z4">
        <f t="shared" si="5"/>
        <v>88.400419999999713</v>
      </c>
    </row>
    <row r="5" spans="1:26" x14ac:dyDescent="0.25">
      <c r="A5">
        <v>68.099999999999994</v>
      </c>
      <c r="B5">
        <v>72.7</v>
      </c>
      <c r="C5">
        <v>69.400000000000006</v>
      </c>
      <c r="D5">
        <v>67.680800000000005</v>
      </c>
      <c r="E5">
        <f t="shared" si="2"/>
        <v>68.540400000000005</v>
      </c>
      <c r="H5">
        <v>72.17</v>
      </c>
      <c r="I5">
        <v>71.650000000000006</v>
      </c>
      <c r="J5">
        <v>74.02</v>
      </c>
      <c r="K5">
        <v>73.39</v>
      </c>
      <c r="L5">
        <v>75.62</v>
      </c>
      <c r="O5">
        <v>4</v>
      </c>
      <c r="Q5">
        <f t="shared" si="3"/>
        <v>47.238499245600977</v>
      </c>
      <c r="R5">
        <f t="shared" si="0"/>
        <v>400.25226750000081</v>
      </c>
      <c r="T5">
        <f t="shared" si="1"/>
        <v>-368.11004999999955</v>
      </c>
      <c r="U5">
        <f t="shared" si="4"/>
        <v>-93.080250754399742</v>
      </c>
      <c r="W5">
        <f t="shared" si="5"/>
        <v>-58.707323999999254</v>
      </c>
      <c r="X5">
        <f t="shared" si="5"/>
        <v>271.01175149999864</v>
      </c>
      <c r="Y5">
        <f t="shared" si="5"/>
        <v>-72.901615499999366</v>
      </c>
      <c r="Z5">
        <f t="shared" si="5"/>
        <v>260.84945550000077</v>
      </c>
    </row>
    <row r="6" spans="1:26" x14ac:dyDescent="0.25">
      <c r="A6">
        <v>42.6</v>
      </c>
      <c r="B6">
        <v>42.8</v>
      </c>
      <c r="C6">
        <v>53.2</v>
      </c>
      <c r="D6">
        <v>45.338000000000001</v>
      </c>
      <c r="E6">
        <f t="shared" si="2"/>
        <v>49.269000000000005</v>
      </c>
      <c r="H6">
        <v>45.7</v>
      </c>
      <c r="I6">
        <v>46.83</v>
      </c>
      <c r="J6">
        <v>47.66</v>
      </c>
      <c r="K6">
        <v>47</v>
      </c>
      <c r="L6">
        <v>47.69</v>
      </c>
      <c r="O6">
        <v>5</v>
      </c>
      <c r="Q6">
        <f t="shared" si="3"/>
        <v>480.94937338500029</v>
      </c>
      <c r="R6">
        <f t="shared" si="0"/>
        <v>145.88918849999982</v>
      </c>
      <c r="T6">
        <f t="shared" si="1"/>
        <v>783.74400000000048</v>
      </c>
      <c r="U6">
        <f t="shared" si="4"/>
        <v>-316.20242661499975</v>
      </c>
      <c r="W6">
        <f t="shared" si="5"/>
        <v>82.078736499999636</v>
      </c>
      <c r="X6">
        <f t="shared" si="5"/>
        <v>61.564959499999986</v>
      </c>
      <c r="Y6">
        <f t="shared" si="5"/>
        <v>-49.043345999999815</v>
      </c>
      <c r="Z6">
        <f t="shared" si="5"/>
        <v>51.28883849999999</v>
      </c>
    </row>
    <row r="7" spans="1:26" x14ac:dyDescent="0.25">
      <c r="A7">
        <v>56.2</v>
      </c>
      <c r="B7">
        <v>59.8</v>
      </c>
      <c r="C7">
        <v>59</v>
      </c>
      <c r="D7">
        <v>58.674399999999999</v>
      </c>
      <c r="E7">
        <f t="shared" si="2"/>
        <v>58.837199999999996</v>
      </c>
      <c r="H7">
        <v>62.77</v>
      </c>
      <c r="I7">
        <v>63.48</v>
      </c>
      <c r="J7">
        <v>63.77</v>
      </c>
      <c r="K7">
        <v>62.55</v>
      </c>
      <c r="L7">
        <v>64.11</v>
      </c>
      <c r="O7">
        <v>6</v>
      </c>
      <c r="Q7">
        <f t="shared" si="3"/>
        <v>238.15024151439914</v>
      </c>
      <c r="R7">
        <f t="shared" si="0"/>
        <v>133.46507199999942</v>
      </c>
      <c r="T7">
        <f t="shared" si="1"/>
        <v>-74.606399999999624</v>
      </c>
      <c r="U7">
        <f t="shared" si="4"/>
        <v>-15.059358485600461</v>
      </c>
      <c r="W7">
        <f t="shared" si="5"/>
        <v>70.365437499999146</v>
      </c>
      <c r="X7">
        <f t="shared" si="5"/>
        <v>28.968462500000829</v>
      </c>
      <c r="Y7">
        <f t="shared" si="5"/>
        <v>-120.97666400000074</v>
      </c>
      <c r="Z7">
        <f t="shared" si="5"/>
        <v>155.10783600000019</v>
      </c>
    </row>
    <row r="8" spans="1:26" x14ac:dyDescent="0.25">
      <c r="A8">
        <v>49.5</v>
      </c>
      <c r="B8">
        <v>52.6</v>
      </c>
      <c r="C8">
        <v>52.2</v>
      </c>
      <c r="D8">
        <v>49.408200000000001</v>
      </c>
      <c r="E8">
        <f t="shared" si="2"/>
        <v>50.804100000000005</v>
      </c>
      <c r="H8">
        <v>51.48</v>
      </c>
      <c r="I8">
        <v>50.69</v>
      </c>
      <c r="J8">
        <v>53.6</v>
      </c>
      <c r="K8">
        <v>52.85</v>
      </c>
      <c r="L8">
        <v>53.38</v>
      </c>
      <c r="O8">
        <v>7</v>
      </c>
      <c r="Q8">
        <f t="shared" si="3"/>
        <v>102.68316279585038</v>
      </c>
      <c r="R8">
        <f t="shared" si="0"/>
        <v>156.39869000000067</v>
      </c>
      <c r="T8">
        <f t="shared" si="1"/>
        <v>-32.90720000000006</v>
      </c>
      <c r="U8">
        <f t="shared" si="4"/>
        <v>-112.86998720414974</v>
      </c>
      <c r="W8">
        <f t="shared" si="5"/>
        <v>-63.360725499999717</v>
      </c>
      <c r="X8">
        <f t="shared" si="5"/>
        <v>238.23486150000014</v>
      </c>
      <c r="Y8">
        <f t="shared" si="5"/>
        <v>-62.672437500000072</v>
      </c>
      <c r="Z8">
        <f t="shared" si="5"/>
        <v>44.196991500000308</v>
      </c>
    </row>
    <row r="9" spans="1:26" x14ac:dyDescent="0.25">
      <c r="A9">
        <v>71.8</v>
      </c>
      <c r="B9">
        <v>73.8</v>
      </c>
      <c r="C9">
        <v>75</v>
      </c>
      <c r="D9">
        <v>68.4602</v>
      </c>
      <c r="E9">
        <f t="shared" si="2"/>
        <v>71.730099999999993</v>
      </c>
      <c r="H9">
        <v>73.08</v>
      </c>
      <c r="I9">
        <v>75.47</v>
      </c>
      <c r="J9">
        <v>73.59</v>
      </c>
      <c r="K9">
        <v>74.56</v>
      </c>
      <c r="L9">
        <v>74.45</v>
      </c>
      <c r="O9">
        <v>8</v>
      </c>
      <c r="Q9">
        <f t="shared" si="3"/>
        <v>-7.8757118821506724</v>
      </c>
      <c r="R9">
        <f t="shared" si="0"/>
        <v>158.66113850000087</v>
      </c>
      <c r="T9">
        <f t="shared" si="1"/>
        <v>140.16960000000032</v>
      </c>
      <c r="U9">
        <f t="shared" si="4"/>
        <v>-376.63731188215087</v>
      </c>
      <c r="W9">
        <f t="shared" si="5"/>
        <v>278.70208250000053</v>
      </c>
      <c r="X9">
        <f t="shared" si="5"/>
        <v>-219.98274799999982</v>
      </c>
      <c r="Y9">
        <f t="shared" si="5"/>
        <v>112.80881750000003</v>
      </c>
      <c r="Z9">
        <f t="shared" si="5"/>
        <v>-12.867013499999862</v>
      </c>
    </row>
    <row r="10" spans="1:26" x14ac:dyDescent="0.25">
      <c r="A10">
        <v>40.5</v>
      </c>
      <c r="B10">
        <v>52</v>
      </c>
      <c r="C10">
        <v>48</v>
      </c>
      <c r="D10">
        <v>48.802</v>
      </c>
      <c r="E10">
        <f t="shared" si="2"/>
        <v>48.400999999999996</v>
      </c>
      <c r="H10">
        <v>49.67</v>
      </c>
      <c r="I10">
        <v>50.96</v>
      </c>
      <c r="J10">
        <v>51.4</v>
      </c>
      <c r="K10">
        <v>50.36</v>
      </c>
      <c r="L10">
        <v>51.32</v>
      </c>
      <c r="O10">
        <v>9</v>
      </c>
      <c r="Q10">
        <f t="shared" si="3"/>
        <v>551.38933878499972</v>
      </c>
      <c r="R10">
        <f t="shared" si="0"/>
        <v>130.80729749999995</v>
      </c>
      <c r="T10">
        <f t="shared" si="1"/>
        <v>-314</v>
      </c>
      <c r="U10">
        <f t="shared" si="4"/>
        <v>30.345588784999713</v>
      </c>
      <c r="W10">
        <f t="shared" si="5"/>
        <v>101.90296949999997</v>
      </c>
      <c r="X10">
        <f t="shared" si="5"/>
        <v>35.355143999999932</v>
      </c>
      <c r="Y10">
        <f t="shared" si="5"/>
        <v>-83.076864000000228</v>
      </c>
      <c r="Z10">
        <f t="shared" si="5"/>
        <v>76.626048000000267</v>
      </c>
    </row>
    <row r="11" spans="1:26" x14ac:dyDescent="0.25">
      <c r="D11">
        <v>70.5</v>
      </c>
      <c r="E11">
        <f t="shared" si="2"/>
        <v>70.5</v>
      </c>
      <c r="O11">
        <v>10</v>
      </c>
    </row>
    <row r="12" spans="1:26" x14ac:dyDescent="0.25">
      <c r="A12">
        <v>42.7</v>
      </c>
      <c r="B12">
        <v>42.1</v>
      </c>
      <c r="C12">
        <v>41.7</v>
      </c>
      <c r="D12">
        <v>44.558599999999998</v>
      </c>
      <c r="E12">
        <f t="shared" si="2"/>
        <v>43.129300000000001</v>
      </c>
      <c r="H12">
        <v>43.11</v>
      </c>
      <c r="I12">
        <v>43.59</v>
      </c>
      <c r="J12">
        <v>42.71</v>
      </c>
      <c r="K12">
        <v>42.53</v>
      </c>
      <c r="L12">
        <v>43.49</v>
      </c>
      <c r="O12">
        <v>11</v>
      </c>
      <c r="Q12">
        <f t="shared" si="3"/>
        <v>28.924517014649908</v>
      </c>
      <c r="R12">
        <f t="shared" si="0"/>
        <v>25.832780000000103</v>
      </c>
      <c r="T12">
        <f t="shared" ref="T12:U16" si="6">3.14/4*((C12^2)-(B12^2))</f>
        <v>-26.313199999999807</v>
      </c>
      <c r="U12">
        <f t="shared" si="4"/>
        <v>95.178517014649799</v>
      </c>
      <c r="W12">
        <f t="shared" si="5"/>
        <v>32.668560000000348</v>
      </c>
      <c r="X12">
        <f t="shared" si="5"/>
        <v>-59.616040000000325</v>
      </c>
      <c r="Y12">
        <f t="shared" si="5"/>
        <v>-12.044411999999841</v>
      </c>
      <c r="Z12">
        <f t="shared" si="5"/>
        <v>64.824671999999921</v>
      </c>
    </row>
    <row r="13" spans="1:26" x14ac:dyDescent="0.25">
      <c r="A13">
        <v>58.7</v>
      </c>
      <c r="B13">
        <v>60.3</v>
      </c>
      <c r="C13">
        <v>59.3</v>
      </c>
      <c r="D13">
        <v>59.2806</v>
      </c>
      <c r="E13">
        <f t="shared" si="2"/>
        <v>59.290300000000002</v>
      </c>
      <c r="H13">
        <v>61.31</v>
      </c>
      <c r="I13">
        <v>60.69</v>
      </c>
      <c r="J13">
        <v>60.64</v>
      </c>
      <c r="K13">
        <v>60.18</v>
      </c>
      <c r="L13">
        <v>62.93</v>
      </c>
      <c r="O13">
        <v>12</v>
      </c>
      <c r="Q13">
        <f t="shared" si="3"/>
        <v>54.674994160649796</v>
      </c>
      <c r="R13">
        <f t="shared" si="0"/>
        <v>157.99600799999951</v>
      </c>
      <c r="T13">
        <f t="shared" si="6"/>
        <v>-93.885999999999939</v>
      </c>
      <c r="U13">
        <f t="shared" si="4"/>
        <v>-0.90300583934963696</v>
      </c>
      <c r="W13">
        <f t="shared" si="5"/>
        <v>-59.37740000000062</v>
      </c>
      <c r="X13">
        <f t="shared" si="5"/>
        <v>-4.7622024999995691</v>
      </c>
      <c r="Y13">
        <f t="shared" si="5"/>
        <v>-43.62810200000014</v>
      </c>
      <c r="Z13">
        <f t="shared" si="5"/>
        <v>265.76371249999983</v>
      </c>
    </row>
    <row r="14" spans="1:26" x14ac:dyDescent="0.25">
      <c r="A14">
        <v>73.900000000000006</v>
      </c>
      <c r="B14">
        <v>74.599999999999994</v>
      </c>
      <c r="C14">
        <v>71.599999999999994</v>
      </c>
      <c r="D14">
        <v>68.4602</v>
      </c>
      <c r="E14">
        <f t="shared" si="2"/>
        <v>70.030100000000004</v>
      </c>
      <c r="H14">
        <v>73.14</v>
      </c>
      <c r="I14">
        <v>72.34</v>
      </c>
      <c r="J14">
        <v>73.59</v>
      </c>
      <c r="K14">
        <v>72.84</v>
      </c>
      <c r="L14">
        <v>73.78</v>
      </c>
      <c r="O14">
        <v>13</v>
      </c>
      <c r="Q14">
        <f t="shared" si="3"/>
        <v>-437.24114878214999</v>
      </c>
      <c r="R14">
        <f t="shared" si="0"/>
        <v>73.81260800000004</v>
      </c>
      <c r="T14">
        <f t="shared" si="6"/>
        <v>-344.30099999999959</v>
      </c>
      <c r="U14">
        <f t="shared" si="4"/>
        <v>-174.54089878214884</v>
      </c>
      <c r="W14">
        <f t="shared" si="5"/>
        <v>-91.361440000000016</v>
      </c>
      <c r="X14">
        <f t="shared" si="5"/>
        <v>143.19381250000029</v>
      </c>
      <c r="Y14">
        <f t="shared" si="5"/>
        <v>-86.210662500000169</v>
      </c>
      <c r="Z14">
        <f t="shared" si="5"/>
        <v>108.19089799999993</v>
      </c>
    </row>
    <row r="15" spans="1:26" x14ac:dyDescent="0.25">
      <c r="A15">
        <v>52.3</v>
      </c>
      <c r="B15">
        <v>54</v>
      </c>
      <c r="C15">
        <v>53</v>
      </c>
      <c r="D15">
        <v>52.958799999999997</v>
      </c>
      <c r="E15">
        <f t="shared" si="2"/>
        <v>52.979399999999998</v>
      </c>
      <c r="H15">
        <v>53.95</v>
      </c>
      <c r="I15">
        <v>54.54</v>
      </c>
      <c r="J15">
        <v>54.57</v>
      </c>
      <c r="K15">
        <v>54.56</v>
      </c>
      <c r="L15">
        <v>55.11</v>
      </c>
      <c r="O15">
        <v>14</v>
      </c>
      <c r="Q15">
        <f t="shared" si="3"/>
        <v>56.148557122600252</v>
      </c>
      <c r="R15">
        <f t="shared" si="0"/>
        <v>99.310035999999542</v>
      </c>
      <c r="T15">
        <f t="shared" si="6"/>
        <v>-83.995000000000005</v>
      </c>
      <c r="U15">
        <f t="shared" si="4"/>
        <v>-1.7137928774001354</v>
      </c>
      <c r="W15">
        <f t="shared" si="5"/>
        <v>50.24714349999946</v>
      </c>
      <c r="X15">
        <f t="shared" si="5"/>
        <v>2.5695405000002278</v>
      </c>
      <c r="Y15">
        <f t="shared" si="5"/>
        <v>-0.85667049999967959</v>
      </c>
      <c r="Z15">
        <f t="shared" si="5"/>
        <v>47.350022499999532</v>
      </c>
    </row>
    <row r="16" spans="1:26" x14ac:dyDescent="0.25">
      <c r="A16">
        <v>42</v>
      </c>
      <c r="B16">
        <v>43.1</v>
      </c>
      <c r="C16">
        <v>42.4</v>
      </c>
      <c r="D16">
        <v>44.7318</v>
      </c>
      <c r="E16">
        <f t="shared" si="2"/>
        <v>43.565899999999999</v>
      </c>
      <c r="H16">
        <v>44.05</v>
      </c>
      <c r="I16">
        <v>44.94</v>
      </c>
      <c r="J16">
        <v>44.33</v>
      </c>
      <c r="K16">
        <v>44.35</v>
      </c>
      <c r="L16">
        <v>45.136471</v>
      </c>
      <c r="O16">
        <v>15</v>
      </c>
      <c r="Q16">
        <f t="shared" si="3"/>
        <v>105.18029960584992</v>
      </c>
      <c r="R16">
        <f t="shared" si="0"/>
        <v>76.065333752065484</v>
      </c>
      <c r="T16">
        <f t="shared" si="6"/>
        <v>-46.982250000000107</v>
      </c>
      <c r="U16">
        <f t="shared" si="4"/>
        <v>78.678699605849928</v>
      </c>
      <c r="W16">
        <f t="shared" si="5"/>
        <v>62.172863499999998</v>
      </c>
      <c r="X16">
        <f t="shared" si="5"/>
        <v>-42.746939499999826</v>
      </c>
      <c r="Y16">
        <f t="shared" si="5"/>
        <v>1.3922760000001688</v>
      </c>
      <c r="Z16">
        <f t="shared" si="5"/>
        <v>55.247133752065139</v>
      </c>
    </row>
    <row r="17" spans="1:6" x14ac:dyDescent="0.25">
      <c r="A17" t="s">
        <v>58</v>
      </c>
      <c r="D17" s="1"/>
      <c r="E17" s="1"/>
      <c r="F1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287C9-D47C-4DFD-9687-510F2FFC521B}">
  <dimension ref="A1:Q17"/>
  <sheetViews>
    <sheetView workbookViewId="0">
      <selection activeCell="D21" sqref="D21"/>
    </sheetView>
  </sheetViews>
  <sheetFormatPr defaultRowHeight="15" x14ac:dyDescent="0.25"/>
  <cols>
    <col min="1" max="1" width="13.85546875" customWidth="1"/>
    <col min="2" max="2" width="18.140625" customWidth="1"/>
    <col min="3" max="3" width="16.85546875" customWidth="1"/>
    <col min="4" max="4" width="29.28515625" customWidth="1"/>
    <col min="5" max="5" width="17" customWidth="1"/>
    <col min="6" max="6" width="25.140625" customWidth="1"/>
    <col min="11" max="12" width="16.85546875" customWidth="1"/>
    <col min="13" max="13" width="19" customWidth="1"/>
    <col min="14" max="14" width="16.7109375" customWidth="1"/>
  </cols>
  <sheetData>
    <row r="1" spans="1:17" x14ac:dyDescent="0.25">
      <c r="A1" t="s">
        <v>14</v>
      </c>
      <c r="B1" t="s">
        <v>16</v>
      </c>
      <c r="C1" t="s">
        <v>20</v>
      </c>
      <c r="D1" t="s">
        <v>17</v>
      </c>
      <c r="E1" t="s">
        <v>21</v>
      </c>
      <c r="F1" t="s">
        <v>22</v>
      </c>
      <c r="G1" t="s">
        <v>12</v>
      </c>
      <c r="I1" t="s">
        <v>11</v>
      </c>
      <c r="J1" t="s">
        <v>18</v>
      </c>
      <c r="K1" t="s">
        <v>23</v>
      </c>
      <c r="L1" t="s">
        <v>24</v>
      </c>
      <c r="M1" t="s">
        <v>19</v>
      </c>
      <c r="N1" t="s">
        <v>25</v>
      </c>
      <c r="O1" t="s">
        <v>13</v>
      </c>
      <c r="Q1" t="s">
        <v>10</v>
      </c>
    </row>
    <row r="2" spans="1:17" x14ac:dyDescent="0.25">
      <c r="A2">
        <v>343.73113340265138</v>
      </c>
      <c r="B2">
        <v>122</v>
      </c>
      <c r="C2">
        <v>8385.7080778525724</v>
      </c>
      <c r="D2">
        <v>77</v>
      </c>
      <c r="E2">
        <f>A2/B2</f>
        <v>2.8174683065791095</v>
      </c>
      <c r="F2">
        <f>C2/1000</f>
        <v>8.3857080778525717</v>
      </c>
      <c r="G2">
        <f>E2/F2</f>
        <v>0.33598454422952106</v>
      </c>
      <c r="I2">
        <v>531.64101450000021</v>
      </c>
      <c r="J2">
        <v>123</v>
      </c>
      <c r="K2">
        <v>7432.1402880210935</v>
      </c>
      <c r="L2">
        <f>K2/1000</f>
        <v>7.4321402880210936</v>
      </c>
      <c r="M2">
        <v>123</v>
      </c>
      <c r="N2">
        <f>I2/J2</f>
        <v>4.3222846707317091</v>
      </c>
      <c r="O2">
        <f>N2/L2</f>
        <v>0.58156661516444208</v>
      </c>
      <c r="Q2">
        <v>1</v>
      </c>
    </row>
    <row r="3" spans="1:17" x14ac:dyDescent="0.25">
      <c r="A3">
        <v>294.48350662499979</v>
      </c>
      <c r="B3">
        <v>122</v>
      </c>
      <c r="C3">
        <v>2669.8344954490417</v>
      </c>
      <c r="D3">
        <v>77</v>
      </c>
      <c r="E3">
        <f t="shared" ref="E3:E16" si="0">A3/B3</f>
        <v>2.4137992346311457</v>
      </c>
      <c r="F3">
        <f t="shared" ref="F3:F16" si="1">C3/1000</f>
        <v>2.6698344954490416</v>
      </c>
      <c r="G3">
        <f t="shared" ref="G3:G16" si="2">E3/F3</f>
        <v>0.90410069940502691</v>
      </c>
      <c r="I3">
        <v>179.59795200000016</v>
      </c>
      <c r="J3">
        <v>123</v>
      </c>
      <c r="K3">
        <v>3183.9117632049811</v>
      </c>
      <c r="L3">
        <f t="shared" ref="L3:L16" si="3">K3/1000</f>
        <v>3.1839117632049811</v>
      </c>
      <c r="M3">
        <v>123</v>
      </c>
      <c r="N3">
        <f t="shared" ref="N3:N16" si="4">I3/J3</f>
        <v>1.4601459512195136</v>
      </c>
      <c r="O3">
        <f t="shared" ref="O3:O16" si="5">N3/L3</f>
        <v>0.45860126153424091</v>
      </c>
      <c r="Q3">
        <v>2</v>
      </c>
    </row>
    <row r="4" spans="1:17" x14ac:dyDescent="0.25">
      <c r="A4">
        <v>194.96058047759982</v>
      </c>
      <c r="B4">
        <v>122</v>
      </c>
      <c r="C4">
        <v>3788.9379499168435</v>
      </c>
      <c r="D4">
        <v>77</v>
      </c>
      <c r="E4">
        <f t="shared" si="0"/>
        <v>1.5980375448983593</v>
      </c>
      <c r="F4">
        <f t="shared" si="1"/>
        <v>3.7889379499168436</v>
      </c>
      <c r="G4">
        <f t="shared" si="2"/>
        <v>0.42176397872481169</v>
      </c>
      <c r="I4">
        <v>200.15027249999997</v>
      </c>
      <c r="J4">
        <v>123</v>
      </c>
      <c r="M4">
        <v>123</v>
      </c>
      <c r="N4">
        <f t="shared" si="4"/>
        <v>1.6272379878048777</v>
      </c>
      <c r="O4" t="e">
        <f t="shared" si="5"/>
        <v>#DIV/0!</v>
      </c>
      <c r="Q4">
        <v>3</v>
      </c>
    </row>
    <row r="5" spans="1:17" x14ac:dyDescent="0.25">
      <c r="A5">
        <v>47.238499245600977</v>
      </c>
      <c r="B5">
        <v>122</v>
      </c>
      <c r="C5">
        <v>5894.0172128190779</v>
      </c>
      <c r="D5">
        <v>77</v>
      </c>
      <c r="E5">
        <f t="shared" si="0"/>
        <v>0.38720081348853258</v>
      </c>
      <c r="F5">
        <f t="shared" si="1"/>
        <v>5.8940172128190778</v>
      </c>
      <c r="G5">
        <f t="shared" si="2"/>
        <v>6.5693872194061073E-2</v>
      </c>
      <c r="I5">
        <v>400.25226750000081</v>
      </c>
      <c r="J5">
        <v>123</v>
      </c>
      <c r="K5">
        <v>6069.934178597171</v>
      </c>
      <c r="L5">
        <f t="shared" si="3"/>
        <v>6.0699341785971708</v>
      </c>
      <c r="M5">
        <v>123</v>
      </c>
      <c r="N5">
        <f t="shared" si="4"/>
        <v>3.2540834756097627</v>
      </c>
      <c r="O5">
        <f t="shared" si="5"/>
        <v>0.53609864289530362</v>
      </c>
      <c r="Q5">
        <v>4</v>
      </c>
    </row>
    <row r="6" spans="1:17" x14ac:dyDescent="0.25">
      <c r="A6">
        <v>480.94937338500029</v>
      </c>
      <c r="B6">
        <v>122</v>
      </c>
      <c r="C6">
        <v>1699.8435175787672</v>
      </c>
      <c r="D6">
        <v>77</v>
      </c>
      <c r="E6">
        <f t="shared" si="0"/>
        <v>3.9422079785655759</v>
      </c>
      <c r="F6">
        <f t="shared" si="1"/>
        <v>1.6998435175787672</v>
      </c>
      <c r="G6">
        <f t="shared" si="2"/>
        <v>2.3191593448441656</v>
      </c>
      <c r="I6">
        <v>145.88918849999982</v>
      </c>
      <c r="J6">
        <v>123</v>
      </c>
      <c r="K6">
        <v>1425.380173725106</v>
      </c>
      <c r="L6">
        <f t="shared" si="3"/>
        <v>1.4253801737251059</v>
      </c>
      <c r="M6">
        <v>123</v>
      </c>
      <c r="N6">
        <f t="shared" si="4"/>
        <v>1.1860909634146326</v>
      </c>
      <c r="O6">
        <f t="shared" si="5"/>
        <v>0.83212253494089794</v>
      </c>
      <c r="Q6">
        <v>5</v>
      </c>
    </row>
    <row r="7" spans="1:17" x14ac:dyDescent="0.25">
      <c r="A7">
        <v>238.15024151439914</v>
      </c>
      <c r="B7">
        <v>122</v>
      </c>
      <c r="C7">
        <v>4164.2515933363902</v>
      </c>
      <c r="D7">
        <v>77</v>
      </c>
      <c r="E7">
        <f t="shared" si="0"/>
        <v>1.9520511599540913</v>
      </c>
      <c r="F7">
        <f t="shared" si="1"/>
        <v>4.1642515933363899</v>
      </c>
      <c r="G7">
        <f t="shared" si="2"/>
        <v>0.46876398224299215</v>
      </c>
      <c r="I7">
        <v>133.46507199999942</v>
      </c>
      <c r="J7">
        <v>123</v>
      </c>
      <c r="K7">
        <v>3168.4860597354136</v>
      </c>
      <c r="L7">
        <f t="shared" si="3"/>
        <v>3.1684860597354136</v>
      </c>
      <c r="M7">
        <v>123</v>
      </c>
      <c r="N7">
        <f t="shared" si="4"/>
        <v>1.0850818861788571</v>
      </c>
      <c r="O7">
        <f t="shared" si="5"/>
        <v>0.34246067860859314</v>
      </c>
      <c r="Q7">
        <v>6</v>
      </c>
    </row>
    <row r="8" spans="1:17" x14ac:dyDescent="0.25">
      <c r="A8">
        <v>102.68316279585038</v>
      </c>
      <c r="B8">
        <v>122</v>
      </c>
      <c r="C8">
        <v>3830.850223202217</v>
      </c>
      <c r="D8">
        <v>77</v>
      </c>
      <c r="E8">
        <f t="shared" si="0"/>
        <v>0.84166526881844572</v>
      </c>
      <c r="F8">
        <f t="shared" si="1"/>
        <v>3.830850223202217</v>
      </c>
      <c r="G8">
        <f t="shared" si="2"/>
        <v>0.21970717197993078</v>
      </c>
      <c r="I8">
        <v>156.39869000000067</v>
      </c>
      <c r="J8">
        <v>123</v>
      </c>
      <c r="K8">
        <v>2746.6004859473674</v>
      </c>
      <c r="L8">
        <f t="shared" si="3"/>
        <v>2.7466004859473672</v>
      </c>
      <c r="M8">
        <v>123</v>
      </c>
      <c r="N8">
        <f t="shared" si="4"/>
        <v>1.2715340650406559</v>
      </c>
      <c r="O8">
        <f t="shared" si="5"/>
        <v>0.46294831430573852</v>
      </c>
      <c r="Q8">
        <v>7</v>
      </c>
    </row>
    <row r="9" spans="1:17" x14ac:dyDescent="0.25">
      <c r="A9">
        <v>-7.8757118821506724</v>
      </c>
      <c r="B9">
        <v>122</v>
      </c>
      <c r="C9">
        <v>4638.2494238300897</v>
      </c>
      <c r="D9">
        <v>77</v>
      </c>
      <c r="E9">
        <f t="shared" si="0"/>
        <v>-6.4555015427464529E-2</v>
      </c>
      <c r="F9">
        <f t="shared" si="1"/>
        <v>4.6382494238300893</v>
      </c>
      <c r="G9">
        <f t="shared" si="2"/>
        <v>-1.3917969804684946E-2</v>
      </c>
      <c r="I9">
        <v>158.66113850000087</v>
      </c>
      <c r="J9">
        <v>123</v>
      </c>
      <c r="K9">
        <v>3065.2627611915595</v>
      </c>
      <c r="L9">
        <f t="shared" si="3"/>
        <v>3.0652627611915597</v>
      </c>
      <c r="M9">
        <v>123</v>
      </c>
      <c r="N9">
        <f t="shared" si="4"/>
        <v>1.2899279552845599</v>
      </c>
      <c r="O9">
        <f t="shared" si="5"/>
        <v>0.42082133108325309</v>
      </c>
      <c r="Q9">
        <v>8</v>
      </c>
    </row>
    <row r="10" spans="1:17" x14ac:dyDescent="0.25">
      <c r="A10">
        <v>551.38933878499972</v>
      </c>
      <c r="B10">
        <v>122</v>
      </c>
      <c r="C10">
        <v>1653.2807514871299</v>
      </c>
      <c r="D10">
        <v>77</v>
      </c>
      <c r="E10">
        <f t="shared" si="0"/>
        <v>4.5195847441393422</v>
      </c>
      <c r="F10">
        <f t="shared" si="1"/>
        <v>1.6532807514871299</v>
      </c>
      <c r="G10">
        <f t="shared" si="2"/>
        <v>2.7337067464639415</v>
      </c>
      <c r="I10">
        <v>130.80729749999995</v>
      </c>
      <c r="J10">
        <v>123</v>
      </c>
      <c r="K10">
        <v>1407.6197011165043</v>
      </c>
      <c r="L10">
        <f t="shared" si="3"/>
        <v>1.4076197011165044</v>
      </c>
      <c r="M10">
        <v>123</v>
      </c>
      <c r="N10">
        <f t="shared" si="4"/>
        <v>1.0634739634146337</v>
      </c>
      <c r="O10">
        <f t="shared" si="5"/>
        <v>0.75551227548968014</v>
      </c>
      <c r="Q10">
        <v>9</v>
      </c>
    </row>
    <row r="11" spans="1:17" s="9" customFormat="1" x14ac:dyDescent="0.25">
      <c r="B11">
        <v>122</v>
      </c>
      <c r="C11" s="9">
        <v>3945.1849491510529</v>
      </c>
      <c r="D11" s="9">
        <v>77</v>
      </c>
      <c r="F11" s="9">
        <f t="shared" si="1"/>
        <v>3.9451849491510531</v>
      </c>
      <c r="J11" s="9">
        <v>123</v>
      </c>
      <c r="K11" s="9">
        <v>3470.8963854660642</v>
      </c>
      <c r="L11" s="9">
        <f t="shared" si="3"/>
        <v>3.4708963854660642</v>
      </c>
      <c r="M11" s="9">
        <v>123</v>
      </c>
      <c r="Q11" s="9">
        <v>10</v>
      </c>
    </row>
    <row r="12" spans="1:17" x14ac:dyDescent="0.25">
      <c r="A12">
        <v>28.924517014649908</v>
      </c>
      <c r="B12">
        <v>122</v>
      </c>
      <c r="C12">
        <v>374.34196394781821</v>
      </c>
      <c r="D12">
        <v>77</v>
      </c>
      <c r="E12">
        <f t="shared" si="0"/>
        <v>0.23708620503811401</v>
      </c>
      <c r="F12">
        <f t="shared" si="1"/>
        <v>0.37434196394781821</v>
      </c>
      <c r="G12">
        <f t="shared" si="2"/>
        <v>0.63334124375957723</v>
      </c>
      <c r="I12">
        <v>25.832780000000103</v>
      </c>
      <c r="J12">
        <v>123</v>
      </c>
      <c r="K12">
        <v>306.51108344291077</v>
      </c>
      <c r="L12">
        <f t="shared" si="3"/>
        <v>0.30651108344291078</v>
      </c>
      <c r="M12">
        <v>123</v>
      </c>
      <c r="N12">
        <f t="shared" si="4"/>
        <v>0.2100226016260171</v>
      </c>
      <c r="O12">
        <f t="shared" si="5"/>
        <v>0.68520393868606988</v>
      </c>
      <c r="Q12">
        <v>11</v>
      </c>
    </row>
    <row r="13" spans="1:17" x14ac:dyDescent="0.25">
      <c r="A13">
        <v>54.674994160649796</v>
      </c>
      <c r="B13">
        <v>122</v>
      </c>
      <c r="C13">
        <v>1545.065645489909</v>
      </c>
      <c r="D13">
        <v>77</v>
      </c>
      <c r="E13">
        <f t="shared" si="0"/>
        <v>0.44815568984139176</v>
      </c>
      <c r="F13">
        <f t="shared" si="1"/>
        <v>1.545065645489909</v>
      </c>
      <c r="G13">
        <f t="shared" si="2"/>
        <v>0.29005608347423367</v>
      </c>
      <c r="I13">
        <v>157.99600799999951</v>
      </c>
      <c r="J13">
        <v>123</v>
      </c>
      <c r="K13">
        <v>1135.9215158792599</v>
      </c>
      <c r="L13">
        <f t="shared" si="3"/>
        <v>1.1359215158792599</v>
      </c>
      <c r="M13">
        <v>123</v>
      </c>
      <c r="N13">
        <f t="shared" si="4"/>
        <v>1.2845203902438984</v>
      </c>
      <c r="O13">
        <f t="shared" si="5"/>
        <v>1.1308179062438266</v>
      </c>
      <c r="Q13">
        <v>12</v>
      </c>
    </row>
    <row r="14" spans="1:17" x14ac:dyDescent="0.25">
      <c r="A14">
        <v>-437.24114878214999</v>
      </c>
      <c r="B14">
        <v>122</v>
      </c>
      <c r="C14">
        <v>3520.3590067581827</v>
      </c>
      <c r="D14">
        <v>77</v>
      </c>
      <c r="E14">
        <f t="shared" si="0"/>
        <v>-3.5839438424766392</v>
      </c>
      <c r="F14">
        <f t="shared" si="1"/>
        <v>3.5203590067581825</v>
      </c>
      <c r="G14">
        <f t="shared" si="2"/>
        <v>-1.0180620316269988</v>
      </c>
      <c r="I14">
        <v>73.81260800000004</v>
      </c>
      <c r="J14">
        <v>123</v>
      </c>
      <c r="K14">
        <v>2421.673034349878</v>
      </c>
      <c r="L14">
        <f t="shared" si="3"/>
        <v>2.4216730343498778</v>
      </c>
      <c r="M14">
        <v>123</v>
      </c>
      <c r="N14">
        <f t="shared" si="4"/>
        <v>0.60010250406504095</v>
      </c>
      <c r="O14">
        <f t="shared" si="5"/>
        <v>0.2478049247577902</v>
      </c>
      <c r="Q14">
        <v>13</v>
      </c>
    </row>
    <row r="15" spans="1:17" x14ac:dyDescent="0.25">
      <c r="A15">
        <v>56.148557122600252</v>
      </c>
      <c r="B15">
        <v>122</v>
      </c>
      <c r="C15">
        <v>1749.7598303317277</v>
      </c>
      <c r="D15">
        <v>77</v>
      </c>
      <c r="E15">
        <f t="shared" si="0"/>
        <v>0.46023407477541189</v>
      </c>
      <c r="F15">
        <f t="shared" si="1"/>
        <v>1.7497598303317277</v>
      </c>
      <c r="G15">
        <f t="shared" si="2"/>
        <v>0.26302699764696197</v>
      </c>
      <c r="I15">
        <v>99.310035999999542</v>
      </c>
      <c r="J15">
        <v>123</v>
      </c>
      <c r="K15">
        <v>1177.6358572632687</v>
      </c>
      <c r="L15">
        <f t="shared" si="3"/>
        <v>1.1776358572632686</v>
      </c>
      <c r="M15">
        <v>123</v>
      </c>
      <c r="N15">
        <f t="shared" si="4"/>
        <v>0.80739866666666293</v>
      </c>
      <c r="O15">
        <f t="shared" si="5"/>
        <v>0.68560978479628909</v>
      </c>
      <c r="Q15">
        <v>14</v>
      </c>
    </row>
    <row r="16" spans="1:17" x14ac:dyDescent="0.25">
      <c r="A16">
        <v>105.18029960584992</v>
      </c>
      <c r="B16">
        <v>122</v>
      </c>
      <c r="C16">
        <v>2888.959538193234</v>
      </c>
      <c r="D16">
        <v>77</v>
      </c>
      <c r="E16">
        <f t="shared" si="0"/>
        <v>0.86213360332663869</v>
      </c>
      <c r="F16">
        <f t="shared" si="1"/>
        <v>2.8889595381932343</v>
      </c>
      <c r="G16">
        <f t="shared" si="2"/>
        <v>0.29842356458402325</v>
      </c>
      <c r="I16">
        <v>76.065333752065484</v>
      </c>
      <c r="J16">
        <v>123</v>
      </c>
      <c r="K16">
        <v>2866.5517442920659</v>
      </c>
      <c r="L16">
        <f t="shared" si="3"/>
        <v>2.8665517442920661</v>
      </c>
      <c r="M16">
        <v>123</v>
      </c>
      <c r="N16">
        <f t="shared" si="4"/>
        <v>0.61841734757776812</v>
      </c>
      <c r="O16">
        <f t="shared" si="5"/>
        <v>0.2157356303821038</v>
      </c>
      <c r="Q16">
        <v>15</v>
      </c>
    </row>
    <row r="17" spans="2:10" x14ac:dyDescent="0.25">
      <c r="B17" t="s">
        <v>55</v>
      </c>
      <c r="D17" t="s">
        <v>57</v>
      </c>
      <c r="J17" t="s">
        <v>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2F22-F623-4E99-94B2-6033CE350D7D}">
  <dimension ref="A1:M72"/>
  <sheetViews>
    <sheetView tabSelected="1" workbookViewId="0">
      <selection activeCell="O69" sqref="O69"/>
    </sheetView>
  </sheetViews>
  <sheetFormatPr defaultRowHeight="15" x14ac:dyDescent="0.25"/>
  <cols>
    <col min="5" max="5" width="12.140625" customWidth="1"/>
    <col min="6" max="6" width="16.85546875" customWidth="1"/>
  </cols>
  <sheetData>
    <row r="1" spans="1:13" x14ac:dyDescent="0.25">
      <c r="A1">
        <v>2016</v>
      </c>
      <c r="H1">
        <v>2017</v>
      </c>
    </row>
    <row r="2" spans="1:13" x14ac:dyDescent="0.25">
      <c r="A2" t="s">
        <v>38</v>
      </c>
      <c r="H2" t="s">
        <v>49</v>
      </c>
      <c r="K2" t="s">
        <v>50</v>
      </c>
    </row>
    <row r="3" spans="1:13" x14ac:dyDescent="0.25">
      <c r="A3" t="s">
        <v>6</v>
      </c>
      <c r="B3" t="s">
        <v>39</v>
      </c>
      <c r="C3" t="s">
        <v>43</v>
      </c>
      <c r="D3" s="4" t="s">
        <v>40</v>
      </c>
      <c r="E3" s="4" t="s">
        <v>41</v>
      </c>
      <c r="F3" s="4" t="s">
        <v>42</v>
      </c>
      <c r="G3" s="4"/>
      <c r="H3" t="s">
        <v>6</v>
      </c>
      <c r="I3" t="s">
        <v>39</v>
      </c>
      <c r="J3" t="s">
        <v>43</v>
      </c>
      <c r="K3" s="4" t="s">
        <v>40</v>
      </c>
      <c r="L3" s="4" t="s">
        <v>41</v>
      </c>
      <c r="M3" s="4" t="s">
        <v>42</v>
      </c>
    </row>
    <row r="4" spans="1:13" x14ac:dyDescent="0.25">
      <c r="A4">
        <v>1</v>
      </c>
      <c r="B4" s="3">
        <v>-1229.8752000000009</v>
      </c>
      <c r="C4" s="3">
        <f>B4/43</f>
        <v>-28.601748837209321</v>
      </c>
      <c r="D4" s="3">
        <v>9361.1738940457453</v>
      </c>
      <c r="E4" s="5">
        <f>D4/1000</f>
        <v>9.361173894045745</v>
      </c>
      <c r="F4" s="5">
        <f>C4/E4</f>
        <v>-3.0553592061142791</v>
      </c>
      <c r="G4" s="5"/>
      <c r="H4">
        <v>1</v>
      </c>
      <c r="I4" s="3">
        <v>286.02079449999968</v>
      </c>
      <c r="J4" s="3">
        <f>I4/32</f>
        <v>8.93814982812499</v>
      </c>
      <c r="K4" s="3">
        <v>6939.1652342255511</v>
      </c>
      <c r="L4" s="5">
        <f>K4/1000</f>
        <v>6.939165234225551</v>
      </c>
      <c r="M4" s="5">
        <f>J4/L4</f>
        <v>1.2880727762526809</v>
      </c>
    </row>
    <row r="5" spans="1:13" x14ac:dyDescent="0.25">
      <c r="A5">
        <v>2</v>
      </c>
      <c r="B5" s="3">
        <v>155.71259999999975</v>
      </c>
      <c r="C5" s="3">
        <f t="shared" ref="C5:C18" si="0">B5/43</f>
        <v>3.6212232558139479</v>
      </c>
      <c r="D5" s="3">
        <v>2623.6787598326741</v>
      </c>
      <c r="E5" s="5">
        <f t="shared" ref="E5:E18" si="1">D5/1000</f>
        <v>2.6236787598326741</v>
      </c>
      <c r="F5" s="5">
        <f t="shared" ref="F5:F18" si="2">C5/E5</f>
        <v>1.3802083209473757</v>
      </c>
      <c r="G5" s="5"/>
      <c r="H5">
        <v>2</v>
      </c>
      <c r="I5" s="3">
        <v>41.573992500000465</v>
      </c>
      <c r="J5" s="3">
        <f t="shared" ref="J5:J18" si="3">I5/32</f>
        <v>1.2991872656250145</v>
      </c>
      <c r="K5" s="3">
        <v>3392.0703192457922</v>
      </c>
      <c r="L5" s="5">
        <f t="shared" ref="L5:L18" si="4">K5/1000</f>
        <v>3.3920703192457924</v>
      </c>
      <c r="M5" s="12">
        <f t="shared" ref="M5:M18" si="5">J5/L5</f>
        <v>0.38300717359947933</v>
      </c>
    </row>
    <row r="6" spans="1:13" x14ac:dyDescent="0.25">
      <c r="A6">
        <v>3</v>
      </c>
      <c r="B6" s="3">
        <v>-42.978750000000005</v>
      </c>
      <c r="C6" s="3">
        <f t="shared" si="0"/>
        <v>-0.99950581395348848</v>
      </c>
      <c r="D6" s="3">
        <v>4028.029239287464</v>
      </c>
      <c r="E6" s="5">
        <f t="shared" si="1"/>
        <v>4.0280292392874637</v>
      </c>
      <c r="F6" s="5">
        <f t="shared" si="2"/>
        <v>-0.24813767591475963</v>
      </c>
      <c r="G6" s="5"/>
      <c r="H6">
        <v>3</v>
      </c>
      <c r="I6" s="3">
        <v>122.95776850000017</v>
      </c>
      <c r="J6" s="3">
        <f t="shared" si="3"/>
        <v>3.8424302656250053</v>
      </c>
      <c r="L6" s="5"/>
      <c r="M6" s="12"/>
    </row>
    <row r="7" spans="1:13" x14ac:dyDescent="0.25">
      <c r="A7">
        <v>4</v>
      </c>
      <c r="B7" s="3">
        <v>-368.11004999999955</v>
      </c>
      <c r="C7" s="3">
        <f t="shared" si="0"/>
        <v>-8.5606988372092925</v>
      </c>
      <c r="D7" s="3">
        <v>6205.2223155903494</v>
      </c>
      <c r="E7" s="5">
        <f t="shared" si="1"/>
        <v>6.2052223155903494</v>
      </c>
      <c r="F7" s="5">
        <f t="shared" si="2"/>
        <v>-1.3795958310310512</v>
      </c>
      <c r="G7" s="5"/>
      <c r="H7">
        <v>4</v>
      </c>
      <c r="I7" s="3">
        <v>-58.707323999999254</v>
      </c>
      <c r="J7" s="3">
        <f t="shared" si="3"/>
        <v>-1.8346038749999767</v>
      </c>
      <c r="K7" s="3">
        <v>5630.3430626127238</v>
      </c>
      <c r="L7" s="5">
        <f t="shared" si="4"/>
        <v>5.6303430626127238</v>
      </c>
      <c r="M7" s="12">
        <f t="shared" si="5"/>
        <v>-0.3258422896434735</v>
      </c>
    </row>
    <row r="8" spans="1:13" x14ac:dyDescent="0.25">
      <c r="A8">
        <v>5</v>
      </c>
      <c r="B8" s="3">
        <v>783.74400000000048</v>
      </c>
      <c r="C8" s="3">
        <f t="shared" si="0"/>
        <v>18.226604651162802</v>
      </c>
      <c r="D8" s="3">
        <v>1823.0712710224664</v>
      </c>
      <c r="E8" s="5">
        <f t="shared" si="1"/>
        <v>1.8230712710224664</v>
      </c>
      <c r="F8" s="12">
        <f t="shared" si="2"/>
        <v>9.9977466272837709</v>
      </c>
      <c r="G8" s="5"/>
      <c r="H8">
        <v>5</v>
      </c>
      <c r="I8" s="3">
        <v>82.078736499999636</v>
      </c>
      <c r="J8" s="3">
        <f t="shared" si="3"/>
        <v>2.5649605156249886</v>
      </c>
      <c r="K8">
        <v>1810.4238640047936</v>
      </c>
      <c r="L8" s="5">
        <f t="shared" si="4"/>
        <v>1.8104238640047936</v>
      </c>
      <c r="M8" s="12">
        <f t="shared" si="5"/>
        <v>1.4167734786433401</v>
      </c>
    </row>
    <row r="9" spans="1:13" x14ac:dyDescent="0.25">
      <c r="A9">
        <v>6</v>
      </c>
      <c r="B9" s="3">
        <v>-74.606399999999624</v>
      </c>
      <c r="C9" s="3">
        <f t="shared" si="0"/>
        <v>-1.7350325581395261</v>
      </c>
      <c r="D9" s="3">
        <v>4555.438298051673</v>
      </c>
      <c r="E9" s="5">
        <f t="shared" si="1"/>
        <v>4.5554382980516728</v>
      </c>
      <c r="F9" s="5">
        <f t="shared" si="2"/>
        <v>-0.38087060884604379</v>
      </c>
      <c r="G9" s="5"/>
      <c r="H9">
        <v>6</v>
      </c>
      <c r="I9" s="3">
        <v>70.365437499999146</v>
      </c>
      <c r="J9" s="3">
        <f t="shared" si="3"/>
        <v>2.1989199218749733</v>
      </c>
      <c r="K9" s="3">
        <v>4473.0674637783441</v>
      </c>
      <c r="L9" s="5">
        <f t="shared" si="4"/>
        <v>4.4730674637783441</v>
      </c>
      <c r="M9" s="12">
        <f t="shared" si="5"/>
        <v>0.49159104790643449</v>
      </c>
    </row>
    <row r="10" spans="1:13" x14ac:dyDescent="0.25">
      <c r="A10">
        <v>7</v>
      </c>
      <c r="B10" s="3">
        <v>-32.90720000000006</v>
      </c>
      <c r="C10" s="3">
        <f t="shared" si="0"/>
        <v>-0.765283720930234</v>
      </c>
      <c r="D10" s="3">
        <v>4296.741902613463</v>
      </c>
      <c r="E10" s="5">
        <f t="shared" si="1"/>
        <v>4.296741902613463</v>
      </c>
      <c r="F10" s="5">
        <f t="shared" si="2"/>
        <v>-0.17810791019696937</v>
      </c>
      <c r="G10" s="5"/>
      <c r="H10">
        <v>7</v>
      </c>
      <c r="I10" s="3">
        <v>-63.360725499999717</v>
      </c>
      <c r="J10" s="3">
        <f t="shared" si="3"/>
        <v>-1.9800226718749911</v>
      </c>
      <c r="K10" s="3">
        <v>3520.2877660111039</v>
      </c>
      <c r="L10" s="5">
        <f t="shared" si="4"/>
        <v>3.520287766011104</v>
      </c>
      <c r="M10" s="5">
        <f t="shared" si="5"/>
        <v>-0.56246045877055884</v>
      </c>
    </row>
    <row r="11" spans="1:13" x14ac:dyDescent="0.25">
      <c r="A11">
        <v>8</v>
      </c>
      <c r="B11" s="3">
        <v>140.16960000000032</v>
      </c>
      <c r="C11" s="3">
        <f t="shared" si="0"/>
        <v>3.2597581395348909</v>
      </c>
      <c r="D11" s="3">
        <v>5234.7321010459764</v>
      </c>
      <c r="E11" s="5">
        <f t="shared" si="1"/>
        <v>5.2347321010459762</v>
      </c>
      <c r="F11" s="5">
        <f t="shared" si="2"/>
        <v>0.6227172807723137</v>
      </c>
      <c r="G11" s="5"/>
      <c r="H11">
        <v>8</v>
      </c>
      <c r="I11" s="3">
        <v>278.70208250000053</v>
      </c>
      <c r="J11" s="3">
        <f t="shared" si="3"/>
        <v>8.7094400781250165</v>
      </c>
      <c r="K11" s="3">
        <v>4291.5304225942755</v>
      </c>
      <c r="L11" s="5">
        <f t="shared" si="4"/>
        <v>4.2915304225942759</v>
      </c>
      <c r="M11" s="5">
        <f t="shared" si="5"/>
        <v>2.0294485231354988</v>
      </c>
    </row>
    <row r="12" spans="1:13" x14ac:dyDescent="0.25">
      <c r="A12">
        <v>9</v>
      </c>
      <c r="B12" s="3">
        <v>-314</v>
      </c>
      <c r="C12" s="3">
        <f t="shared" si="0"/>
        <v>-7.3023255813953485</v>
      </c>
      <c r="D12" s="3">
        <v>1837.9159124823493</v>
      </c>
      <c r="E12" s="5">
        <f t="shared" si="1"/>
        <v>1.8379159124823494</v>
      </c>
      <c r="F12" s="5">
        <f t="shared" si="2"/>
        <v>-3.973155426644404</v>
      </c>
      <c r="G12" s="5"/>
      <c r="H12">
        <v>9</v>
      </c>
      <c r="I12" s="3">
        <v>101.90296949999997</v>
      </c>
      <c r="J12" s="3">
        <f t="shared" si="3"/>
        <v>3.184467796874999</v>
      </c>
      <c r="K12">
        <v>2138.952576049965</v>
      </c>
      <c r="L12" s="5">
        <f t="shared" si="4"/>
        <v>2.1389525760499652</v>
      </c>
      <c r="M12" s="5">
        <f t="shared" si="5"/>
        <v>1.4887977566832276</v>
      </c>
    </row>
    <row r="13" spans="1:13" s="9" customFormat="1" x14ac:dyDescent="0.25">
      <c r="A13" s="9">
        <v>10</v>
      </c>
      <c r="B13" s="10"/>
      <c r="C13" s="10"/>
      <c r="D13" s="10">
        <v>4327.6018969547222</v>
      </c>
      <c r="E13" s="11">
        <f t="shared" si="1"/>
        <v>4.3276018969547225</v>
      </c>
      <c r="F13" s="11"/>
      <c r="G13" s="11"/>
      <c r="H13" s="9">
        <v>10</v>
      </c>
      <c r="I13" s="10"/>
      <c r="J13" s="10"/>
      <c r="K13" s="9">
        <v>3931.3697652697583</v>
      </c>
      <c r="L13" s="11">
        <f t="shared" si="4"/>
        <v>3.9313697652697583</v>
      </c>
      <c r="M13" s="11"/>
    </row>
    <row r="14" spans="1:13" x14ac:dyDescent="0.25">
      <c r="A14">
        <v>11</v>
      </c>
      <c r="B14" s="3">
        <v>-26.313199999999807</v>
      </c>
      <c r="C14" s="3">
        <f t="shared" si="0"/>
        <v>-0.61193488372092575</v>
      </c>
      <c r="D14" s="3">
        <v>421.80207708620924</v>
      </c>
      <c r="E14" s="5">
        <f t="shared" si="1"/>
        <v>0.42180207708620926</v>
      </c>
      <c r="F14" s="5">
        <f t="shared" si="2"/>
        <v>-1.4507630876266562</v>
      </c>
      <c r="G14" s="5"/>
      <c r="H14">
        <v>11</v>
      </c>
      <c r="I14" s="3">
        <v>32.668560000000348</v>
      </c>
      <c r="J14" s="3">
        <f t="shared" si="3"/>
        <v>1.0208925000000109</v>
      </c>
      <c r="K14" s="3">
        <v>436.61662167927591</v>
      </c>
      <c r="L14" s="5">
        <f t="shared" si="4"/>
        <v>0.4366166216792759</v>
      </c>
      <c r="M14" s="12">
        <f t="shared" si="5"/>
        <v>2.3381897282644557</v>
      </c>
    </row>
    <row r="15" spans="1:13" x14ac:dyDescent="0.25">
      <c r="A15">
        <v>12</v>
      </c>
      <c r="B15" s="3">
        <v>-93.885999999999939</v>
      </c>
      <c r="C15" s="3">
        <f t="shared" si="0"/>
        <v>-2.183395348837208</v>
      </c>
      <c r="D15" s="3">
        <v>1530.9542471371858</v>
      </c>
      <c r="E15" s="5">
        <f t="shared" si="1"/>
        <v>1.5309542471371858</v>
      </c>
      <c r="F15" s="5">
        <f t="shared" si="2"/>
        <v>-1.4261662965565804</v>
      </c>
      <c r="G15" s="5"/>
      <c r="H15">
        <v>12</v>
      </c>
      <c r="I15" s="3">
        <v>-59.37740000000062</v>
      </c>
      <c r="J15" s="3">
        <f t="shared" si="3"/>
        <v>-1.8555437500000194</v>
      </c>
      <c r="K15" s="3">
        <v>1667.5421551274485</v>
      </c>
      <c r="L15" s="5">
        <f t="shared" si="4"/>
        <v>1.6675421551274485</v>
      </c>
      <c r="M15" s="5">
        <f t="shared" si="5"/>
        <v>-1.1127417344709958</v>
      </c>
    </row>
    <row r="16" spans="1:13" x14ac:dyDescent="0.25">
      <c r="A16">
        <v>13</v>
      </c>
      <c r="B16" s="3">
        <v>-344.30099999999959</v>
      </c>
      <c r="C16" s="3">
        <f t="shared" si="0"/>
        <v>-8.0069999999999908</v>
      </c>
      <c r="D16" s="3">
        <v>3740.6342277515341</v>
      </c>
      <c r="E16" s="5">
        <f t="shared" si="1"/>
        <v>3.7406342277515341</v>
      </c>
      <c r="F16" s="5">
        <f t="shared" si="2"/>
        <v>-2.1405460979308142</v>
      </c>
      <c r="G16" s="5"/>
      <c r="H16">
        <v>13</v>
      </c>
      <c r="I16" s="3">
        <v>-91.361440000000016</v>
      </c>
      <c r="J16" s="3">
        <f t="shared" si="3"/>
        <v>-2.8550450000000005</v>
      </c>
      <c r="K16" s="3">
        <v>3697.6832724202404</v>
      </c>
      <c r="L16" s="5">
        <f t="shared" si="4"/>
        <v>3.6976832724202406</v>
      </c>
      <c r="M16" s="5">
        <f t="shared" si="5"/>
        <v>-0.77211723927108855</v>
      </c>
    </row>
    <row r="17" spans="1:13" x14ac:dyDescent="0.25">
      <c r="A17">
        <v>14</v>
      </c>
      <c r="B17" s="3">
        <v>-83.995000000000005</v>
      </c>
      <c r="C17" s="3">
        <f t="shared" si="0"/>
        <v>-1.9533720930232559</v>
      </c>
      <c r="D17" s="3">
        <v>1763.0585614501163</v>
      </c>
      <c r="E17" s="5">
        <f t="shared" si="1"/>
        <v>1.7630585614501162</v>
      </c>
      <c r="F17" s="5">
        <f t="shared" si="2"/>
        <v>-1.107945099348604</v>
      </c>
      <c r="G17" s="3"/>
      <c r="H17">
        <v>14</v>
      </c>
      <c r="I17" s="3">
        <v>50.24714349999946</v>
      </c>
      <c r="J17" s="3">
        <f t="shared" si="3"/>
        <v>1.5702232343749831</v>
      </c>
      <c r="K17">
        <v>2235.8156022779654</v>
      </c>
      <c r="L17" s="5">
        <f t="shared" si="4"/>
        <v>2.2358156022779654</v>
      </c>
      <c r="M17" s="5">
        <f t="shared" si="5"/>
        <v>0.70230444441623807</v>
      </c>
    </row>
    <row r="18" spans="1:13" x14ac:dyDescent="0.25">
      <c r="A18">
        <v>15</v>
      </c>
      <c r="B18" s="3">
        <v>-46.982250000000107</v>
      </c>
      <c r="C18" s="3">
        <f t="shared" si="0"/>
        <v>-1.0926104651162816</v>
      </c>
      <c r="D18" s="3">
        <v>1973.8847240326979</v>
      </c>
      <c r="E18" s="5">
        <f t="shared" si="1"/>
        <v>1.973884724032698</v>
      </c>
      <c r="F18" s="5">
        <f t="shared" si="2"/>
        <v>-0.55353306695846449</v>
      </c>
      <c r="G18" s="3"/>
      <c r="H18">
        <v>15</v>
      </c>
      <c r="I18" s="3">
        <v>62.172863499999998</v>
      </c>
      <c r="J18" s="3">
        <f t="shared" si="3"/>
        <v>1.9429019843749999</v>
      </c>
      <c r="K18">
        <v>3474.7878420098964</v>
      </c>
      <c r="L18" s="5">
        <f t="shared" si="4"/>
        <v>3.4747878420098965</v>
      </c>
      <c r="M18" s="5">
        <f t="shared" si="5"/>
        <v>0.55914262185606733</v>
      </c>
    </row>
    <row r="19" spans="1:13" x14ac:dyDescent="0.25"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t="s">
        <v>47</v>
      </c>
      <c r="B20" s="6"/>
      <c r="C20" s="3"/>
      <c r="D20" s="3"/>
      <c r="E20" s="3"/>
      <c r="F20" s="3"/>
      <c r="G20" s="3"/>
      <c r="H20" s="3" t="s">
        <v>51</v>
      </c>
      <c r="I20" s="3"/>
      <c r="J20" s="3"/>
      <c r="K20" s="3"/>
      <c r="L20" s="3"/>
      <c r="M20" s="3"/>
    </row>
    <row r="21" spans="1:13" x14ac:dyDescent="0.25">
      <c r="A21" t="s">
        <v>6</v>
      </c>
      <c r="B21" t="s">
        <v>47</v>
      </c>
      <c r="C21" s="3"/>
      <c r="D21" s="3" t="s">
        <v>48</v>
      </c>
      <c r="E21" s="3"/>
      <c r="F21" s="3"/>
      <c r="G21" s="3"/>
      <c r="H21" s="3" t="s">
        <v>6</v>
      </c>
      <c r="I21" s="3"/>
      <c r="J21" s="3"/>
      <c r="K21" s="3"/>
      <c r="L21" s="3"/>
      <c r="M21" s="3"/>
    </row>
    <row r="22" spans="1:13" x14ac:dyDescent="0.25">
      <c r="A22">
        <v>1</v>
      </c>
      <c r="B22" s="3">
        <v>-250.2872167893992</v>
      </c>
      <c r="C22" s="3">
        <f>B22/52</f>
        <v>-4.8132157074884461</v>
      </c>
      <c r="D22">
        <v>5096.4983041138175</v>
      </c>
      <c r="E22" s="3">
        <f>D22/1000</f>
        <v>5.0964983041138172</v>
      </c>
      <c r="F22" s="3">
        <f>C22/E22</f>
        <v>-0.94441622861000274</v>
      </c>
      <c r="G22" s="3"/>
      <c r="H22" s="3">
        <v>1</v>
      </c>
      <c r="I22" s="3">
        <v>137.62580749999898</v>
      </c>
      <c r="J22" s="3">
        <f>I22/35</f>
        <v>3.9321659285713997</v>
      </c>
      <c r="K22">
        <v>10093.849047651294</v>
      </c>
      <c r="L22" s="3">
        <f>K22/1000</f>
        <v>10.093849047651295</v>
      </c>
      <c r="M22" s="3">
        <f>J22/L22</f>
        <v>0.38956060369125123</v>
      </c>
    </row>
    <row r="23" spans="1:13" x14ac:dyDescent="0.25">
      <c r="A23">
        <v>2</v>
      </c>
      <c r="B23" s="3">
        <v>-23.681173500000451</v>
      </c>
      <c r="C23" s="3">
        <f t="shared" ref="C23:C36" si="6">B23/52</f>
        <v>-0.45540718269231639</v>
      </c>
      <c r="D23">
        <v>2075.2677287159545</v>
      </c>
      <c r="E23" s="3">
        <f t="shared" ref="E23:E36" si="7">D23/1000</f>
        <v>2.0752677287159544</v>
      </c>
      <c r="F23" s="3">
        <f t="shared" ref="F23:F36" si="8">C23/E23</f>
        <v>-0.21944502696724041</v>
      </c>
      <c r="G23" s="3"/>
      <c r="H23" s="3">
        <v>2</v>
      </c>
      <c r="I23" s="3">
        <v>96.354903500000077</v>
      </c>
      <c r="J23" s="3">
        <f t="shared" ref="J23:J36" si="9">I23/35</f>
        <v>2.7529972428571452</v>
      </c>
      <c r="K23">
        <v>4092.5418009436767</v>
      </c>
      <c r="L23" s="3">
        <f t="shared" ref="L23:L36" si="10">K23/1000</f>
        <v>4.0925418009436765</v>
      </c>
      <c r="M23" s="3">
        <f t="shared" ref="M23:M36" si="11">J23/L23</f>
        <v>0.67268640780219935</v>
      </c>
    </row>
    <row r="24" spans="1:13" x14ac:dyDescent="0.25">
      <c r="A24">
        <v>3</v>
      </c>
      <c r="B24" s="3">
        <v>-28.048906089600166</v>
      </c>
      <c r="C24" s="3">
        <f t="shared" si="6"/>
        <v>-0.53940204018461857</v>
      </c>
      <c r="D24">
        <v>2255.5474678395908</v>
      </c>
      <c r="E24" s="3">
        <f t="shared" si="7"/>
        <v>2.2555474678395906</v>
      </c>
      <c r="F24" s="3">
        <f t="shared" si="8"/>
        <v>-0.23914461915592886</v>
      </c>
      <c r="H24">
        <v>3</v>
      </c>
      <c r="I24">
        <v>30.938341500000405</v>
      </c>
      <c r="J24" s="3">
        <f t="shared" si="9"/>
        <v>0.8839526142857258</v>
      </c>
      <c r="L24" s="3"/>
      <c r="M24" s="3"/>
    </row>
    <row r="25" spans="1:13" x14ac:dyDescent="0.25">
      <c r="A25">
        <v>4</v>
      </c>
      <c r="B25">
        <v>-185.0004094175996</v>
      </c>
      <c r="C25" s="3">
        <f t="shared" si="6"/>
        <v>-3.5577001811076845</v>
      </c>
      <c r="D25">
        <v>3919.544945846681</v>
      </c>
      <c r="E25" s="3">
        <f t="shared" si="7"/>
        <v>3.9195449458466811</v>
      </c>
      <c r="F25" s="3">
        <f t="shared" si="8"/>
        <v>-0.90768194529254653</v>
      </c>
      <c r="H25">
        <v>4</v>
      </c>
      <c r="I25">
        <v>271.01175149999864</v>
      </c>
      <c r="J25" s="3">
        <f t="shared" si="9"/>
        <v>7.7431928999999613</v>
      </c>
      <c r="K25">
        <v>7009.4347149438827</v>
      </c>
      <c r="L25" s="3">
        <f t="shared" si="10"/>
        <v>7.0094347149438825</v>
      </c>
      <c r="M25" s="3">
        <f t="shared" si="11"/>
        <v>1.1046815064118838</v>
      </c>
    </row>
    <row r="26" spans="1:13" x14ac:dyDescent="0.25">
      <c r="A26">
        <v>5</v>
      </c>
      <c r="B26">
        <v>-608.14401846000021</v>
      </c>
      <c r="C26" s="3">
        <f t="shared" si="6"/>
        <v>-11.695077278076926</v>
      </c>
      <c r="D26">
        <v>836.87396194195458</v>
      </c>
      <c r="E26" s="3">
        <f t="shared" si="7"/>
        <v>0.83687396194195462</v>
      </c>
      <c r="F26" s="3">
        <f t="shared" si="8"/>
        <v>-13.974717591808758</v>
      </c>
      <c r="H26">
        <v>5</v>
      </c>
      <c r="I26">
        <v>61.564959499999986</v>
      </c>
      <c r="J26" s="3">
        <f t="shared" si="9"/>
        <v>1.7589988428571424</v>
      </c>
      <c r="K26">
        <v>2064.4318524718819</v>
      </c>
      <c r="L26" s="3">
        <f t="shared" si="10"/>
        <v>2.0644318524718819</v>
      </c>
      <c r="M26" s="3">
        <f t="shared" si="11"/>
        <v>0.85204984642674242</v>
      </c>
    </row>
    <row r="27" spans="1:13" x14ac:dyDescent="0.25">
      <c r="A27">
        <v>6</v>
      </c>
      <c r="B27">
        <v>-30.077105942400156</v>
      </c>
      <c r="C27" s="3">
        <f t="shared" si="6"/>
        <v>-0.57840588350769528</v>
      </c>
      <c r="D27">
        <v>2195.1118699223639</v>
      </c>
      <c r="E27" s="3">
        <f t="shared" si="7"/>
        <v>2.1951118699223637</v>
      </c>
      <c r="F27" s="3">
        <f t="shared" si="8"/>
        <v>-0.26349722373290807</v>
      </c>
      <c r="H27">
        <v>6</v>
      </c>
      <c r="I27">
        <v>28.968462500000829</v>
      </c>
      <c r="J27" s="3">
        <f t="shared" si="9"/>
        <v>0.82767035714288084</v>
      </c>
      <c r="K27">
        <v>4604.2440290498525</v>
      </c>
      <c r="L27" s="3">
        <f t="shared" si="10"/>
        <v>4.6042440290498527</v>
      </c>
      <c r="M27" s="3">
        <f t="shared" si="11"/>
        <v>0.17976248694048513</v>
      </c>
    </row>
    <row r="28" spans="1:13" x14ac:dyDescent="0.25">
      <c r="A28">
        <v>7</v>
      </c>
      <c r="B28">
        <v>-222.68077161659991</v>
      </c>
      <c r="C28" s="3">
        <f t="shared" si="6"/>
        <v>-4.2823225310884601</v>
      </c>
      <c r="D28">
        <v>2093.8212691418635</v>
      </c>
      <c r="E28" s="3">
        <f t="shared" si="7"/>
        <v>2.0938212691418636</v>
      </c>
      <c r="F28" s="3">
        <f t="shared" si="8"/>
        <v>-2.045218755869997</v>
      </c>
      <c r="H28">
        <v>7</v>
      </c>
      <c r="I28">
        <v>238.23486150000014</v>
      </c>
      <c r="J28" s="3">
        <f t="shared" si="9"/>
        <v>6.8067103285714321</v>
      </c>
      <c r="K28">
        <v>4144.2344843696465</v>
      </c>
      <c r="L28" s="3">
        <f t="shared" si="10"/>
        <v>4.1442344843696466</v>
      </c>
      <c r="M28" s="13">
        <f t="shared" si="11"/>
        <v>1.6424529920407624</v>
      </c>
    </row>
    <row r="29" spans="1:13" x14ac:dyDescent="0.25">
      <c r="A29">
        <v>8</v>
      </c>
      <c r="B29">
        <v>-736.48779752859969</v>
      </c>
      <c r="C29" s="3">
        <f t="shared" si="6"/>
        <v>-14.163226875549993</v>
      </c>
      <c r="D29">
        <v>2363.410212678637</v>
      </c>
      <c r="E29" s="3">
        <f t="shared" si="7"/>
        <v>2.3634102126786369</v>
      </c>
      <c r="F29" s="3">
        <f t="shared" si="8"/>
        <v>-5.9927078251463186</v>
      </c>
      <c r="H29">
        <v>8</v>
      </c>
      <c r="I29">
        <v>-219.98274799999982</v>
      </c>
      <c r="J29" s="3">
        <f t="shared" si="9"/>
        <v>-6.2852213714285661</v>
      </c>
      <c r="K29">
        <v>4128.4778230515585</v>
      </c>
      <c r="L29" s="3">
        <f t="shared" si="10"/>
        <v>4.1284778230515586</v>
      </c>
      <c r="M29" s="3">
        <f t="shared" si="11"/>
        <v>-1.5224064754168531</v>
      </c>
    </row>
    <row r="30" spans="1:13" x14ac:dyDescent="0.25">
      <c r="A30">
        <v>9</v>
      </c>
      <c r="B30">
        <v>60.943635140000126</v>
      </c>
      <c r="C30" s="3">
        <f t="shared" si="6"/>
        <v>1.1719929834615408</v>
      </c>
      <c r="D30">
        <v>927.86896233327309</v>
      </c>
      <c r="E30" s="3">
        <f t="shared" si="7"/>
        <v>0.9278689623332731</v>
      </c>
      <c r="F30" s="3">
        <f t="shared" si="8"/>
        <v>1.2631018290711862</v>
      </c>
      <c r="H30">
        <v>9</v>
      </c>
      <c r="I30">
        <v>35.355143999999932</v>
      </c>
      <c r="J30" s="3">
        <f t="shared" si="9"/>
        <v>1.0101469714285696</v>
      </c>
      <c r="K30">
        <v>2158.6169959802651</v>
      </c>
      <c r="L30" s="3">
        <f t="shared" si="10"/>
        <v>2.1586169959802652</v>
      </c>
      <c r="M30" s="3">
        <f t="shared" si="11"/>
        <v>0.46796026034708599</v>
      </c>
    </row>
    <row r="31" spans="1:13" s="9" customFormat="1" x14ac:dyDescent="0.25">
      <c r="A31" s="9">
        <v>10</v>
      </c>
      <c r="C31" s="10"/>
      <c r="D31" s="9">
        <v>2658.6303529783636</v>
      </c>
      <c r="E31" s="10">
        <f t="shared" si="7"/>
        <v>2.6586303529783635</v>
      </c>
      <c r="F31" s="10"/>
      <c r="H31" s="9">
        <v>10</v>
      </c>
      <c r="J31" s="10"/>
      <c r="K31" s="9">
        <v>4070.2678427451174</v>
      </c>
      <c r="L31" s="10">
        <f t="shared" si="10"/>
        <v>4.0702678427451175</v>
      </c>
      <c r="M31" s="10"/>
    </row>
    <row r="32" spans="1:13" x14ac:dyDescent="0.25">
      <c r="A32">
        <v>11</v>
      </c>
      <c r="B32">
        <v>193.56438465859955</v>
      </c>
      <c r="C32" s="3">
        <f t="shared" si="6"/>
        <v>3.722392012665376</v>
      </c>
      <c r="D32">
        <v>195.02031082936367</v>
      </c>
      <c r="E32" s="3">
        <f t="shared" si="7"/>
        <v>0.19502031082936366</v>
      </c>
      <c r="F32" s="3">
        <f t="shared" si="8"/>
        <v>19.087201721888068</v>
      </c>
      <c r="H32">
        <v>11</v>
      </c>
      <c r="I32">
        <v>-59.616040000000325</v>
      </c>
      <c r="J32" s="3">
        <f t="shared" si="9"/>
        <v>-1.7033154285714378</v>
      </c>
      <c r="K32">
        <v>392.24765876352944</v>
      </c>
      <c r="L32" s="3">
        <f t="shared" si="10"/>
        <v>0.39224765876352946</v>
      </c>
      <c r="M32" s="3">
        <f t="shared" si="11"/>
        <v>-4.3424489363193342</v>
      </c>
    </row>
    <row r="33" spans="1:13" x14ac:dyDescent="0.25">
      <c r="A33">
        <v>12</v>
      </c>
      <c r="B33">
        <v>-1.8058639573997131</v>
      </c>
      <c r="C33" s="3">
        <f t="shared" si="6"/>
        <v>-3.4728153026917556E-2</v>
      </c>
      <c r="D33">
        <v>893.2550608627273</v>
      </c>
      <c r="E33" s="3">
        <f t="shared" si="7"/>
        <v>0.89325506086272732</v>
      </c>
      <c r="F33" s="3">
        <f t="shared" si="8"/>
        <v>-3.8878204611990964E-2</v>
      </c>
      <c r="H33">
        <v>12</v>
      </c>
      <c r="I33">
        <v>-4.7622024999995691</v>
      </c>
      <c r="J33" s="3">
        <f t="shared" si="9"/>
        <v>-0.13606292857141625</v>
      </c>
      <c r="K33">
        <v>1262.9057015653823</v>
      </c>
      <c r="L33" s="3">
        <f t="shared" si="10"/>
        <v>1.2629057015653822</v>
      </c>
      <c r="M33" s="3">
        <f t="shared" si="11"/>
        <v>-0.10773799532519737</v>
      </c>
    </row>
    <row r="34" spans="1:13" x14ac:dyDescent="0.25">
      <c r="A34">
        <v>13</v>
      </c>
      <c r="B34">
        <v>-345.21239752859924</v>
      </c>
      <c r="C34" s="3">
        <f t="shared" si="6"/>
        <v>-6.6386999524730621</v>
      </c>
      <c r="D34">
        <v>2056.5711209591809</v>
      </c>
      <c r="E34" s="3">
        <f t="shared" si="7"/>
        <v>2.0565711209591808</v>
      </c>
      <c r="F34" s="3">
        <f t="shared" si="8"/>
        <v>-3.2280429715344758</v>
      </c>
      <c r="H34">
        <v>13</v>
      </c>
      <c r="I34">
        <v>143.19381250000029</v>
      </c>
      <c r="J34" s="3">
        <f t="shared" si="9"/>
        <v>4.0912517857142943</v>
      </c>
      <c r="K34">
        <v>2932.8392817442354</v>
      </c>
      <c r="L34" s="3">
        <f t="shared" si="10"/>
        <v>2.9328392817442355</v>
      </c>
      <c r="M34" s="3">
        <f t="shared" si="11"/>
        <v>1.3949798787750554</v>
      </c>
    </row>
    <row r="35" spans="1:13" x14ac:dyDescent="0.25">
      <c r="A35">
        <v>14</v>
      </c>
      <c r="B35">
        <v>-3.4269195096004319</v>
      </c>
      <c r="C35" s="3">
        <f t="shared" si="6"/>
        <v>-6.5902298261546768E-2</v>
      </c>
      <c r="D35">
        <v>1144.0437560250002</v>
      </c>
      <c r="E35" s="3">
        <f t="shared" si="7"/>
        <v>1.1440437560250003</v>
      </c>
      <c r="F35" s="3">
        <f t="shared" si="8"/>
        <v>-5.7604700794421919E-2</v>
      </c>
      <c r="H35">
        <v>14</v>
      </c>
      <c r="I35">
        <v>2.5695405000002278</v>
      </c>
      <c r="J35" s="3">
        <f t="shared" si="9"/>
        <v>7.3415442857149363E-2</v>
      </c>
      <c r="K35">
        <v>1459.6088486438234</v>
      </c>
      <c r="L35" s="3">
        <f t="shared" si="10"/>
        <v>1.4596088486438235</v>
      </c>
      <c r="M35" s="3">
        <f t="shared" si="11"/>
        <v>5.0298025341078446E-2</v>
      </c>
    </row>
    <row r="36" spans="1:13" x14ac:dyDescent="0.25">
      <c r="A36">
        <v>15</v>
      </c>
      <c r="B36">
        <v>159.49153602340002</v>
      </c>
      <c r="C36" s="3">
        <f t="shared" si="6"/>
        <v>3.0671449235269233</v>
      </c>
      <c r="D36">
        <v>2356.8768435240909</v>
      </c>
      <c r="E36" s="3">
        <f t="shared" si="7"/>
        <v>2.3568768435240908</v>
      </c>
      <c r="F36" s="3">
        <f t="shared" si="8"/>
        <v>1.3013598618673741</v>
      </c>
      <c r="H36">
        <v>15</v>
      </c>
      <c r="I36">
        <v>-42.746939499999826</v>
      </c>
      <c r="J36" s="3">
        <f t="shared" si="9"/>
        <v>-1.2213411285714235</v>
      </c>
      <c r="K36">
        <v>1715.0518878720588</v>
      </c>
      <c r="L36" s="3">
        <f t="shared" si="10"/>
        <v>1.7150518878720589</v>
      </c>
      <c r="M36" s="3">
        <f t="shared" si="11"/>
        <v>-0.71213071581571552</v>
      </c>
    </row>
    <row r="38" spans="1:13" x14ac:dyDescent="0.25">
      <c r="H38" t="s">
        <v>52</v>
      </c>
    </row>
    <row r="39" spans="1:13" x14ac:dyDescent="0.25">
      <c r="H39" s="3" t="s">
        <v>6</v>
      </c>
    </row>
    <row r="40" spans="1:13" x14ac:dyDescent="0.25">
      <c r="H40" s="3">
        <v>1</v>
      </c>
      <c r="I40">
        <v>-23.277761999999086</v>
      </c>
      <c r="J40">
        <f>I40/31</f>
        <v>-0.75089554838706729</v>
      </c>
      <c r="K40">
        <v>7216.0658796773014</v>
      </c>
      <c r="L40">
        <f>K40/1000</f>
        <v>7.2160658796773012</v>
      </c>
      <c r="M40">
        <f>J40/L40</f>
        <v>-0.10405885435467324</v>
      </c>
    </row>
    <row r="41" spans="1:13" x14ac:dyDescent="0.25">
      <c r="H41" s="3">
        <v>2</v>
      </c>
      <c r="I41">
        <v>-3.7730239999999529</v>
      </c>
      <c r="J41">
        <f t="shared" ref="J41:J54" si="12">I41/31</f>
        <v>-0.1217104516129017</v>
      </c>
      <c r="K41">
        <v>2393.9392798338667</v>
      </c>
      <c r="L41">
        <f t="shared" ref="L41:L53" si="13">K41/1000</f>
        <v>2.3939392798338668</v>
      </c>
      <c r="M41">
        <f t="shared" ref="M41:M54" si="14">J41/L41</f>
        <v>-5.0841077147682746E-2</v>
      </c>
    </row>
    <row r="42" spans="1:13" x14ac:dyDescent="0.25">
      <c r="H42">
        <v>3</v>
      </c>
      <c r="I42">
        <v>-42.146257500000324</v>
      </c>
      <c r="J42">
        <f t="shared" si="12"/>
        <v>-1.3595566935483976</v>
      </c>
    </row>
    <row r="43" spans="1:13" x14ac:dyDescent="0.25">
      <c r="H43">
        <v>4</v>
      </c>
      <c r="I43">
        <v>-72.901615499999366</v>
      </c>
      <c r="J43">
        <f t="shared" si="12"/>
        <v>-2.351665016129012</v>
      </c>
      <c r="K43">
        <v>4728.1178684555653</v>
      </c>
      <c r="L43">
        <f t="shared" si="13"/>
        <v>4.7281178684555654</v>
      </c>
      <c r="M43">
        <f t="shared" si="14"/>
        <v>-0.49737867827249849</v>
      </c>
    </row>
    <row r="44" spans="1:13" x14ac:dyDescent="0.25">
      <c r="H44">
        <v>5</v>
      </c>
      <c r="I44">
        <v>-49.043345999999815</v>
      </c>
      <c r="J44">
        <f t="shared" si="12"/>
        <v>-1.5820434193548327</v>
      </c>
      <c r="K44">
        <v>1046.8618193510333</v>
      </c>
      <c r="L44">
        <f t="shared" si="13"/>
        <v>1.0468618193510333</v>
      </c>
      <c r="M44">
        <f t="shared" si="14"/>
        <v>-1.511224681339097</v>
      </c>
    </row>
    <row r="45" spans="1:13" x14ac:dyDescent="0.25">
      <c r="H45">
        <v>6</v>
      </c>
      <c r="I45">
        <v>-120.97666400000074</v>
      </c>
      <c r="J45">
        <f t="shared" si="12"/>
        <v>-3.9024730322580883</v>
      </c>
      <c r="K45">
        <v>2152.1258354701999</v>
      </c>
      <c r="L45">
        <f t="shared" si="13"/>
        <v>2.1521258354702</v>
      </c>
      <c r="M45">
        <f t="shared" si="14"/>
        <v>-1.8133108055019791</v>
      </c>
    </row>
    <row r="46" spans="1:13" x14ac:dyDescent="0.25">
      <c r="H46">
        <v>7</v>
      </c>
      <c r="I46">
        <v>-62.672437500000072</v>
      </c>
      <c r="J46">
        <f t="shared" si="12"/>
        <v>-2.0216915322580666</v>
      </c>
      <c r="K46">
        <v>1963.1979124624334</v>
      </c>
      <c r="L46">
        <f t="shared" si="13"/>
        <v>1.9631979124624332</v>
      </c>
      <c r="M46">
        <f t="shared" si="14"/>
        <v>-1.0297950702903229</v>
      </c>
    </row>
    <row r="47" spans="1:13" x14ac:dyDescent="0.25">
      <c r="H47">
        <v>8</v>
      </c>
      <c r="I47">
        <v>112.80881750000003</v>
      </c>
      <c r="J47">
        <f t="shared" si="12"/>
        <v>3.6389941129032271</v>
      </c>
      <c r="K47">
        <v>2234.9677980153001</v>
      </c>
      <c r="L47">
        <f t="shared" si="13"/>
        <v>2.2349677980153002</v>
      </c>
      <c r="M47">
        <f t="shared" si="14"/>
        <v>1.6282087447231823</v>
      </c>
    </row>
    <row r="48" spans="1:13" x14ac:dyDescent="0.25">
      <c r="H48">
        <v>9</v>
      </c>
      <c r="I48">
        <v>-83.076864000000228</v>
      </c>
      <c r="J48">
        <f t="shared" si="12"/>
        <v>-2.6798988387096849</v>
      </c>
      <c r="K48">
        <v>638.76990925336656</v>
      </c>
      <c r="L48">
        <f t="shared" si="13"/>
        <v>0.63876990925336652</v>
      </c>
      <c r="M48">
        <f t="shared" si="14"/>
        <v>-4.195405575447527</v>
      </c>
    </row>
    <row r="49" spans="8:13" s="9" customFormat="1" x14ac:dyDescent="0.25">
      <c r="H49" s="9">
        <v>10</v>
      </c>
      <c r="K49" s="9">
        <v>2784.6383110269994</v>
      </c>
      <c r="L49" s="9">
        <f t="shared" si="13"/>
        <v>2.7846383110269994</v>
      </c>
    </row>
    <row r="50" spans="8:13" x14ac:dyDescent="0.25">
      <c r="H50">
        <v>11</v>
      </c>
      <c r="I50">
        <v>-12.044411999999841</v>
      </c>
      <c r="J50">
        <f t="shared" si="12"/>
        <v>-0.38852941935483359</v>
      </c>
      <c r="K50">
        <v>198.17039282970001</v>
      </c>
      <c r="L50">
        <f t="shared" si="13"/>
        <v>0.1981703928297</v>
      </c>
      <c r="M50">
        <f t="shared" si="14"/>
        <v>-1.9605825764735745</v>
      </c>
    </row>
    <row r="51" spans="8:13" x14ac:dyDescent="0.25">
      <c r="H51">
        <v>12</v>
      </c>
      <c r="I51">
        <v>-43.62810200000014</v>
      </c>
      <c r="J51">
        <f t="shared" si="12"/>
        <v>-1.4073581290322625</v>
      </c>
      <c r="K51">
        <v>846.32521985363337</v>
      </c>
      <c r="L51">
        <f t="shared" si="13"/>
        <v>0.8463252198536334</v>
      </c>
      <c r="M51">
        <f t="shared" si="14"/>
        <v>-1.6629046328970987</v>
      </c>
    </row>
    <row r="52" spans="8:13" x14ac:dyDescent="0.25">
      <c r="H52">
        <v>13</v>
      </c>
      <c r="I52">
        <v>-86.210662500000169</v>
      </c>
      <c r="J52">
        <f t="shared" si="12"/>
        <v>-2.7809891129032311</v>
      </c>
      <c r="K52">
        <v>1719.9893135724997</v>
      </c>
      <c r="L52">
        <f t="shared" si="13"/>
        <v>1.7199893135724997</v>
      </c>
      <c r="M52">
        <f t="shared" si="14"/>
        <v>-1.6168641810494651</v>
      </c>
    </row>
    <row r="53" spans="8:13" x14ac:dyDescent="0.25">
      <c r="H53">
        <v>14</v>
      </c>
      <c r="I53">
        <v>-0.85667049999967959</v>
      </c>
      <c r="J53">
        <f t="shared" si="12"/>
        <v>-2.7634532258054182E-2</v>
      </c>
      <c r="K53">
        <v>559.35424140893338</v>
      </c>
      <c r="L53">
        <f t="shared" si="13"/>
        <v>0.55935424140893342</v>
      </c>
      <c r="M53">
        <f t="shared" si="14"/>
        <v>-4.9404349180309677E-2</v>
      </c>
    </row>
    <row r="54" spans="8:13" x14ac:dyDescent="0.25">
      <c r="H54">
        <v>15</v>
      </c>
      <c r="I54">
        <v>1.3922760000001688</v>
      </c>
      <c r="J54">
        <f t="shared" si="12"/>
        <v>4.4912129032263513E-2</v>
      </c>
      <c r="K54">
        <v>1522.9799781035001</v>
      </c>
      <c r="L54">
        <f>K54/1000</f>
        <v>1.5229799781035001</v>
      </c>
      <c r="M54">
        <f t="shared" si="14"/>
        <v>2.9489638523147631E-2</v>
      </c>
    </row>
    <row r="56" spans="8:13" x14ac:dyDescent="0.25">
      <c r="H56" t="s">
        <v>53</v>
      </c>
    </row>
    <row r="57" spans="8:13" x14ac:dyDescent="0.25">
      <c r="H57" s="3" t="s">
        <v>6</v>
      </c>
    </row>
    <row r="58" spans="8:13" x14ac:dyDescent="0.25">
      <c r="H58" s="3">
        <v>1</v>
      </c>
      <c r="I58">
        <v>131.27217450000069</v>
      </c>
      <c r="J58">
        <f>I58/31</f>
        <v>4.2345862741935703</v>
      </c>
      <c r="K58">
        <v>4263.0680599737261</v>
      </c>
      <c r="L58">
        <f>K58/1000</f>
        <v>4.2630680599737261</v>
      </c>
      <c r="M58">
        <f>J58/L58</f>
        <v>0.99331894650062624</v>
      </c>
    </row>
    <row r="59" spans="8:13" x14ac:dyDescent="0.25">
      <c r="H59" s="3">
        <v>2</v>
      </c>
      <c r="I59">
        <v>45.442079999999585</v>
      </c>
      <c r="J59">
        <f t="shared" ref="J59:J72" si="15">I59/31</f>
        <v>1.4658735483870833</v>
      </c>
      <c r="K59">
        <v>2742.8835996327994</v>
      </c>
      <c r="L59">
        <f t="shared" ref="L59:L72" si="16">K59/1000</f>
        <v>2.7428835996327994</v>
      </c>
      <c r="M59">
        <f t="shared" ref="M59:M72" si="17">J59/L59</f>
        <v>0.5344279095851262</v>
      </c>
    </row>
    <row r="60" spans="8:13" x14ac:dyDescent="0.25">
      <c r="H60">
        <v>3</v>
      </c>
      <c r="I60">
        <v>88.400419999999713</v>
      </c>
      <c r="J60">
        <f t="shared" si="15"/>
        <v>2.8516264516128937</v>
      </c>
    </row>
    <row r="61" spans="8:13" x14ac:dyDescent="0.25">
      <c r="H61">
        <v>4</v>
      </c>
      <c r="I61">
        <v>260.84945550000077</v>
      </c>
      <c r="J61">
        <f t="shared" si="15"/>
        <v>8.4144985645161547</v>
      </c>
      <c r="K61">
        <v>6771.9212929974665</v>
      </c>
      <c r="L61">
        <f t="shared" si="16"/>
        <v>6.7719212929974661</v>
      </c>
      <c r="M61">
        <f t="shared" si="17"/>
        <v>1.2425570529322605</v>
      </c>
    </row>
    <row r="62" spans="8:13" x14ac:dyDescent="0.25">
      <c r="H62">
        <v>5</v>
      </c>
      <c r="I62">
        <v>51.28883849999999</v>
      </c>
      <c r="J62">
        <f t="shared" si="15"/>
        <v>1.6544786612903222</v>
      </c>
      <c r="K62">
        <v>707.43105824913312</v>
      </c>
      <c r="L62">
        <f t="shared" si="16"/>
        <v>0.7074310582491331</v>
      </c>
      <c r="M62">
        <f t="shared" si="17"/>
        <v>2.3387136343506016</v>
      </c>
    </row>
    <row r="63" spans="8:13" x14ac:dyDescent="0.25">
      <c r="H63">
        <v>6</v>
      </c>
      <c r="I63">
        <v>155.10783600000019</v>
      </c>
      <c r="J63">
        <f t="shared" si="15"/>
        <v>5.0034785806451678</v>
      </c>
      <c r="K63">
        <v>1296.5585615361006</v>
      </c>
      <c r="L63">
        <f t="shared" si="16"/>
        <v>1.2965585615361006</v>
      </c>
      <c r="M63">
        <f t="shared" si="17"/>
        <v>3.8590455757874027</v>
      </c>
    </row>
    <row r="64" spans="8:13" x14ac:dyDescent="0.25">
      <c r="H64">
        <v>7</v>
      </c>
      <c r="I64">
        <v>44.196991500000308</v>
      </c>
      <c r="J64">
        <f t="shared" si="15"/>
        <v>1.4257094032258164</v>
      </c>
      <c r="K64">
        <v>1198.1201571587667</v>
      </c>
      <c r="L64">
        <f t="shared" si="16"/>
        <v>1.1981201571587667</v>
      </c>
      <c r="M64">
        <f t="shared" si="17"/>
        <v>1.1899552767785468</v>
      </c>
    </row>
    <row r="65" spans="8:13" x14ac:dyDescent="0.25">
      <c r="H65">
        <v>8</v>
      </c>
      <c r="I65">
        <v>-12.867013499999862</v>
      </c>
      <c r="J65">
        <f t="shared" si="15"/>
        <v>-0.41506495161289875</v>
      </c>
      <c r="K65">
        <v>1505.188581570533</v>
      </c>
      <c r="L65">
        <f t="shared" si="16"/>
        <v>1.505188581570533</v>
      </c>
      <c r="M65">
        <f t="shared" si="17"/>
        <v>-0.27575611235358605</v>
      </c>
    </row>
    <row r="66" spans="8:13" x14ac:dyDescent="0.25">
      <c r="H66">
        <v>9</v>
      </c>
      <c r="I66">
        <v>76.626048000000267</v>
      </c>
      <c r="J66">
        <f t="shared" si="15"/>
        <v>2.4718080000000087</v>
      </c>
      <c r="K66">
        <v>618.38411303169994</v>
      </c>
      <c r="L66">
        <f t="shared" si="16"/>
        <v>0.61838411303169993</v>
      </c>
      <c r="M66">
        <f t="shared" si="17"/>
        <v>3.9972048891775094</v>
      </c>
    </row>
    <row r="67" spans="8:13" s="9" customFormat="1" x14ac:dyDescent="0.25">
      <c r="H67" s="9">
        <v>10</v>
      </c>
      <c r="K67" s="9">
        <v>3032.7425411786326</v>
      </c>
      <c r="L67" s="9">
        <f t="shared" si="16"/>
        <v>3.0327425411786324</v>
      </c>
    </row>
    <row r="68" spans="8:13" x14ac:dyDescent="0.25">
      <c r="H68">
        <v>11</v>
      </c>
      <c r="I68">
        <v>64.824671999999921</v>
      </c>
      <c r="J68">
        <f t="shared" si="15"/>
        <v>2.0911184516129007</v>
      </c>
      <c r="K68">
        <v>191.91496839759995</v>
      </c>
      <c r="L68">
        <f t="shared" si="16"/>
        <v>0.19191496839759994</v>
      </c>
      <c r="M68">
        <f t="shared" si="17"/>
        <v>10.89606750881789</v>
      </c>
    </row>
    <row r="69" spans="8:13" x14ac:dyDescent="0.25">
      <c r="H69">
        <v>12</v>
      </c>
      <c r="I69">
        <v>265.76371249999983</v>
      </c>
      <c r="J69">
        <f t="shared" si="15"/>
        <v>8.5730229838709615</v>
      </c>
      <c r="K69">
        <v>767.70245018736682</v>
      </c>
      <c r="L69">
        <f t="shared" si="16"/>
        <v>0.76770245018736682</v>
      </c>
      <c r="M69">
        <f t="shared" si="17"/>
        <v>11.167116871619486</v>
      </c>
    </row>
    <row r="70" spans="8:13" x14ac:dyDescent="0.25">
      <c r="H70">
        <v>13</v>
      </c>
      <c r="I70">
        <v>108.19089799999993</v>
      </c>
      <c r="J70">
        <f t="shared" si="15"/>
        <v>3.4900289677419334</v>
      </c>
      <c r="K70">
        <v>1310.5584446123</v>
      </c>
      <c r="L70">
        <f t="shared" si="16"/>
        <v>1.3105584446123</v>
      </c>
      <c r="M70">
        <f t="shared" si="17"/>
        <v>2.6630090264874697</v>
      </c>
    </row>
    <row r="71" spans="8:13" x14ac:dyDescent="0.25">
      <c r="H71">
        <v>14</v>
      </c>
      <c r="I71">
        <v>47.350022499999532</v>
      </c>
      <c r="J71">
        <f t="shared" si="15"/>
        <v>1.5274200806451461</v>
      </c>
      <c r="K71">
        <v>453.44099603876657</v>
      </c>
      <c r="L71">
        <f t="shared" si="16"/>
        <v>0.45344099603876659</v>
      </c>
      <c r="M71">
        <f t="shared" si="17"/>
        <v>3.3685090099673309</v>
      </c>
    </row>
    <row r="72" spans="8:13" x14ac:dyDescent="0.25">
      <c r="H72">
        <v>15</v>
      </c>
      <c r="I72">
        <v>55.247133752065139</v>
      </c>
      <c r="J72">
        <f t="shared" si="15"/>
        <v>1.7821656049053272</v>
      </c>
      <c r="K72">
        <v>4927.1951199627329</v>
      </c>
      <c r="L72">
        <f t="shared" si="16"/>
        <v>4.9271951199627333</v>
      </c>
      <c r="M72">
        <f t="shared" si="17"/>
        <v>0.36169982343195828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4704-21AE-4D0C-B5F7-EF7583EA888B}">
  <dimension ref="A1:I32"/>
  <sheetViews>
    <sheetView workbookViewId="0">
      <selection activeCell="D19" sqref="D19"/>
    </sheetView>
  </sheetViews>
  <sheetFormatPr defaultRowHeight="15" x14ac:dyDescent="0.25"/>
  <cols>
    <col min="1" max="1" width="23.140625" customWidth="1"/>
    <col min="3" max="3" width="18" customWidth="1"/>
    <col min="5" max="5" width="22.42578125" customWidth="1"/>
    <col min="6" max="6" width="14.140625" customWidth="1"/>
    <col min="7" max="7" width="16.5703125" customWidth="1"/>
    <col min="8" max="8" width="22" customWidth="1"/>
  </cols>
  <sheetData>
    <row r="1" spans="1:9" x14ac:dyDescent="0.25">
      <c r="A1" t="s">
        <v>44</v>
      </c>
      <c r="B1" t="s">
        <v>29</v>
      </c>
      <c r="C1" t="s">
        <v>30</v>
      </c>
      <c r="D1" t="s">
        <v>31</v>
      </c>
      <c r="E1" t="s">
        <v>45</v>
      </c>
      <c r="F1" t="s">
        <v>32</v>
      </c>
      <c r="G1" t="s">
        <v>46</v>
      </c>
      <c r="H1" t="s">
        <v>33</v>
      </c>
      <c r="I1" t="s">
        <v>34</v>
      </c>
    </row>
    <row r="2" spans="1:9" x14ac:dyDescent="0.25">
      <c r="A2">
        <v>5.688977474115573</v>
      </c>
      <c r="B2">
        <v>2016</v>
      </c>
      <c r="C2" t="s">
        <v>38</v>
      </c>
      <c r="D2" t="s">
        <v>35</v>
      </c>
      <c r="E2">
        <v>11.466489323336019</v>
      </c>
      <c r="F2">
        <v>0.57418886646744993</v>
      </c>
      <c r="G2">
        <v>195.31840529388086</v>
      </c>
      <c r="H2">
        <v>0.17951143644444442</v>
      </c>
      <c r="I2">
        <v>0.1357356818611111</v>
      </c>
    </row>
    <row r="3" spans="1:9" x14ac:dyDescent="0.25">
      <c r="A3">
        <v>0.6227172807723137</v>
      </c>
      <c r="B3">
        <v>2016</v>
      </c>
      <c r="C3" t="s">
        <v>38</v>
      </c>
      <c r="D3" t="s">
        <v>36</v>
      </c>
      <c r="E3">
        <v>10.871352824566584</v>
      </c>
      <c r="F3">
        <v>0.47772680129643041</v>
      </c>
      <c r="G3">
        <v>145.58014635868136</v>
      </c>
      <c r="H3">
        <v>0.1773029383055556</v>
      </c>
      <c r="I3">
        <v>0.15617654530555558</v>
      </c>
    </row>
    <row r="4" spans="1:9" x14ac:dyDescent="0.25">
      <c r="A4" s="3">
        <v>1.2631018290711862</v>
      </c>
      <c r="B4">
        <v>2016</v>
      </c>
      <c r="C4" t="s">
        <v>47</v>
      </c>
      <c r="D4" t="s">
        <v>36</v>
      </c>
      <c r="E4">
        <v>3.907129750233425</v>
      </c>
      <c r="F4">
        <v>0.15844568748680601</v>
      </c>
      <c r="G4">
        <v>74.028829365079346</v>
      </c>
      <c r="H4">
        <v>0.19211804670588239</v>
      </c>
      <c r="I4">
        <v>0.16421474494117647</v>
      </c>
    </row>
    <row r="5" spans="1:9" x14ac:dyDescent="0.25">
      <c r="A5">
        <v>10.194280791877722</v>
      </c>
      <c r="B5">
        <v>2016</v>
      </c>
      <c r="C5" t="s">
        <v>47</v>
      </c>
      <c r="D5" t="s">
        <v>37</v>
      </c>
      <c r="E5">
        <v>4.3473345959595964</v>
      </c>
      <c r="F5">
        <v>0.16517940676676579</v>
      </c>
      <c r="G5">
        <v>35.645770202020209</v>
      </c>
      <c r="H5">
        <v>0.17760977791176472</v>
      </c>
      <c r="I5">
        <v>0.14276685079411763</v>
      </c>
    </row>
    <row r="6" spans="1:9" x14ac:dyDescent="0.25">
      <c r="A6">
        <v>1.0292844761651667</v>
      </c>
      <c r="B6">
        <v>2017</v>
      </c>
      <c r="C6" t="s">
        <v>49</v>
      </c>
      <c r="D6" t="s">
        <v>35</v>
      </c>
      <c r="E6">
        <v>11.705357758620689</v>
      </c>
      <c r="F6">
        <v>0.6590351961724138</v>
      </c>
      <c r="G6">
        <v>239.31693007662835</v>
      </c>
      <c r="H6">
        <v>0.22711691148275862</v>
      </c>
      <c r="I6">
        <v>0.18077006165517243</v>
      </c>
    </row>
    <row r="7" spans="1:9" x14ac:dyDescent="0.25">
      <c r="A7">
        <v>1.3366124425750536</v>
      </c>
      <c r="B7">
        <v>2017</v>
      </c>
      <c r="C7" t="s">
        <v>49</v>
      </c>
      <c r="D7" t="s">
        <v>36</v>
      </c>
      <c r="E7">
        <v>11.099463914301353</v>
      </c>
      <c r="F7">
        <v>0.5526695069655172</v>
      </c>
      <c r="G7">
        <v>178.67779439361956</v>
      </c>
      <c r="H7">
        <v>0.24997004055172412</v>
      </c>
      <c r="I7">
        <v>0.2367169007931034</v>
      </c>
    </row>
    <row r="8" spans="1:9" x14ac:dyDescent="0.25">
      <c r="A8">
        <v>1.1998789315122538</v>
      </c>
      <c r="B8">
        <v>2017</v>
      </c>
      <c r="C8" t="s">
        <v>49</v>
      </c>
      <c r="D8" t="s">
        <v>37</v>
      </c>
      <c r="E8">
        <v>11.152389179302194</v>
      </c>
      <c r="F8">
        <v>0.5425605814482759</v>
      </c>
      <c r="G8">
        <v>72.851633956957699</v>
      </c>
      <c r="H8">
        <v>0.18772041293103445</v>
      </c>
      <c r="I8">
        <v>0.15447908682758621</v>
      </c>
    </row>
    <row r="9" spans="1:9" x14ac:dyDescent="0.25">
      <c r="A9">
        <v>0.75474459108301917</v>
      </c>
      <c r="B9">
        <v>2017</v>
      </c>
      <c r="C9" s="3" t="s">
        <v>51</v>
      </c>
      <c r="D9" t="s">
        <v>35</v>
      </c>
      <c r="E9">
        <v>16.105937295751634</v>
      </c>
      <c r="F9">
        <v>1.0841788635588236</v>
      </c>
      <c r="G9">
        <v>270.13417075163397</v>
      </c>
      <c r="H9">
        <v>0.14667633447058825</v>
      </c>
      <c r="I9">
        <v>0.13371650326470585</v>
      </c>
    </row>
    <row r="10" spans="1:9" x14ac:dyDescent="0.25">
      <c r="A10">
        <v>0.76339191310944443</v>
      </c>
      <c r="B10">
        <v>2017</v>
      </c>
      <c r="C10" s="3" t="s">
        <v>51</v>
      </c>
      <c r="D10" t="s">
        <v>36</v>
      </c>
      <c r="E10">
        <v>15.389485702614381</v>
      </c>
      <c r="F10">
        <v>0.95416525814705866</v>
      </c>
      <c r="G10">
        <v>185.45651552287586</v>
      </c>
      <c r="H10">
        <v>0.13968273423529412</v>
      </c>
      <c r="I10">
        <v>0.15479929197058825</v>
      </c>
    </row>
    <row r="11" spans="1:9" x14ac:dyDescent="0.25">
      <c r="A11">
        <v>0.72263895205806694</v>
      </c>
      <c r="B11">
        <v>2017</v>
      </c>
      <c r="C11" s="3" t="s">
        <v>51</v>
      </c>
      <c r="D11" t="s">
        <v>37</v>
      </c>
      <c r="E11">
        <v>15.973754289215686</v>
      </c>
      <c r="F11">
        <v>1.0173788309411762</v>
      </c>
      <c r="G11">
        <v>74.532700163398701</v>
      </c>
      <c r="H11">
        <v>8.9737200500000003E-2</v>
      </c>
      <c r="I11">
        <v>6.4703839941176469E-2</v>
      </c>
    </row>
    <row r="12" spans="1:9" x14ac:dyDescent="0.25">
      <c r="A12">
        <v>1.6282087447231823</v>
      </c>
      <c r="B12">
        <v>2017</v>
      </c>
      <c r="C12" t="s">
        <v>52</v>
      </c>
      <c r="D12" t="s">
        <v>36</v>
      </c>
      <c r="E12">
        <v>15.197363888888885</v>
      </c>
      <c r="F12">
        <v>0.90906103316666675</v>
      </c>
      <c r="G12">
        <v>135.29393518518518</v>
      </c>
      <c r="H12">
        <v>6.3248919833333334E-2</v>
      </c>
      <c r="I12">
        <v>8.4647530900000004E-2</v>
      </c>
    </row>
    <row r="13" spans="1:9" x14ac:dyDescent="0.25">
      <c r="A13">
        <v>2.9489638523147631E-2</v>
      </c>
      <c r="B13">
        <v>2017</v>
      </c>
      <c r="C13" t="s">
        <v>52</v>
      </c>
      <c r="D13" t="s">
        <v>37</v>
      </c>
      <c r="E13">
        <v>15.715605555555554</v>
      </c>
      <c r="F13">
        <v>0.96826500373333346</v>
      </c>
      <c r="G13">
        <v>61.172222222222231</v>
      </c>
      <c r="H13">
        <v>5.9117129533333333E-2</v>
      </c>
      <c r="I13">
        <v>2.7797222200000006E-2</v>
      </c>
    </row>
    <row r="14" spans="1:9" x14ac:dyDescent="0.25">
      <c r="A14">
        <v>1.2772543858421537</v>
      </c>
      <c r="B14">
        <v>2017</v>
      </c>
      <c r="C14" t="s">
        <v>53</v>
      </c>
      <c r="D14" t="s">
        <v>35</v>
      </c>
      <c r="E14">
        <v>5.6676524257552474</v>
      </c>
      <c r="F14">
        <v>0.33365129463333332</v>
      </c>
      <c r="G14">
        <v>129.89618261283007</v>
      </c>
      <c r="H14">
        <v>0.11761715480000001</v>
      </c>
      <c r="I14">
        <v>7.7970918299999997E-2</v>
      </c>
    </row>
    <row r="15" spans="1:9" x14ac:dyDescent="0.25">
      <c r="A15">
        <v>3.0154019139144865</v>
      </c>
      <c r="B15">
        <v>2017</v>
      </c>
      <c r="C15" t="s">
        <v>53</v>
      </c>
      <c r="D15" t="s">
        <v>36</v>
      </c>
      <c r="E15">
        <v>5.1615620370370356</v>
      </c>
      <c r="F15">
        <v>0.28917840690000002</v>
      </c>
      <c r="G15">
        <v>94.097303240740743</v>
      </c>
      <c r="H15">
        <v>7.0127828199999992E-2</v>
      </c>
      <c r="I15">
        <v>7.2442066666666652E-2</v>
      </c>
    </row>
    <row r="16" spans="1:9" x14ac:dyDescent="0.25">
      <c r="A16">
        <v>5.6912804480648269</v>
      </c>
      <c r="B16">
        <v>2017</v>
      </c>
      <c r="C16" t="s">
        <v>53</v>
      </c>
      <c r="D16" t="s">
        <v>37</v>
      </c>
      <c r="E16">
        <v>5.2975830687830676</v>
      </c>
      <c r="F16">
        <v>0.29202630759999992</v>
      </c>
      <c r="G16">
        <v>38.947577947845794</v>
      </c>
      <c r="H16">
        <v>0.12200787519999999</v>
      </c>
      <c r="I16">
        <v>7.7890362899999996E-2</v>
      </c>
    </row>
    <row r="18" spans="1:9" x14ac:dyDescent="0.25">
      <c r="A18" s="7"/>
      <c r="E18" s="7"/>
      <c r="F18" s="7"/>
      <c r="G18" s="7"/>
      <c r="H18" s="7"/>
      <c r="I18" s="7"/>
    </row>
    <row r="19" spans="1:9" x14ac:dyDescent="0.25">
      <c r="A19" s="7"/>
      <c r="E19" s="7"/>
      <c r="F19" s="7"/>
      <c r="G19" s="7"/>
      <c r="H19" s="7"/>
      <c r="I19" s="7"/>
    </row>
    <row r="20" spans="1:9" x14ac:dyDescent="0.25">
      <c r="A20" s="8"/>
      <c r="E20" s="7"/>
      <c r="F20" s="7"/>
      <c r="G20" s="7"/>
      <c r="H20" s="7"/>
      <c r="I20" s="7"/>
    </row>
    <row r="21" spans="1:9" x14ac:dyDescent="0.25">
      <c r="A21" s="7"/>
      <c r="E21" s="7"/>
      <c r="F21" s="7"/>
      <c r="G21" s="7"/>
      <c r="H21" s="7"/>
      <c r="I21" s="7"/>
    </row>
    <row r="22" spans="1:9" x14ac:dyDescent="0.25">
      <c r="A22" s="7"/>
      <c r="E22" s="7"/>
      <c r="F22" s="7"/>
      <c r="G22" s="7"/>
      <c r="H22" s="7"/>
      <c r="I22" s="7"/>
    </row>
    <row r="23" spans="1:9" x14ac:dyDescent="0.25">
      <c r="A23" s="7"/>
      <c r="E23" s="7"/>
      <c r="F23" s="7"/>
      <c r="G23" s="7"/>
      <c r="H23" s="7"/>
      <c r="I23" s="7"/>
    </row>
    <row r="24" spans="1:9" x14ac:dyDescent="0.25">
      <c r="A24" s="7"/>
      <c r="E24" s="7"/>
      <c r="F24" s="7"/>
      <c r="G24" s="7"/>
      <c r="H24" s="7"/>
      <c r="I24" s="7"/>
    </row>
    <row r="25" spans="1:9" x14ac:dyDescent="0.25">
      <c r="A25" s="7"/>
      <c r="C25" s="3"/>
      <c r="E25" s="7"/>
      <c r="F25" s="7"/>
      <c r="G25" s="7"/>
      <c r="H25" s="7"/>
      <c r="I25" s="7"/>
    </row>
    <row r="26" spans="1:9" x14ac:dyDescent="0.25">
      <c r="A26" s="7"/>
      <c r="C26" s="3"/>
      <c r="E26" s="7"/>
      <c r="F26" s="7"/>
      <c r="G26" s="7"/>
      <c r="H26" s="7"/>
      <c r="I26" s="7"/>
    </row>
    <row r="27" spans="1:9" x14ac:dyDescent="0.25">
      <c r="A27" s="7"/>
      <c r="C27" s="3"/>
      <c r="E27" s="7"/>
      <c r="F27" s="7"/>
      <c r="G27" s="7"/>
      <c r="H27" s="7"/>
      <c r="I27" s="7"/>
    </row>
    <row r="28" spans="1:9" x14ac:dyDescent="0.25">
      <c r="A28" s="7"/>
      <c r="E28" s="7"/>
      <c r="F28" s="7"/>
      <c r="G28" s="7"/>
      <c r="H28" s="7"/>
      <c r="I28" s="7"/>
    </row>
    <row r="29" spans="1:9" x14ac:dyDescent="0.25">
      <c r="A29" s="7"/>
      <c r="E29" s="7"/>
      <c r="F29" s="7"/>
      <c r="G29" s="7"/>
      <c r="H29" s="7"/>
      <c r="I29" s="7"/>
    </row>
    <row r="30" spans="1:9" x14ac:dyDescent="0.25">
      <c r="A30" s="7"/>
      <c r="E30" s="7"/>
      <c r="F30" s="7"/>
      <c r="G30" s="7"/>
      <c r="H30" s="7"/>
      <c r="I30" s="7"/>
    </row>
    <row r="31" spans="1:9" x14ac:dyDescent="0.25">
      <c r="A31" s="7"/>
      <c r="E31" s="7"/>
      <c r="F31" s="7"/>
      <c r="G31" s="7"/>
      <c r="H31" s="7"/>
      <c r="I31" s="7"/>
    </row>
    <row r="32" spans="1:9" x14ac:dyDescent="0.25">
      <c r="A32" s="7"/>
      <c r="E32" s="7"/>
      <c r="F32" s="7"/>
      <c r="G32" s="7"/>
      <c r="H32" s="7"/>
      <c r="I32" s="7"/>
    </row>
  </sheetData>
  <autoFilter ref="D1:D32" xr:uid="{3FE6AB4F-3662-4F4B-9598-6FF57635775D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DBH data</vt:lpstr>
      <vt:lpstr>Growing season</vt:lpstr>
      <vt:lpstr>Monthly calculation</vt:lpstr>
      <vt:lpstr>Responses to VPD and solar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Wang</dc:creator>
  <cp:lastModifiedBy>Yi Wang</cp:lastModifiedBy>
  <dcterms:created xsi:type="dcterms:W3CDTF">2015-06-05T18:17:20Z</dcterms:created>
  <dcterms:modified xsi:type="dcterms:W3CDTF">2020-10-04T19:32:16Z</dcterms:modified>
</cp:coreProperties>
</file>