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eacloud-my.sharepoint.com/personal/a_m_m_abd-alla_iaea_org/Documents/My/Tang/Manuscript_V1/proof reading/"/>
    </mc:Choice>
  </mc:AlternateContent>
  <xr:revisionPtr revIDLastSave="0" documentId="8_{3158F356-CAB8-4EBE-9B06-3F9E3A44F36E}" xr6:coauthVersionLast="45" xr6:coauthVersionMax="45" xr10:uidLastSave="{00000000-0000-0000-0000-000000000000}"/>
  <bookViews>
    <workbookView xWindow="-120" yWindow="-120" windowWidth="23280" windowHeight="12600" xr2:uid="{67AABC2D-52C5-45B3-879A-F4B4F01C91B0}"/>
  </bookViews>
  <sheets>
    <sheet name="Table S2 Virus titre all head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D95" i="1"/>
  <c r="D94" i="1"/>
  <c r="D93" i="1"/>
  <c r="D92" i="1"/>
  <c r="D91" i="1"/>
  <c r="D90" i="1"/>
  <c r="D89" i="1"/>
  <c r="D88" i="1"/>
  <c r="J87" i="1"/>
  <c r="D87" i="1"/>
  <c r="D86" i="1"/>
  <c r="J85" i="1"/>
  <c r="K85" i="1"/>
  <c r="D85" i="1"/>
  <c r="D84" i="1"/>
  <c r="D83" i="1"/>
  <c r="D82" i="1"/>
  <c r="D81" i="1"/>
  <c r="D80" i="1"/>
  <c r="D79" i="1"/>
  <c r="D78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J57" i="1"/>
  <c r="D57" i="1"/>
  <c r="J56" i="1"/>
  <c r="D56" i="1"/>
  <c r="J55" i="1"/>
  <c r="K55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J32" i="1"/>
  <c r="K32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J12" i="1"/>
  <c r="D12" i="1"/>
  <c r="J11" i="1"/>
  <c r="D11" i="1"/>
  <c r="J10" i="1"/>
  <c r="K10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<sst xmlns="http://schemas.openxmlformats.org/spreadsheetml/2006/main" count="142" uniqueCount="77">
  <si>
    <r>
      <t> </t>
    </r>
    <r>
      <rPr>
        <sz val="10"/>
        <color theme="1"/>
        <rFont val="Calibri"/>
        <family val="2"/>
        <scheme val="minor"/>
      </rPr>
      <t>Place this text in the filename</t>
    </r>
  </si>
  <si>
    <t>Head</t>
  </si>
  <si>
    <t>Cycle threshold (Cq)</t>
  </si>
  <si>
    <t>Log10_Total virus copy number/head</t>
  </si>
  <si>
    <r>
      <t>Used equition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</si>
  <si>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CHIKV</t>
  </si>
  <si>
    <t>H7</t>
  </si>
  <si>
    <t>y = -0.3006x + 14.376</t>
  </si>
  <si>
    <t>H9</t>
  </si>
  <si>
    <t>H8</t>
  </si>
  <si>
    <t>H17</t>
  </si>
  <si>
    <t>H23</t>
  </si>
  <si>
    <t>H24</t>
  </si>
  <si>
    <t>H5</t>
  </si>
  <si>
    <t>virus titer</t>
  </si>
  <si>
    <t>No of mosquito</t>
  </si>
  <si>
    <t>prevalence</t>
  </si>
  <si>
    <t>total virus infection prevalence</t>
  </si>
  <si>
    <t>H13</t>
  </si>
  <si>
    <t>high</t>
  </si>
  <si>
    <t>H14</t>
  </si>
  <si>
    <t>low</t>
  </si>
  <si>
    <t>H4</t>
  </si>
  <si>
    <t>negative</t>
  </si>
  <si>
    <t>H21</t>
  </si>
  <si>
    <t>H10</t>
  </si>
  <si>
    <t>H19</t>
  </si>
  <si>
    <t>H3</t>
  </si>
  <si>
    <t>H2</t>
  </si>
  <si>
    <t>H1</t>
  </si>
  <si>
    <t>H11</t>
  </si>
  <si>
    <t>H12</t>
  </si>
  <si>
    <t>H15</t>
  </si>
  <si>
    <t>H18</t>
  </si>
  <si>
    <t>H6</t>
  </si>
  <si>
    <t>H20</t>
  </si>
  <si>
    <t>H22</t>
  </si>
  <si>
    <t>H16</t>
  </si>
  <si>
    <t>H25</t>
  </si>
  <si>
    <t>NC</t>
  </si>
  <si>
    <t>USUV</t>
  </si>
  <si>
    <t>y = -0.1494x + 10.885</t>
  </si>
  <si>
    <t>12H</t>
  </si>
  <si>
    <t>16H</t>
  </si>
  <si>
    <t>20H</t>
  </si>
  <si>
    <t>19H</t>
  </si>
  <si>
    <t>17H</t>
  </si>
  <si>
    <t>WNV</t>
  </si>
  <si>
    <t>y = -0.2911x + 14.15</t>
  </si>
  <si>
    <t>ZIKV</t>
  </si>
  <si>
    <t>H69</t>
  </si>
  <si>
    <t>y = -0.3737x + 16.217</t>
  </si>
  <si>
    <t>H73</t>
  </si>
  <si>
    <t>H63</t>
  </si>
  <si>
    <t>H72</t>
  </si>
  <si>
    <t>H55</t>
  </si>
  <si>
    <t>H67</t>
  </si>
  <si>
    <t>H70</t>
  </si>
  <si>
    <t>H52</t>
  </si>
  <si>
    <t>H60</t>
  </si>
  <si>
    <t>H65</t>
  </si>
  <si>
    <t>H61</t>
  </si>
  <si>
    <t>H66</t>
  </si>
  <si>
    <t>H58</t>
  </si>
  <si>
    <t>H75</t>
  </si>
  <si>
    <t>H56</t>
  </si>
  <si>
    <t>H59</t>
  </si>
  <si>
    <t>H62</t>
  </si>
  <si>
    <t>H51</t>
  </si>
  <si>
    <t>H74</t>
  </si>
  <si>
    <t>H53</t>
  </si>
  <si>
    <t>H57</t>
  </si>
  <si>
    <t>H64</t>
  </si>
  <si>
    <t>H68</t>
  </si>
  <si>
    <t>samples evaluated negative vor mosquito-borne viruses infection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</si>
  <si>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: equition from Ct &amp; log virus titre sheet</t>
    </r>
  </si>
  <si>
    <r>
      <t>Additional file 3: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Table S2.</t>
    </r>
    <r>
      <rPr>
        <sz val="12"/>
        <color theme="1"/>
        <rFont val="Times New Roman"/>
        <family val="1"/>
      </rPr>
      <t xml:space="preserve"> Determination of the virus copy number in the head of all virus infected mosquitoes. The virus copy number of all heads was determined using a correlation between the log10</t>
    </r>
    <r>
      <rPr>
        <sz val="12"/>
        <color theme="1"/>
        <rFont val="Calibri"/>
        <family val="2"/>
        <scheme val="minor"/>
      </rPr>
      <t xml:space="preserve"> virus copy number and the quantification cycle threshold (Cq)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</si>
</sst>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.25"/>
      <name val="Microsoft Sans Serif"/>
      <family val="2"/>
    </font>
    <font>
      <b/>
      <vertAlign val="superscript"/>
      <sz val="11"/>
      <color theme="1"/>
      <name val="Calibri"/>
      <family val="2"/>
      <scheme val="minor"/>
    </font>
    <font>
      <sz val="8.25"/>
      <name val="Microsoft Sans Serif"/>
      <family val="2"/>
    </font>
    <font>
      <sz val="8.5"/>
      <color theme="1"/>
      <name val="Microsoft Sans Serif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64" fontId="9" fillId="0" borderId="1" xfId="0" applyNumberFormat="1" applyFont="1" applyBorder="1" applyAlignment="1" applyProtection="1">
      <alignment vertical="center"/>
      <protection locked="0"/>
    </xf>
    <xf numFmtId="165" fontId="0" fillId="0" borderId="0" xfId="0" applyNumberFormat="1"/>
    <xf numFmtId="0" fontId="0" fillId="2" borderId="1" xfId="0" applyFill="1" applyBorder="1"/>
    <xf numFmtId="164" fontId="9" fillId="2" borderId="1" xfId="0" applyNumberFormat="1" applyFont="1" applyFill="1" applyBorder="1" applyAlignment="1" applyProtection="1">
      <alignment vertical="center"/>
      <protection locked="0"/>
    </xf>
    <xf numFmtId="2" fontId="9" fillId="2" borderId="1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top"/>
      <protection locked="0"/>
    </xf>
    <xf numFmtId="2" fontId="9" fillId="2" borderId="1" xfId="0" applyNumberFormat="1" applyFont="1" applyFill="1" applyBorder="1" applyAlignment="1" applyProtection="1">
      <alignment vertical="top"/>
      <protection locked="0"/>
    </xf>
    <xf numFmtId="0" fontId="0" fillId="0" borderId="3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9DB5-26CB-4631-B8C6-B77D37A5A9F4}">
  <dimension ref="A1:K104"/>
  <sheetViews>
    <sheetView tabSelected="1" workbookViewId="0"/>
  </sheetViews>
  <sheetFormatPr defaultRowHeight="15" x14ac:dyDescent="0.25"/>
  <cols>
    <col min="3" max="3" width="16.140625" customWidth="1"/>
    <col min="4" max="5" width="18.5703125" bestFit="1" customWidth="1"/>
    <col min="9" max="9" width="13.85546875" bestFit="1" customWidth="1"/>
    <col min="10" max="10" width="12" bestFit="1" customWidth="1"/>
    <col min="11" max="11" width="26.5703125" bestFit="1" customWidth="1"/>
  </cols>
  <sheetData>
    <row r="1" spans="1:11" ht="15.75" x14ac:dyDescent="0.25">
      <c r="A1" s="1" t="s">
        <v>76</v>
      </c>
    </row>
    <row r="2" spans="1:11" ht="30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</row>
    <row r="3" spans="1:11" x14ac:dyDescent="0.25">
      <c r="A3" s="7" t="s">
        <v>5</v>
      </c>
      <c r="B3" s="8" t="s">
        <v>6</v>
      </c>
      <c r="C3" s="9">
        <v>20.883512880423936</v>
      </c>
      <c r="D3" s="10">
        <f t="shared" ref="D3:D27" si="0">-0.3006*C3+14.376</f>
        <v>8.0984160281445643</v>
      </c>
      <c r="E3" s="7" t="s">
        <v>7</v>
      </c>
    </row>
    <row r="4" spans="1:11" x14ac:dyDescent="0.25">
      <c r="A4" s="7"/>
      <c r="B4" s="8" t="s">
        <v>8</v>
      </c>
      <c r="C4" s="9">
        <v>21.223981668476799</v>
      </c>
      <c r="D4" s="10">
        <f t="shared" si="0"/>
        <v>7.9960711104558744</v>
      </c>
      <c r="E4" s="7"/>
    </row>
    <row r="5" spans="1:11" x14ac:dyDescent="0.25">
      <c r="A5" s="7"/>
      <c r="B5" s="8" t="s">
        <v>9</v>
      </c>
      <c r="C5" s="9">
        <v>21.643763344941764</v>
      </c>
      <c r="D5" s="10">
        <f t="shared" si="0"/>
        <v>7.869884738510506</v>
      </c>
      <c r="E5" s="7"/>
    </row>
    <row r="6" spans="1:11" x14ac:dyDescent="0.25">
      <c r="A6" s="7"/>
      <c r="B6" s="8" t="s">
        <v>10</v>
      </c>
      <c r="C6" s="9">
        <v>21.948539207411532</v>
      </c>
      <c r="D6" s="10">
        <f t="shared" si="0"/>
        <v>7.7782691142520939</v>
      </c>
      <c r="E6" s="7"/>
    </row>
    <row r="7" spans="1:11" x14ac:dyDescent="0.25">
      <c r="A7" s="7"/>
      <c r="B7" s="8" t="s">
        <v>11</v>
      </c>
      <c r="C7" s="9">
        <v>22.064217068261069</v>
      </c>
      <c r="D7" s="10">
        <f t="shared" si="0"/>
        <v>7.7434963492807229</v>
      </c>
      <c r="E7" s="7"/>
    </row>
    <row r="8" spans="1:11" x14ac:dyDescent="0.25">
      <c r="A8" s="7"/>
      <c r="B8" s="8" t="s">
        <v>12</v>
      </c>
      <c r="C8" s="9">
        <v>22.213771872819965</v>
      </c>
      <c r="D8" s="10">
        <f t="shared" si="0"/>
        <v>7.6985401750303186</v>
      </c>
      <c r="E8" s="7"/>
    </row>
    <row r="9" spans="1:11" x14ac:dyDescent="0.25">
      <c r="A9" s="7"/>
      <c r="B9" s="8" t="s">
        <v>13</v>
      </c>
      <c r="C9" s="9">
        <v>22.471331121463866</v>
      </c>
      <c r="D9" s="10">
        <f t="shared" si="0"/>
        <v>7.6211178648879621</v>
      </c>
      <c r="E9" s="7"/>
      <c r="H9" t="s">
        <v>14</v>
      </c>
      <c r="I9" t="s">
        <v>15</v>
      </c>
      <c r="J9" t="s">
        <v>16</v>
      </c>
      <c r="K9" t="s">
        <v>17</v>
      </c>
    </row>
    <row r="10" spans="1:11" x14ac:dyDescent="0.25">
      <c r="A10" s="7"/>
      <c r="B10" s="8" t="s">
        <v>18</v>
      </c>
      <c r="C10" s="9">
        <v>23.301825144574199</v>
      </c>
      <c r="D10" s="10">
        <f t="shared" si="0"/>
        <v>7.3714713615409959</v>
      </c>
      <c r="E10" s="7"/>
      <c r="H10" t="s">
        <v>19</v>
      </c>
      <c r="I10">
        <v>13</v>
      </c>
      <c r="J10">
        <f>13/25</f>
        <v>0.52</v>
      </c>
      <c r="K10">
        <f>SUM(J10:J11)</f>
        <v>0.72</v>
      </c>
    </row>
    <row r="11" spans="1:11" x14ac:dyDescent="0.25">
      <c r="A11" s="7"/>
      <c r="B11" s="8" t="s">
        <v>20</v>
      </c>
      <c r="C11" s="9">
        <v>23.444912835923031</v>
      </c>
      <c r="D11" s="10">
        <f t="shared" si="0"/>
        <v>7.3284592015215368</v>
      </c>
      <c r="E11" s="7"/>
      <c r="H11" t="s">
        <v>21</v>
      </c>
      <c r="I11">
        <v>5</v>
      </c>
      <c r="J11">
        <f>5/25</f>
        <v>0.2</v>
      </c>
    </row>
    <row r="12" spans="1:11" x14ac:dyDescent="0.25">
      <c r="A12" s="7"/>
      <c r="B12" s="8" t="s">
        <v>22</v>
      </c>
      <c r="C12" s="9">
        <v>23.9914541298843</v>
      </c>
      <c r="D12" s="10">
        <f t="shared" si="0"/>
        <v>7.1641688885567794</v>
      </c>
      <c r="E12" s="7"/>
      <c r="H12" t="s">
        <v>23</v>
      </c>
      <c r="I12">
        <v>7</v>
      </c>
      <c r="J12">
        <f>7/25</f>
        <v>0.28000000000000003</v>
      </c>
    </row>
    <row r="13" spans="1:11" x14ac:dyDescent="0.25">
      <c r="A13" s="7"/>
      <c r="B13" s="8" t="s">
        <v>24</v>
      </c>
      <c r="C13" s="9">
        <v>24.470392544931332</v>
      </c>
      <c r="D13" s="10">
        <f t="shared" si="0"/>
        <v>7.0202000009936416</v>
      </c>
      <c r="E13" s="7"/>
    </row>
    <row r="14" spans="1:11" x14ac:dyDescent="0.25">
      <c r="A14" s="7"/>
      <c r="B14" s="8" t="s">
        <v>25</v>
      </c>
      <c r="C14" s="9">
        <v>25.339643791018499</v>
      </c>
      <c r="D14" s="10">
        <f t="shared" si="0"/>
        <v>6.7589030764198395</v>
      </c>
      <c r="E14" s="7"/>
    </row>
    <row r="15" spans="1:11" x14ac:dyDescent="0.25">
      <c r="A15" s="7"/>
      <c r="B15" s="8" t="s">
        <v>26</v>
      </c>
      <c r="C15" s="9">
        <v>25.508890148774835</v>
      </c>
      <c r="D15" s="10">
        <f t="shared" si="0"/>
        <v>6.7080276212782843</v>
      </c>
      <c r="E15" s="7"/>
    </row>
    <row r="16" spans="1:11" x14ac:dyDescent="0.25">
      <c r="A16" s="7"/>
      <c r="B16" s="8" t="s">
        <v>27</v>
      </c>
      <c r="C16" s="9">
        <v>32.068493207061366</v>
      </c>
      <c r="D16" s="10">
        <f t="shared" si="0"/>
        <v>4.7362109419573528</v>
      </c>
      <c r="E16" s="7"/>
    </row>
    <row r="17" spans="1:11" x14ac:dyDescent="0.25">
      <c r="A17" s="7"/>
      <c r="B17" s="8" t="s">
        <v>28</v>
      </c>
      <c r="C17" s="9">
        <v>33.303443942430064</v>
      </c>
      <c r="D17" s="10">
        <f t="shared" si="0"/>
        <v>4.3649847509055224</v>
      </c>
      <c r="E17" s="7"/>
    </row>
    <row r="18" spans="1:11" x14ac:dyDescent="0.25">
      <c r="A18" s="7"/>
      <c r="B18" s="8" t="s">
        <v>29</v>
      </c>
      <c r="C18" s="9">
        <v>33.435466247846534</v>
      </c>
      <c r="D18" s="10">
        <f t="shared" si="0"/>
        <v>4.3252988458973327</v>
      </c>
      <c r="E18" s="7"/>
    </row>
    <row r="19" spans="1:11" x14ac:dyDescent="0.25">
      <c r="A19" s="7"/>
      <c r="B19" s="8" t="s">
        <v>30</v>
      </c>
      <c r="C19" s="9">
        <v>33.648462171080233</v>
      </c>
      <c r="D19" s="10">
        <f t="shared" si="0"/>
        <v>4.2612722713732829</v>
      </c>
      <c r="E19" s="7"/>
    </row>
    <row r="20" spans="1:11" x14ac:dyDescent="0.25">
      <c r="A20" s="7"/>
      <c r="B20" s="8" t="s">
        <v>31</v>
      </c>
      <c r="C20" s="9">
        <v>33.977179173556465</v>
      </c>
      <c r="D20" s="10">
        <f t="shared" si="0"/>
        <v>4.1624599404289278</v>
      </c>
      <c r="E20" s="7"/>
    </row>
    <row r="21" spans="1:11" x14ac:dyDescent="0.25">
      <c r="A21" s="7"/>
      <c r="B21" s="11" t="s">
        <v>32</v>
      </c>
      <c r="C21" s="12">
        <v>37.547911790454201</v>
      </c>
      <c r="D21" s="10">
        <f t="shared" si="0"/>
        <v>3.0890977157894675</v>
      </c>
      <c r="E21" s="7"/>
    </row>
    <row r="22" spans="1:11" x14ac:dyDescent="0.25">
      <c r="A22" s="7"/>
      <c r="B22" s="11" t="s">
        <v>33</v>
      </c>
      <c r="C22" s="12">
        <v>38.408994635592563</v>
      </c>
      <c r="D22" s="10">
        <f t="shared" si="0"/>
        <v>2.8302562125408759</v>
      </c>
      <c r="E22" s="7"/>
    </row>
    <row r="23" spans="1:11" x14ac:dyDescent="0.25">
      <c r="A23" s="7"/>
      <c r="B23" s="11" t="s">
        <v>34</v>
      </c>
      <c r="C23" s="12">
        <v>38.557278470761865</v>
      </c>
      <c r="D23" s="10">
        <f t="shared" si="0"/>
        <v>2.7856820916889831</v>
      </c>
      <c r="E23" s="7"/>
    </row>
    <row r="24" spans="1:11" x14ac:dyDescent="0.25">
      <c r="A24" s="7"/>
      <c r="B24" s="11" t="s">
        <v>35</v>
      </c>
      <c r="C24" s="12">
        <v>39.399104708790503</v>
      </c>
      <c r="D24" s="10">
        <f t="shared" si="0"/>
        <v>2.5326291245375749</v>
      </c>
      <c r="E24" s="7"/>
    </row>
    <row r="25" spans="1:11" x14ac:dyDescent="0.25">
      <c r="A25" s="7"/>
      <c r="B25" s="11" t="s">
        <v>36</v>
      </c>
      <c r="C25" s="13">
        <v>39.730338895988098</v>
      </c>
      <c r="D25" s="10">
        <f t="shared" si="0"/>
        <v>2.4330601278659785</v>
      </c>
      <c r="E25" s="7"/>
    </row>
    <row r="26" spans="1:11" x14ac:dyDescent="0.25">
      <c r="A26" s="7"/>
      <c r="B26" s="11" t="s">
        <v>37</v>
      </c>
      <c r="C26" s="12">
        <v>40.041552152637998</v>
      </c>
      <c r="D26" s="10">
        <f t="shared" si="0"/>
        <v>2.3395094229170184</v>
      </c>
      <c r="E26" s="7"/>
    </row>
    <row r="27" spans="1:11" x14ac:dyDescent="0.25">
      <c r="A27" s="7"/>
      <c r="B27" s="11" t="s">
        <v>38</v>
      </c>
      <c r="C27" s="12">
        <v>40.238201737124697</v>
      </c>
      <c r="D27" s="10">
        <f t="shared" si="0"/>
        <v>2.2803965578203158</v>
      </c>
      <c r="E27" s="7"/>
    </row>
    <row r="28" spans="1:11" x14ac:dyDescent="0.25">
      <c r="A28" s="7"/>
      <c r="B28" s="14" t="s">
        <v>39</v>
      </c>
      <c r="C28" s="15">
        <v>39.762556592741703</v>
      </c>
      <c r="D28" s="10"/>
      <c r="E28" s="7"/>
    </row>
    <row r="29" spans="1:11" x14ac:dyDescent="0.25">
      <c r="A29" s="16" t="s">
        <v>40</v>
      </c>
      <c r="B29" s="8" t="s">
        <v>27</v>
      </c>
      <c r="C29" s="8">
        <v>23.070000000000004</v>
      </c>
      <c r="D29" s="10">
        <f t="shared" ref="D29:D51" si="1">10.885-0.1494*C29</f>
        <v>7.4383419999999987</v>
      </c>
      <c r="E29" s="7" t="s">
        <v>41</v>
      </c>
    </row>
    <row r="30" spans="1:11" x14ac:dyDescent="0.25">
      <c r="A30" s="16"/>
      <c r="B30" s="8" t="s">
        <v>22</v>
      </c>
      <c r="C30" s="8">
        <v>23.820000000000004</v>
      </c>
      <c r="D30" s="10">
        <f t="shared" si="1"/>
        <v>7.3262919999999987</v>
      </c>
      <c r="E30" s="7"/>
    </row>
    <row r="31" spans="1:11" x14ac:dyDescent="0.25">
      <c r="A31" s="16"/>
      <c r="B31" s="17" t="s">
        <v>32</v>
      </c>
      <c r="C31" s="18">
        <v>20.943796073244535</v>
      </c>
      <c r="D31" s="10">
        <f t="shared" si="1"/>
        <v>7.7559968666572665</v>
      </c>
      <c r="E31" s="7"/>
      <c r="H31" t="s">
        <v>14</v>
      </c>
      <c r="I31" t="s">
        <v>15</v>
      </c>
      <c r="J31" t="s">
        <v>16</v>
      </c>
      <c r="K31" t="s">
        <v>17</v>
      </c>
    </row>
    <row r="32" spans="1:11" x14ac:dyDescent="0.25">
      <c r="A32" s="16"/>
      <c r="B32" s="17" t="s">
        <v>11</v>
      </c>
      <c r="C32" s="18">
        <v>21.168313482028736</v>
      </c>
      <c r="D32" s="10">
        <f t="shared" si="1"/>
        <v>7.7224539657849061</v>
      </c>
      <c r="E32" s="7"/>
      <c r="H32" t="s">
        <v>19</v>
      </c>
      <c r="I32">
        <v>23</v>
      </c>
      <c r="J32">
        <f>23/23</f>
        <v>1</v>
      </c>
      <c r="K32">
        <f>SUM(J32:J33)</f>
        <v>1</v>
      </c>
    </row>
    <row r="33" spans="1:10" x14ac:dyDescent="0.25">
      <c r="A33" s="16"/>
      <c r="B33" s="17" t="s">
        <v>13</v>
      </c>
      <c r="C33" s="18">
        <v>21.247673815925801</v>
      </c>
      <c r="D33" s="10">
        <f t="shared" si="1"/>
        <v>7.7105975319006852</v>
      </c>
      <c r="E33" s="7"/>
      <c r="H33" t="s">
        <v>21</v>
      </c>
      <c r="I33">
        <v>0</v>
      </c>
      <c r="J33">
        <v>0</v>
      </c>
    </row>
    <row r="34" spans="1:10" x14ac:dyDescent="0.25">
      <c r="A34" s="16"/>
      <c r="B34" s="17" t="s">
        <v>24</v>
      </c>
      <c r="C34" s="18">
        <v>21.575221411562367</v>
      </c>
      <c r="D34" s="10">
        <f t="shared" si="1"/>
        <v>7.6616619211125823</v>
      </c>
      <c r="E34" s="7"/>
      <c r="H34" t="s">
        <v>23</v>
      </c>
      <c r="I34">
        <v>0</v>
      </c>
      <c r="J34">
        <v>0</v>
      </c>
    </row>
    <row r="35" spans="1:10" x14ac:dyDescent="0.25">
      <c r="A35" s="16"/>
      <c r="B35" s="17" t="s">
        <v>18</v>
      </c>
      <c r="C35" s="18">
        <v>21.801051173375701</v>
      </c>
      <c r="D35" s="10">
        <f t="shared" si="1"/>
        <v>7.6279229546976701</v>
      </c>
      <c r="E35" s="7"/>
    </row>
    <row r="36" spans="1:10" x14ac:dyDescent="0.25">
      <c r="A36" s="16"/>
      <c r="B36" s="17" t="s">
        <v>20</v>
      </c>
      <c r="C36" s="18">
        <v>21.891040805383067</v>
      </c>
      <c r="D36" s="10">
        <f t="shared" si="1"/>
        <v>7.6144785036757696</v>
      </c>
      <c r="E36" s="7"/>
    </row>
    <row r="37" spans="1:10" x14ac:dyDescent="0.25">
      <c r="A37" s="16"/>
      <c r="B37" s="17" t="s">
        <v>38</v>
      </c>
      <c r="C37" s="18">
        <v>21.942677288054202</v>
      </c>
      <c r="D37" s="10">
        <f t="shared" si="1"/>
        <v>7.6067640131647014</v>
      </c>
      <c r="E37" s="7"/>
    </row>
    <row r="38" spans="1:10" x14ac:dyDescent="0.25">
      <c r="A38" s="16"/>
      <c r="B38" s="17" t="s">
        <v>8</v>
      </c>
      <c r="C38" s="18">
        <v>22.137611955386632</v>
      </c>
      <c r="D38" s="10">
        <f t="shared" si="1"/>
        <v>7.5776407738652374</v>
      </c>
      <c r="E38" s="7"/>
    </row>
    <row r="39" spans="1:10" x14ac:dyDescent="0.25">
      <c r="A39" s="16"/>
      <c r="B39" s="17" t="s">
        <v>25</v>
      </c>
      <c r="C39" s="18">
        <v>22.397712981534067</v>
      </c>
      <c r="D39" s="10">
        <f t="shared" si="1"/>
        <v>7.5387816805588095</v>
      </c>
      <c r="E39" s="7"/>
    </row>
    <row r="40" spans="1:10" x14ac:dyDescent="0.25">
      <c r="A40" s="16"/>
      <c r="B40" s="17" t="s">
        <v>9</v>
      </c>
      <c r="C40" s="18">
        <v>22.545704321974736</v>
      </c>
      <c r="D40" s="10">
        <f t="shared" si="1"/>
        <v>7.5166717742969738</v>
      </c>
      <c r="E40" s="7"/>
    </row>
    <row r="41" spans="1:10" x14ac:dyDescent="0.25">
      <c r="A41" s="16"/>
      <c r="B41" s="17" t="s">
        <v>36</v>
      </c>
      <c r="C41" s="18">
        <v>22.818353707905231</v>
      </c>
      <c r="D41" s="10">
        <f t="shared" si="1"/>
        <v>7.4759379560389583</v>
      </c>
      <c r="E41" s="7"/>
    </row>
    <row r="42" spans="1:10" x14ac:dyDescent="0.25">
      <c r="A42" s="16"/>
      <c r="B42" s="17" t="s">
        <v>34</v>
      </c>
      <c r="C42" s="18">
        <v>22.8491427292136</v>
      </c>
      <c r="D42" s="10">
        <f t="shared" si="1"/>
        <v>7.4713380762554884</v>
      </c>
      <c r="E42" s="7"/>
    </row>
    <row r="43" spans="1:10" x14ac:dyDescent="0.25">
      <c r="A43" s="16"/>
      <c r="B43" s="17" t="s">
        <v>12</v>
      </c>
      <c r="C43" s="18">
        <v>22.98970387102273</v>
      </c>
      <c r="D43" s="10">
        <f t="shared" si="1"/>
        <v>7.4503382416692041</v>
      </c>
      <c r="E43" s="7"/>
    </row>
    <row r="44" spans="1:10" x14ac:dyDescent="0.25">
      <c r="A44" s="16"/>
      <c r="B44" s="17" t="s">
        <v>6</v>
      </c>
      <c r="C44" s="18">
        <v>23.127253088949633</v>
      </c>
      <c r="D44" s="10">
        <f t="shared" si="1"/>
        <v>7.429788388510925</v>
      </c>
      <c r="E44" s="7"/>
    </row>
    <row r="45" spans="1:10" x14ac:dyDescent="0.25">
      <c r="A45" s="16"/>
      <c r="B45" s="17" t="s">
        <v>30</v>
      </c>
      <c r="C45" s="18">
        <v>23.139012622771901</v>
      </c>
      <c r="D45" s="10">
        <f t="shared" si="1"/>
        <v>7.4280315141578779</v>
      </c>
      <c r="E45" s="7"/>
    </row>
    <row r="46" spans="1:10" x14ac:dyDescent="0.25">
      <c r="A46" s="16"/>
      <c r="B46" s="17" t="s">
        <v>33</v>
      </c>
      <c r="C46" s="18">
        <v>23.367391214193635</v>
      </c>
      <c r="D46" s="10">
        <f t="shared" si="1"/>
        <v>7.39391175259947</v>
      </c>
      <c r="E46" s="7"/>
    </row>
    <row r="47" spans="1:10" x14ac:dyDescent="0.25">
      <c r="A47" s="16"/>
      <c r="B47" s="17" t="s">
        <v>42</v>
      </c>
      <c r="C47" s="18">
        <v>23.726688202717597</v>
      </c>
      <c r="D47" s="10">
        <f t="shared" si="1"/>
        <v>7.3402327825139908</v>
      </c>
      <c r="E47" s="7"/>
    </row>
    <row r="48" spans="1:10" x14ac:dyDescent="0.25">
      <c r="A48" s="16"/>
      <c r="B48" s="17" t="s">
        <v>43</v>
      </c>
      <c r="C48" s="18">
        <v>23.876684343886399</v>
      </c>
      <c r="D48" s="10">
        <f t="shared" si="1"/>
        <v>7.3178233590233717</v>
      </c>
      <c r="E48" s="7"/>
    </row>
    <row r="49" spans="1:11" x14ac:dyDescent="0.25">
      <c r="A49" s="16"/>
      <c r="B49" s="17" t="s">
        <v>44</v>
      </c>
      <c r="C49" s="18">
        <v>23.900290000300998</v>
      </c>
      <c r="D49" s="10">
        <f t="shared" si="1"/>
        <v>7.314296673955031</v>
      </c>
      <c r="E49" s="7"/>
    </row>
    <row r="50" spans="1:11" x14ac:dyDescent="0.25">
      <c r="A50" s="16"/>
      <c r="B50" s="17" t="s">
        <v>45</v>
      </c>
      <c r="C50" s="18">
        <v>24.246290907445132</v>
      </c>
      <c r="D50" s="10">
        <f t="shared" si="1"/>
        <v>7.2626041384276974</v>
      </c>
      <c r="E50" s="7"/>
    </row>
    <row r="51" spans="1:11" x14ac:dyDescent="0.25">
      <c r="A51" s="16"/>
      <c r="B51" s="17" t="s">
        <v>46</v>
      </c>
      <c r="C51" s="18">
        <v>28.517716025245065</v>
      </c>
      <c r="D51" s="10">
        <f t="shared" si="1"/>
        <v>6.624453225828387</v>
      </c>
      <c r="E51" s="7"/>
    </row>
    <row r="52" spans="1:11" x14ac:dyDescent="0.25">
      <c r="A52" s="7" t="s">
        <v>47</v>
      </c>
      <c r="B52" s="19" t="s">
        <v>11</v>
      </c>
      <c r="C52" s="9">
        <v>19.014526537340867</v>
      </c>
      <c r="D52" s="10">
        <f t="shared" ref="D52:D76" si="2">14.15-0.2911*C52</f>
        <v>8.6148713249800739</v>
      </c>
      <c r="E52" s="7" t="s">
        <v>48</v>
      </c>
    </row>
    <row r="53" spans="1:11" x14ac:dyDescent="0.25">
      <c r="A53" s="7"/>
      <c r="B53" s="19" t="s">
        <v>6</v>
      </c>
      <c r="C53" s="9">
        <v>19.052185539568068</v>
      </c>
      <c r="D53" s="10">
        <f t="shared" si="2"/>
        <v>8.6039087894317348</v>
      </c>
      <c r="E53" s="7"/>
    </row>
    <row r="54" spans="1:11" x14ac:dyDescent="0.25">
      <c r="A54" s="7"/>
      <c r="B54" s="19" t="s">
        <v>20</v>
      </c>
      <c r="C54" s="9">
        <v>19.203148152113332</v>
      </c>
      <c r="D54" s="10">
        <f t="shared" si="2"/>
        <v>8.5599635729198091</v>
      </c>
      <c r="E54" s="7"/>
      <c r="H54" t="s">
        <v>14</v>
      </c>
      <c r="I54" t="s">
        <v>15</v>
      </c>
      <c r="J54" t="s">
        <v>16</v>
      </c>
      <c r="K54" t="s">
        <v>17</v>
      </c>
    </row>
    <row r="55" spans="1:11" x14ac:dyDescent="0.25">
      <c r="A55" s="7"/>
      <c r="B55" s="19" t="s">
        <v>37</v>
      </c>
      <c r="C55" s="9">
        <v>19.338364366013803</v>
      </c>
      <c r="D55" s="10">
        <f t="shared" si="2"/>
        <v>8.5206021330533819</v>
      </c>
      <c r="E55" s="7"/>
      <c r="H55" t="s">
        <v>19</v>
      </c>
      <c r="I55">
        <v>16</v>
      </c>
      <c r="J55">
        <f>16/25</f>
        <v>0.64</v>
      </c>
      <c r="K55">
        <f>SUM(J55:J56)</f>
        <v>0.88</v>
      </c>
    </row>
    <row r="56" spans="1:11" x14ac:dyDescent="0.25">
      <c r="A56" s="7"/>
      <c r="B56" s="19" t="s">
        <v>13</v>
      </c>
      <c r="C56" s="9">
        <v>19.593111746620664</v>
      </c>
      <c r="D56" s="10">
        <f t="shared" si="2"/>
        <v>8.4464451705587251</v>
      </c>
      <c r="E56" s="7"/>
      <c r="H56" t="s">
        <v>21</v>
      </c>
      <c r="I56">
        <v>6</v>
      </c>
      <c r="J56">
        <f>6/25</f>
        <v>0.24</v>
      </c>
    </row>
    <row r="57" spans="1:11" x14ac:dyDescent="0.25">
      <c r="A57" s="7"/>
      <c r="B57" s="19" t="s">
        <v>27</v>
      </c>
      <c r="C57" s="9">
        <v>19.8171465116706</v>
      </c>
      <c r="D57" s="10">
        <f t="shared" si="2"/>
        <v>8.3812286504526874</v>
      </c>
      <c r="E57" s="7"/>
      <c r="H57" t="s">
        <v>23</v>
      </c>
      <c r="I57">
        <v>3</v>
      </c>
      <c r="J57">
        <f>3/25</f>
        <v>0.12</v>
      </c>
    </row>
    <row r="58" spans="1:11" x14ac:dyDescent="0.25">
      <c r="A58" s="7"/>
      <c r="B58" s="19" t="s">
        <v>22</v>
      </c>
      <c r="C58" s="9">
        <v>19.871651406723931</v>
      </c>
      <c r="D58" s="10">
        <f t="shared" si="2"/>
        <v>8.3653622755026635</v>
      </c>
      <c r="E58" s="7"/>
    </row>
    <row r="59" spans="1:11" x14ac:dyDescent="0.25">
      <c r="A59" s="7"/>
      <c r="B59" s="19" t="s">
        <v>12</v>
      </c>
      <c r="C59" s="9">
        <v>20.092482739434299</v>
      </c>
      <c r="D59" s="10">
        <f t="shared" si="2"/>
        <v>8.3010782745506759</v>
      </c>
      <c r="E59" s="7"/>
    </row>
    <row r="60" spans="1:11" x14ac:dyDescent="0.25">
      <c r="A60" s="7"/>
      <c r="B60" s="19" t="s">
        <v>29</v>
      </c>
      <c r="C60" s="9">
        <v>20.205541213178833</v>
      </c>
      <c r="D60" s="10">
        <f t="shared" si="2"/>
        <v>8.2681669528436412</v>
      </c>
      <c r="E60" s="7"/>
    </row>
    <row r="61" spans="1:11" x14ac:dyDescent="0.25">
      <c r="A61" s="7"/>
      <c r="B61" s="19" t="s">
        <v>36</v>
      </c>
      <c r="C61" s="9">
        <v>20.254496220852101</v>
      </c>
      <c r="D61" s="10">
        <f t="shared" si="2"/>
        <v>8.2539161501099532</v>
      </c>
      <c r="E61" s="7"/>
    </row>
    <row r="62" spans="1:11" x14ac:dyDescent="0.25">
      <c r="A62" s="7"/>
      <c r="B62" s="19" t="s">
        <v>25</v>
      </c>
      <c r="C62" s="9">
        <v>20.39030830198833</v>
      </c>
      <c r="D62" s="10">
        <f t="shared" si="2"/>
        <v>8.2143812532911973</v>
      </c>
      <c r="E62" s="7"/>
    </row>
    <row r="63" spans="1:11" x14ac:dyDescent="0.25">
      <c r="A63" s="7"/>
      <c r="B63" s="19" t="s">
        <v>31</v>
      </c>
      <c r="C63" s="9">
        <v>20.415108475434835</v>
      </c>
      <c r="D63" s="10">
        <f t="shared" si="2"/>
        <v>8.2071619228009194</v>
      </c>
      <c r="E63" s="7"/>
    </row>
    <row r="64" spans="1:11" x14ac:dyDescent="0.25">
      <c r="A64" s="7"/>
      <c r="B64" s="19" t="s">
        <v>26</v>
      </c>
      <c r="C64" s="9">
        <v>20.5028028816409</v>
      </c>
      <c r="D64" s="10">
        <f t="shared" si="2"/>
        <v>8.1816340811543338</v>
      </c>
      <c r="E64" s="7"/>
    </row>
    <row r="65" spans="1:5" x14ac:dyDescent="0.25">
      <c r="A65" s="7"/>
      <c r="B65" s="19" t="s">
        <v>28</v>
      </c>
      <c r="C65" s="9">
        <v>21.107885417169232</v>
      </c>
      <c r="D65" s="10">
        <f t="shared" si="2"/>
        <v>8.005494555062036</v>
      </c>
      <c r="E65" s="7"/>
    </row>
    <row r="66" spans="1:5" x14ac:dyDescent="0.25">
      <c r="A66" s="7"/>
      <c r="B66" s="19" t="s">
        <v>18</v>
      </c>
      <c r="C66" s="9">
        <v>21.733964399368432</v>
      </c>
      <c r="D66" s="10">
        <f t="shared" si="2"/>
        <v>7.8232429633438496</v>
      </c>
      <c r="E66" s="7"/>
    </row>
    <row r="67" spans="1:5" x14ac:dyDescent="0.25">
      <c r="A67" s="7"/>
      <c r="B67" s="19" t="s">
        <v>35</v>
      </c>
      <c r="C67" s="9">
        <v>21.927146449593636</v>
      </c>
      <c r="D67" s="10">
        <f t="shared" si="2"/>
        <v>7.7670076685232923</v>
      </c>
      <c r="E67" s="7"/>
    </row>
    <row r="68" spans="1:5" x14ac:dyDescent="0.25">
      <c r="A68" s="7"/>
      <c r="B68" s="19" t="s">
        <v>24</v>
      </c>
      <c r="C68" s="9">
        <v>33.549409020800667</v>
      </c>
      <c r="D68" s="10">
        <f t="shared" si="2"/>
        <v>4.3837670340449257</v>
      </c>
      <c r="E68" s="7"/>
    </row>
    <row r="69" spans="1:5" x14ac:dyDescent="0.25">
      <c r="A69" s="7"/>
      <c r="B69" s="19" t="s">
        <v>33</v>
      </c>
      <c r="C69" s="9">
        <v>34.151770876622635</v>
      </c>
      <c r="D69" s="10">
        <f t="shared" si="2"/>
        <v>4.2084194978151501</v>
      </c>
      <c r="E69" s="7"/>
    </row>
    <row r="70" spans="1:5" x14ac:dyDescent="0.25">
      <c r="A70" s="7"/>
      <c r="B70" s="19" t="s">
        <v>8</v>
      </c>
      <c r="C70" s="9">
        <v>34.917344055972968</v>
      </c>
      <c r="D70" s="10">
        <f t="shared" si="2"/>
        <v>3.9855611453062689</v>
      </c>
      <c r="E70" s="7"/>
    </row>
    <row r="71" spans="1:5" x14ac:dyDescent="0.25">
      <c r="A71" s="7"/>
      <c r="B71" s="19" t="s">
        <v>10</v>
      </c>
      <c r="C71" s="9">
        <v>35.103429863591067</v>
      </c>
      <c r="D71" s="10">
        <f t="shared" si="2"/>
        <v>3.9313915667086405</v>
      </c>
      <c r="E71" s="7"/>
    </row>
    <row r="72" spans="1:5" x14ac:dyDescent="0.25">
      <c r="A72" s="7"/>
      <c r="B72" s="19" t="s">
        <v>38</v>
      </c>
      <c r="C72" s="9">
        <v>35.535451972237261</v>
      </c>
      <c r="D72" s="10">
        <f t="shared" si="2"/>
        <v>3.8056299308817323</v>
      </c>
      <c r="E72" s="7"/>
    </row>
    <row r="73" spans="1:5" x14ac:dyDescent="0.25">
      <c r="A73" s="7"/>
      <c r="B73" s="19" t="s">
        <v>9</v>
      </c>
      <c r="C73" s="9">
        <v>35.648827411089833</v>
      </c>
      <c r="D73" s="10">
        <f t="shared" si="2"/>
        <v>3.7726263406317493</v>
      </c>
      <c r="E73" s="7"/>
    </row>
    <row r="74" spans="1:5" x14ac:dyDescent="0.25">
      <c r="A74" s="7"/>
      <c r="B74" s="20" t="s">
        <v>32</v>
      </c>
      <c r="C74" s="12">
        <v>36.213365444488538</v>
      </c>
      <c r="D74" s="10">
        <f t="shared" si="2"/>
        <v>3.6082893191093852</v>
      </c>
      <c r="E74" s="7"/>
    </row>
    <row r="75" spans="1:5" x14ac:dyDescent="0.25">
      <c r="A75" s="7"/>
      <c r="B75" s="20" t="s">
        <v>34</v>
      </c>
      <c r="C75" s="12">
        <v>36.545699627262529</v>
      </c>
      <c r="D75" s="10">
        <f t="shared" si="2"/>
        <v>3.5115468385038771</v>
      </c>
      <c r="E75" s="7"/>
    </row>
    <row r="76" spans="1:5" x14ac:dyDescent="0.25">
      <c r="A76" s="7"/>
      <c r="B76" s="20" t="s">
        <v>30</v>
      </c>
      <c r="C76" s="12">
        <v>37.211898814204538</v>
      </c>
      <c r="D76" s="10">
        <f t="shared" si="2"/>
        <v>3.3176162551850581</v>
      </c>
      <c r="E76" s="7"/>
    </row>
    <row r="77" spans="1:5" x14ac:dyDescent="0.25">
      <c r="A77" s="7"/>
      <c r="B77" s="21" t="s">
        <v>39</v>
      </c>
      <c r="C77" s="22">
        <v>37.9450856308166</v>
      </c>
      <c r="D77" s="10"/>
      <c r="E77" s="7"/>
    </row>
    <row r="78" spans="1:5" x14ac:dyDescent="0.25">
      <c r="A78" s="16" t="s">
        <v>49</v>
      </c>
      <c r="B78" s="8" t="s">
        <v>50</v>
      </c>
      <c r="C78" s="23">
        <v>20.509379804593198</v>
      </c>
      <c r="D78" s="10">
        <f t="shared" ref="D78:D100" si="3">16.217-0.3737*C78</f>
        <v>8.5526447670235211</v>
      </c>
      <c r="E78" s="7" t="s">
        <v>51</v>
      </c>
    </row>
    <row r="79" spans="1:5" x14ac:dyDescent="0.25">
      <c r="A79" s="16"/>
      <c r="B79" s="8" t="s">
        <v>52</v>
      </c>
      <c r="C79" s="23">
        <v>21.055998306130196</v>
      </c>
      <c r="D79" s="10">
        <f t="shared" si="3"/>
        <v>8.3483734329991464</v>
      </c>
      <c r="E79" s="7"/>
    </row>
    <row r="80" spans="1:5" x14ac:dyDescent="0.25">
      <c r="A80" s="16"/>
      <c r="B80" s="8" t="s">
        <v>53</v>
      </c>
      <c r="C80" s="23">
        <v>21.367353319144701</v>
      </c>
      <c r="D80" s="10">
        <f t="shared" si="3"/>
        <v>8.2320200646356234</v>
      </c>
      <c r="E80" s="7"/>
    </row>
    <row r="81" spans="1:11" x14ac:dyDescent="0.25">
      <c r="A81" s="16"/>
      <c r="B81" s="8" t="s">
        <v>54</v>
      </c>
      <c r="C81" s="23">
        <v>21.687525186240933</v>
      </c>
      <c r="D81" s="10">
        <f t="shared" si="3"/>
        <v>8.1123718379017635</v>
      </c>
      <c r="E81" s="7"/>
    </row>
    <row r="82" spans="1:11" x14ac:dyDescent="0.25">
      <c r="A82" s="16"/>
      <c r="B82" s="8" t="s">
        <v>55</v>
      </c>
      <c r="C82" s="23">
        <v>22.220345725676633</v>
      </c>
      <c r="D82" s="10">
        <f t="shared" si="3"/>
        <v>7.9132568023146419</v>
      </c>
      <c r="E82" s="7"/>
    </row>
    <row r="83" spans="1:11" x14ac:dyDescent="0.25">
      <c r="A83" s="16"/>
      <c r="B83" s="8" t="s">
        <v>56</v>
      </c>
      <c r="C83" s="23">
        <v>22.261406758220463</v>
      </c>
      <c r="D83" s="10">
        <f t="shared" si="3"/>
        <v>7.8979122944530129</v>
      </c>
      <c r="E83" s="7"/>
    </row>
    <row r="84" spans="1:11" x14ac:dyDescent="0.25">
      <c r="A84" s="16"/>
      <c r="B84" s="8" t="s">
        <v>57</v>
      </c>
      <c r="C84" s="23">
        <v>22.4218747010753</v>
      </c>
      <c r="D84" s="10">
        <f t="shared" si="3"/>
        <v>7.8379454242081597</v>
      </c>
      <c r="E84" s="7"/>
      <c r="H84" t="s">
        <v>14</v>
      </c>
      <c r="I84" t="s">
        <v>15</v>
      </c>
      <c r="J84" t="s">
        <v>16</v>
      </c>
      <c r="K84" t="s">
        <v>17</v>
      </c>
    </row>
    <row r="85" spans="1:11" x14ac:dyDescent="0.25">
      <c r="A85" s="16"/>
      <c r="B85" s="8" t="s">
        <v>58</v>
      </c>
      <c r="C85" s="23">
        <v>22.623479555224367</v>
      </c>
      <c r="D85" s="10">
        <f t="shared" si="3"/>
        <v>7.7626056902126539</v>
      </c>
      <c r="E85" s="7"/>
      <c r="H85" t="s">
        <v>19</v>
      </c>
      <c r="I85">
        <v>21</v>
      </c>
      <c r="J85">
        <f>21/23</f>
        <v>0.91304347826086951</v>
      </c>
      <c r="K85">
        <f>SUM(J85:J86)</f>
        <v>0.91304347826086951</v>
      </c>
    </row>
    <row r="86" spans="1:11" x14ac:dyDescent="0.25">
      <c r="A86" s="16"/>
      <c r="B86" s="8" t="s">
        <v>59</v>
      </c>
      <c r="C86" s="23">
        <v>22.631725432592734</v>
      </c>
      <c r="D86" s="10">
        <f t="shared" si="3"/>
        <v>7.7595242058400942</v>
      </c>
      <c r="E86" s="7"/>
      <c r="H86" t="s">
        <v>21</v>
      </c>
      <c r="I86">
        <v>0</v>
      </c>
      <c r="J86">
        <v>0</v>
      </c>
    </row>
    <row r="87" spans="1:11" x14ac:dyDescent="0.25">
      <c r="A87" s="16"/>
      <c r="B87" s="8" t="s">
        <v>60</v>
      </c>
      <c r="C87" s="23">
        <v>22.653132385073665</v>
      </c>
      <c r="D87" s="10">
        <f t="shared" si="3"/>
        <v>7.7515244276979711</v>
      </c>
      <c r="E87" s="7"/>
      <c r="H87" t="s">
        <v>23</v>
      </c>
      <c r="I87">
        <v>2</v>
      </c>
      <c r="J87">
        <f>2/23</f>
        <v>8.6956521739130432E-2</v>
      </c>
    </row>
    <row r="88" spans="1:11" x14ac:dyDescent="0.25">
      <c r="A88" s="16"/>
      <c r="B88" s="8" t="s">
        <v>61</v>
      </c>
      <c r="C88" s="23">
        <v>22.821218611200834</v>
      </c>
      <c r="D88" s="10">
        <f t="shared" si="3"/>
        <v>7.6887106049942471</v>
      </c>
      <c r="E88" s="7"/>
    </row>
    <row r="89" spans="1:11" x14ac:dyDescent="0.25">
      <c r="A89" s="16"/>
      <c r="B89" s="8" t="s">
        <v>62</v>
      </c>
      <c r="C89" s="23">
        <v>22.838949719085232</v>
      </c>
      <c r="D89" s="10">
        <f t="shared" si="3"/>
        <v>7.6820844899778482</v>
      </c>
      <c r="E89" s="7"/>
    </row>
    <row r="90" spans="1:11" x14ac:dyDescent="0.25">
      <c r="A90" s="16"/>
      <c r="B90" s="8" t="s">
        <v>63</v>
      </c>
      <c r="C90" s="23">
        <v>22.883421021573</v>
      </c>
      <c r="D90" s="10">
        <f t="shared" si="3"/>
        <v>7.6654655642381702</v>
      </c>
      <c r="E90" s="7"/>
    </row>
    <row r="91" spans="1:11" x14ac:dyDescent="0.25">
      <c r="A91" s="16"/>
      <c r="B91" s="8" t="s">
        <v>64</v>
      </c>
      <c r="C91" s="23">
        <v>23.063354871605966</v>
      </c>
      <c r="D91" s="10">
        <f t="shared" si="3"/>
        <v>7.5982242844808496</v>
      </c>
      <c r="E91" s="7"/>
    </row>
    <row r="92" spans="1:11" x14ac:dyDescent="0.25">
      <c r="A92" s="16"/>
      <c r="B92" s="8" t="s">
        <v>65</v>
      </c>
      <c r="C92" s="23">
        <v>23.285998863512702</v>
      </c>
      <c r="D92" s="10">
        <f t="shared" si="3"/>
        <v>7.5150222247053016</v>
      </c>
      <c r="E92" s="7"/>
    </row>
    <row r="93" spans="1:11" x14ac:dyDescent="0.25">
      <c r="A93" s="16"/>
      <c r="B93" s="8" t="s">
        <v>66</v>
      </c>
      <c r="C93" s="23">
        <v>23.590105170798633</v>
      </c>
      <c r="D93" s="10">
        <f t="shared" si="3"/>
        <v>7.4013776976725492</v>
      </c>
      <c r="E93" s="7"/>
    </row>
    <row r="94" spans="1:11" x14ac:dyDescent="0.25">
      <c r="A94" s="16"/>
      <c r="B94" s="8" t="s">
        <v>67</v>
      </c>
      <c r="C94" s="23">
        <v>23.857949474705034</v>
      </c>
      <c r="D94" s="10">
        <f t="shared" si="3"/>
        <v>7.3012842813027277</v>
      </c>
      <c r="E94" s="7"/>
    </row>
    <row r="95" spans="1:11" x14ac:dyDescent="0.25">
      <c r="A95" s="16"/>
      <c r="B95" s="8" t="s">
        <v>68</v>
      </c>
      <c r="C95" s="23">
        <v>23.894342443036596</v>
      </c>
      <c r="D95" s="10">
        <f t="shared" si="3"/>
        <v>7.2876842290372235</v>
      </c>
      <c r="E95" s="7"/>
    </row>
    <row r="96" spans="1:11" x14ac:dyDescent="0.25">
      <c r="A96" s="16"/>
      <c r="B96" s="8" t="s">
        <v>69</v>
      </c>
      <c r="C96" s="23">
        <v>24.279764652982596</v>
      </c>
      <c r="D96" s="10">
        <f t="shared" si="3"/>
        <v>7.1436519491804038</v>
      </c>
      <c r="E96" s="7"/>
    </row>
    <row r="97" spans="1:5" x14ac:dyDescent="0.25">
      <c r="A97" s="16"/>
      <c r="B97" s="8" t="s">
        <v>70</v>
      </c>
      <c r="C97" s="23">
        <v>25.986845485121233</v>
      </c>
      <c r="D97" s="10">
        <f t="shared" si="3"/>
        <v>6.5057158422101953</v>
      </c>
      <c r="E97" s="7"/>
    </row>
    <row r="98" spans="1:5" x14ac:dyDescent="0.25">
      <c r="A98" s="16"/>
      <c r="B98" s="8" t="s">
        <v>71</v>
      </c>
      <c r="C98" s="23">
        <v>26.156014473090703</v>
      </c>
      <c r="D98" s="10">
        <f t="shared" si="3"/>
        <v>6.442497391406004</v>
      </c>
      <c r="E98" s="7"/>
    </row>
    <row r="99" spans="1:5" x14ac:dyDescent="0.25">
      <c r="A99" s="16"/>
      <c r="B99" s="11" t="s">
        <v>72</v>
      </c>
      <c r="C99" s="24">
        <v>38.071892381436164</v>
      </c>
      <c r="D99" s="10">
        <f t="shared" si="3"/>
        <v>1.9895338170573051</v>
      </c>
      <c r="E99" s="7"/>
    </row>
    <row r="100" spans="1:5" x14ac:dyDescent="0.25">
      <c r="A100" s="16"/>
      <c r="B100" s="11" t="s">
        <v>73</v>
      </c>
      <c r="C100" s="24">
        <v>39.558861712740701</v>
      </c>
      <c r="D100" s="10">
        <f t="shared" si="3"/>
        <v>1.4338533779488003</v>
      </c>
      <c r="E100" s="7"/>
    </row>
    <row r="101" spans="1:5" x14ac:dyDescent="0.25">
      <c r="B101" s="25"/>
    </row>
    <row r="102" spans="1:5" x14ac:dyDescent="0.25">
      <c r="B102" s="25"/>
    </row>
    <row r="103" spans="1:5" x14ac:dyDescent="0.25">
      <c r="A103" s="26"/>
      <c r="B103" s="25" t="s">
        <v>74</v>
      </c>
    </row>
    <row r="104" spans="1:5" ht="17.25" x14ac:dyDescent="0.25">
      <c r="A104" t="s">
        <v>75</v>
      </c>
    </row>
  </sheetData>
  <mergeCells count="8">
    <mergeCell ref="A78:A100"/>
    <mergeCell ref="E78:E100"/>
    <mergeCell ref="A3:A28"/>
    <mergeCell ref="E3:E28"/>
    <mergeCell ref="A29:A51"/>
    <mergeCell ref="E29:E51"/>
    <mergeCell ref="A52:A77"/>
    <mergeCell ref="E52:E7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BF6C1B84BBD48AA4EFBC6DAAE1E93" ma:contentTypeVersion="13" ma:contentTypeDescription="Create a new document." ma:contentTypeScope="" ma:versionID="8c8451de1abd5a884011e66b911cb1e8">
  <xsd:schema xmlns:xsd="http://www.w3.org/2001/XMLSchema" xmlns:xs="http://www.w3.org/2001/XMLSchema" xmlns:p="http://schemas.microsoft.com/office/2006/metadata/properties" xmlns:ns3="92f89b27-e4d1-47b7-90f6-0e76ad00d1ea" xmlns:ns4="f4d7ed38-962e-4bbf-8c4f-216c56786a61" targetNamespace="http://schemas.microsoft.com/office/2006/metadata/properties" ma:root="true" ma:fieldsID="b6c1575293a6e201c527b5b1754a4eae" ns3:_="" ns4:_="">
    <xsd:import namespace="92f89b27-e4d1-47b7-90f6-0e76ad00d1ea"/>
    <xsd:import namespace="f4d7ed38-962e-4bbf-8c4f-216c56786a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89b27-e4d1-47b7-90f6-0e76ad00d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7ed38-962e-4bbf-8c4f-216c56786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85C7D4-EC84-4C81-8125-11FD1A011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89b27-e4d1-47b7-90f6-0e76ad00d1ea"/>
    <ds:schemaRef ds:uri="f4d7ed38-962e-4bbf-8c4f-216c56786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C4BF3A-2C2B-44F3-A181-5795A3BEB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78037-4026-4A54-8DA4-EA326B8814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 Virus titre all heads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ABDALLA, Adly M.M.</dc:creator>
  <cp:lastModifiedBy>ABDALLA, Adly M.M.</cp:lastModifiedBy>
  <dcterms:created xsi:type="dcterms:W3CDTF">2020-08-26T15:27:22Z</dcterms:created>
  <dcterms:modified xsi:type="dcterms:W3CDTF">2020-08-26T15:29:11Z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0x01010030DBF6C1B84BBD48AA4EFBC6DAAE1E93</vt:lpwstr>
  </property>
</Properties>
</file>