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e\Desktop\Papers\Me\Erg Chech 002 (2021)\"/>
    </mc:Choice>
  </mc:AlternateContent>
  <xr:revisionPtr revIDLastSave="0" documentId="13_ncr:1_{EF82A540-1278-4797-BFCB-A89E2D0C788D}" xr6:coauthVersionLast="45" xr6:coauthVersionMax="45" xr10:uidLastSave="{00000000-0000-0000-0000-000000000000}"/>
  <bookViews>
    <workbookView xWindow="-108" yWindow="-108" windowWidth="23256" windowHeight="12576" xr2:uid="{5D710C36-53AD-49A1-A121-2493B42E02B0}"/>
  </bookViews>
  <sheets>
    <sheet name="Pyroxene" sheetId="1" r:id="rId1"/>
    <sheet name="Pyx Transects" sheetId="2" r:id="rId2"/>
    <sheet name="Feldspar" sheetId="4" r:id="rId3"/>
    <sheet name="Quartz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5" l="1"/>
  <c r="N17" i="5"/>
  <c r="M17" i="5"/>
  <c r="L17" i="5"/>
  <c r="K17" i="5"/>
  <c r="J17" i="5"/>
  <c r="I17" i="5"/>
  <c r="H17" i="5"/>
  <c r="G17" i="5"/>
  <c r="F17" i="5"/>
  <c r="E17" i="5"/>
  <c r="O16" i="5"/>
  <c r="N16" i="5"/>
  <c r="M16" i="5"/>
  <c r="L16" i="5"/>
  <c r="K16" i="5"/>
  <c r="J16" i="5"/>
  <c r="I16" i="5"/>
  <c r="H16" i="5"/>
  <c r="G16" i="5"/>
  <c r="F16" i="5"/>
  <c r="E16" i="5"/>
  <c r="O15" i="5"/>
  <c r="N15" i="5"/>
  <c r="M15" i="5"/>
  <c r="L15" i="5"/>
  <c r="K15" i="5"/>
  <c r="J15" i="5"/>
  <c r="I15" i="5"/>
  <c r="H15" i="5"/>
  <c r="G15" i="5"/>
  <c r="F15" i="5"/>
  <c r="E15" i="5"/>
  <c r="O13" i="5"/>
  <c r="N13" i="5"/>
  <c r="M13" i="5"/>
  <c r="L13" i="5"/>
  <c r="K13" i="5"/>
  <c r="J13" i="5"/>
  <c r="I13" i="5"/>
  <c r="H13" i="5"/>
  <c r="G13" i="5"/>
  <c r="F13" i="5"/>
  <c r="E13" i="5"/>
  <c r="O12" i="5"/>
  <c r="N12" i="5"/>
  <c r="M12" i="5"/>
  <c r="L12" i="5"/>
  <c r="K12" i="5"/>
  <c r="J12" i="5"/>
  <c r="I12" i="5"/>
  <c r="H12" i="5"/>
  <c r="G12" i="5"/>
  <c r="F12" i="5"/>
  <c r="E12" i="5"/>
  <c r="D17" i="5"/>
  <c r="D16" i="5"/>
  <c r="D15" i="5"/>
  <c r="D13" i="5"/>
  <c r="D12" i="5"/>
  <c r="O14" i="5" l="1"/>
  <c r="E14" i="5"/>
  <c r="G14" i="5"/>
  <c r="J14" i="5"/>
  <c r="F14" i="5"/>
  <c r="K14" i="5"/>
  <c r="L14" i="5"/>
  <c r="H14" i="5"/>
  <c r="M14" i="5"/>
  <c r="N14" i="5"/>
  <c r="I14" i="5"/>
  <c r="D14" i="5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31" i="4"/>
  <c r="O31" i="4"/>
  <c r="N31" i="4"/>
  <c r="M31" i="4"/>
  <c r="L31" i="4"/>
  <c r="K31" i="4"/>
  <c r="J31" i="4"/>
  <c r="I31" i="4"/>
  <c r="H31" i="4"/>
  <c r="G31" i="4"/>
  <c r="F31" i="4"/>
  <c r="E31" i="4"/>
  <c r="P29" i="4"/>
  <c r="P30" i="4" s="1"/>
  <c r="O29" i="4"/>
  <c r="O30" i="4" s="1"/>
  <c r="N29" i="4"/>
  <c r="N30" i="4" s="1"/>
  <c r="M29" i="4"/>
  <c r="L29" i="4"/>
  <c r="L30" i="4" s="1"/>
  <c r="K29" i="4"/>
  <c r="J29" i="4"/>
  <c r="J30" i="4" s="1"/>
  <c r="I29" i="4"/>
  <c r="I30" i="4" s="1"/>
  <c r="H29" i="4"/>
  <c r="H30" i="4" s="1"/>
  <c r="G29" i="4"/>
  <c r="G30" i="4" s="1"/>
  <c r="F29" i="4"/>
  <c r="F30" i="4" s="1"/>
  <c r="E29" i="4"/>
  <c r="P28" i="4"/>
  <c r="O28" i="4"/>
  <c r="N28" i="4"/>
  <c r="M28" i="4"/>
  <c r="M30" i="4" s="1"/>
  <c r="L28" i="4"/>
  <c r="K28" i="4"/>
  <c r="J28" i="4"/>
  <c r="I28" i="4"/>
  <c r="H28" i="4"/>
  <c r="G28" i="4"/>
  <c r="F28" i="4"/>
  <c r="E28" i="4"/>
  <c r="E30" i="4" s="1"/>
  <c r="D33" i="4"/>
  <c r="D32" i="4"/>
  <c r="D31" i="4"/>
  <c r="D30" i="4"/>
  <c r="D29" i="4"/>
  <c r="D28" i="4"/>
  <c r="K30" i="4" l="1"/>
  <c r="N28" i="1"/>
  <c r="AH22" i="2"/>
  <c r="AE22" i="2"/>
  <c r="AC22" i="2"/>
  <c r="AB22" i="2"/>
  <c r="AA22" i="2"/>
  <c r="U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E22" i="2"/>
  <c r="AH21" i="2"/>
  <c r="AE21" i="2"/>
  <c r="AC21" i="2"/>
  <c r="AB21" i="2"/>
  <c r="AA21" i="2"/>
  <c r="U21" i="2"/>
  <c r="S21" i="2"/>
  <c r="R21" i="2"/>
  <c r="Q21" i="2"/>
  <c r="P21" i="2"/>
  <c r="O21" i="2"/>
  <c r="N21" i="2"/>
  <c r="M21" i="2"/>
  <c r="L21" i="2"/>
  <c r="K21" i="2"/>
  <c r="J21" i="2"/>
  <c r="I21" i="2"/>
  <c r="H21" i="2"/>
  <c r="F21" i="2"/>
  <c r="E21" i="2"/>
  <c r="AH20" i="2"/>
  <c r="AE20" i="2"/>
  <c r="AC20" i="2"/>
  <c r="AB20" i="2"/>
  <c r="AA20" i="2"/>
  <c r="U20" i="2"/>
  <c r="S20" i="2"/>
  <c r="R20" i="2"/>
  <c r="Q20" i="2"/>
  <c r="P20" i="2"/>
  <c r="O20" i="2"/>
  <c r="N20" i="2"/>
  <c r="M20" i="2"/>
  <c r="L20" i="2"/>
  <c r="K20" i="2"/>
  <c r="J20" i="2"/>
  <c r="I20" i="2"/>
  <c r="H20" i="2"/>
  <c r="F20" i="2"/>
  <c r="E20" i="2"/>
  <c r="AC19" i="2"/>
  <c r="U19" i="2"/>
  <c r="M19" i="2"/>
  <c r="E19" i="2"/>
  <c r="AH18" i="2"/>
  <c r="AH19" i="2" s="1"/>
  <c r="AE18" i="2"/>
  <c r="AE19" i="2" s="1"/>
  <c r="AC18" i="2"/>
  <c r="AB18" i="2"/>
  <c r="AB19" i="2" s="1"/>
  <c r="AA18" i="2"/>
  <c r="AA19" i="2" s="1"/>
  <c r="U18" i="2"/>
  <c r="S18" i="2"/>
  <c r="S19" i="2" s="1"/>
  <c r="R18" i="2"/>
  <c r="R19" i="2" s="1"/>
  <c r="Q18" i="2"/>
  <c r="Q19" i="2" s="1"/>
  <c r="P18" i="2"/>
  <c r="P19" i="2" s="1"/>
  <c r="O18" i="2"/>
  <c r="O19" i="2" s="1"/>
  <c r="N18" i="2"/>
  <c r="N19" i="2" s="1"/>
  <c r="M18" i="2"/>
  <c r="L18" i="2"/>
  <c r="L19" i="2" s="1"/>
  <c r="K18" i="2"/>
  <c r="K19" i="2" s="1"/>
  <c r="J18" i="2"/>
  <c r="J19" i="2" s="1"/>
  <c r="I18" i="2"/>
  <c r="I19" i="2" s="1"/>
  <c r="H18" i="2"/>
  <c r="H19" i="2" s="1"/>
  <c r="F18" i="2"/>
  <c r="F19" i="2" s="1"/>
  <c r="E18" i="2"/>
  <c r="AH17" i="2"/>
  <c r="AE17" i="2"/>
  <c r="AC17" i="2"/>
  <c r="AB17" i="2"/>
  <c r="AA17" i="2"/>
  <c r="U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D22" i="2"/>
  <c r="D21" i="2"/>
  <c r="D20" i="2"/>
  <c r="D18" i="2"/>
  <c r="D17" i="2"/>
  <c r="AO32" i="1" l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O29" i="1"/>
  <c r="AG29" i="1"/>
  <c r="Y29" i="1"/>
  <c r="Q29" i="1"/>
  <c r="I29" i="1"/>
  <c r="AO28" i="1"/>
  <c r="AN28" i="1"/>
  <c r="AM28" i="1"/>
  <c r="AM29" i="1" s="1"/>
  <c r="AL28" i="1"/>
  <c r="AL29" i="1" s="1"/>
  <c r="AK28" i="1"/>
  <c r="AK29" i="1" s="1"/>
  <c r="AJ28" i="1"/>
  <c r="AI28" i="1"/>
  <c r="AI29" i="1" s="1"/>
  <c r="AH28" i="1"/>
  <c r="AG28" i="1"/>
  <c r="AF28" i="1"/>
  <c r="AE28" i="1"/>
  <c r="AE29" i="1" s="1"/>
  <c r="AD28" i="1"/>
  <c r="AD29" i="1" s="1"/>
  <c r="AC28" i="1"/>
  <c r="AC29" i="1" s="1"/>
  <c r="AB28" i="1"/>
  <c r="AA28" i="1"/>
  <c r="AA29" i="1" s="1"/>
  <c r="Z28" i="1"/>
  <c r="Y28" i="1"/>
  <c r="X28" i="1"/>
  <c r="W28" i="1"/>
  <c r="W29" i="1" s="1"/>
  <c r="V28" i="1"/>
  <c r="V29" i="1" s="1"/>
  <c r="U28" i="1"/>
  <c r="U29" i="1" s="1"/>
  <c r="T28" i="1"/>
  <c r="S28" i="1"/>
  <c r="S29" i="1" s="1"/>
  <c r="R28" i="1"/>
  <c r="Q28" i="1"/>
  <c r="P28" i="1"/>
  <c r="O28" i="1"/>
  <c r="O29" i="1" s="1"/>
  <c r="N29" i="1"/>
  <c r="M28" i="1"/>
  <c r="M29" i="1" s="1"/>
  <c r="L28" i="1"/>
  <c r="K28" i="1"/>
  <c r="K29" i="1" s="1"/>
  <c r="J28" i="1"/>
  <c r="I28" i="1"/>
  <c r="H28" i="1"/>
  <c r="G28" i="1"/>
  <c r="G29" i="1" s="1"/>
  <c r="F28" i="1"/>
  <c r="F29" i="1" s="1"/>
  <c r="E28" i="1"/>
  <c r="E29" i="1" s="1"/>
  <c r="AO27" i="1"/>
  <c r="AN27" i="1"/>
  <c r="AN29" i="1" s="1"/>
  <c r="AM27" i="1"/>
  <c r="AL27" i="1"/>
  <c r="AK27" i="1"/>
  <c r="AJ27" i="1"/>
  <c r="AJ29" i="1" s="1"/>
  <c r="AI27" i="1"/>
  <c r="AH27" i="1"/>
  <c r="AH29" i="1" s="1"/>
  <c r="AG27" i="1"/>
  <c r="AF27" i="1"/>
  <c r="AF29" i="1" s="1"/>
  <c r="AE27" i="1"/>
  <c r="AD27" i="1"/>
  <c r="AC27" i="1"/>
  <c r="AB27" i="1"/>
  <c r="AB29" i="1" s="1"/>
  <c r="AA27" i="1"/>
  <c r="Z27" i="1"/>
  <c r="Z29" i="1" s="1"/>
  <c r="Y27" i="1"/>
  <c r="X27" i="1"/>
  <c r="X29" i="1" s="1"/>
  <c r="W27" i="1"/>
  <c r="V27" i="1"/>
  <c r="U27" i="1"/>
  <c r="T27" i="1"/>
  <c r="T29" i="1" s="1"/>
  <c r="S27" i="1"/>
  <c r="R27" i="1"/>
  <c r="R29" i="1" s="1"/>
  <c r="Q27" i="1"/>
  <c r="P27" i="1"/>
  <c r="P29" i="1" s="1"/>
  <c r="O27" i="1"/>
  <c r="N27" i="1"/>
  <c r="M27" i="1"/>
  <c r="L27" i="1"/>
  <c r="L29" i="1" s="1"/>
  <c r="K27" i="1"/>
  <c r="J27" i="1"/>
  <c r="J29" i="1" s="1"/>
  <c r="I27" i="1"/>
  <c r="H27" i="1"/>
  <c r="H29" i="1" s="1"/>
  <c r="G27" i="1"/>
  <c r="F27" i="1"/>
  <c r="E27" i="1"/>
  <c r="D31" i="1"/>
  <c r="D32" i="1"/>
  <c r="D30" i="1"/>
  <c r="D28" i="1"/>
  <c r="D27" i="1"/>
  <c r="D19" i="2" l="1"/>
  <c r="AO24" i="1" l="1"/>
  <c r="AO23" i="1"/>
  <c r="AO22" i="1"/>
  <c r="AO21" i="1"/>
  <c r="AO19" i="1"/>
  <c r="AO18" i="1"/>
  <c r="AO16" i="1"/>
  <c r="AO15" i="1"/>
  <c r="AO14" i="1"/>
  <c r="AO13" i="1"/>
  <c r="AO12" i="1"/>
  <c r="AO10" i="1"/>
  <c r="AO9" i="1"/>
  <c r="AO8" i="1"/>
  <c r="AO7" i="1"/>
  <c r="AO5" i="1"/>
  <c r="AO4" i="1"/>
  <c r="AO3" i="1"/>
  <c r="AN24" i="1"/>
  <c r="AN22" i="1"/>
  <c r="AN19" i="1"/>
  <c r="AN18" i="1"/>
  <c r="AN15" i="1"/>
  <c r="AN13" i="1"/>
  <c r="AN10" i="1"/>
  <c r="AN9" i="1"/>
  <c r="AN7" i="1"/>
  <c r="D29" i="1" l="1"/>
</calcChain>
</file>

<file path=xl/sharedStrings.xml><?xml version="1.0" encoding="utf-8"?>
<sst xmlns="http://schemas.openxmlformats.org/spreadsheetml/2006/main" count="245" uniqueCount="110">
  <si>
    <t>EC 002 Pyx 1</t>
  </si>
  <si>
    <t>EC 002 Pyx 2</t>
  </si>
  <si>
    <t>EC 002 Pyx 3</t>
  </si>
  <si>
    <t>EC 002 Pyx 4</t>
  </si>
  <si>
    <t>EC 002 Pyx 5</t>
  </si>
  <si>
    <t>EC 002 Pyx 6</t>
  </si>
  <si>
    <t>EC 002 Pyx 7</t>
  </si>
  <si>
    <t>EC 002 Pyx 9</t>
  </si>
  <si>
    <t>EC 002 Pyx 10</t>
  </si>
  <si>
    <t>EC 002 Pyx 11</t>
  </si>
  <si>
    <t>EC 002 Pyx 12</t>
  </si>
  <si>
    <t>EC 002 Pyx 13</t>
  </si>
  <si>
    <t>EC 002 Pyx 14</t>
  </si>
  <si>
    <t>EC 002 Pyx 15</t>
  </si>
  <si>
    <t>EC 002 Pyx 16</t>
  </si>
  <si>
    <t>EC 002 Pyx 18</t>
  </si>
  <si>
    <t>EC 002 Pyx 19</t>
  </si>
  <si>
    <t>EC 002 Pyx 20</t>
  </si>
  <si>
    <t>EC 002 Pyx 21</t>
  </si>
  <si>
    <t>EC 002 Pyx 22</t>
  </si>
  <si>
    <t>EC 002 Pyx 23</t>
  </si>
  <si>
    <t>EC 002 Pyx 24</t>
  </si>
  <si>
    <t>EC 002 Pyx 25</t>
  </si>
  <si>
    <t>23Na</t>
  </si>
  <si>
    <t>25Mg</t>
  </si>
  <si>
    <t>27Al</t>
  </si>
  <si>
    <t>29Si</t>
  </si>
  <si>
    <t>43Ca</t>
  </si>
  <si>
    <t>45Sc</t>
  </si>
  <si>
    <t>48Ti</t>
  </si>
  <si>
    <t>51V</t>
  </si>
  <si>
    <t>57Fe</t>
  </si>
  <si>
    <t>59Co</t>
  </si>
  <si>
    <t>71Ga</t>
  </si>
  <si>
    <t>85Rb</t>
  </si>
  <si>
    <t>88Sr</t>
  </si>
  <si>
    <t>89Y</t>
  </si>
  <si>
    <t>90Zr</t>
  </si>
  <si>
    <t>93Nb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</si>
  <si>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</si>
  <si>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</si>
  <si>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</si>
  <si>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</si>
  <si>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</si>
  <si>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</si>
  <si>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</si>
  <si>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</si>
  <si>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</si>
  <si>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</si>
  <si>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</si>
  <si>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</si>
  <si>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</si>
  <si>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</si>
  <si>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</si>
  <si>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</si>
  <si>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</si>
  <si>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</si>
  <si>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</si>
  <si>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</si>
  <si>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</si>
  <si>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Average</t>
  </si>
  <si>
    <t>2SD</t>
  </si>
  <si>
    <t>RSD</t>
  </si>
  <si>
    <t>Max</t>
  </si>
  <si>
    <t>Min</t>
  </si>
  <si>
    <t>N</t>
  </si>
  <si>
    <t>Nb/Ta</t>
  </si>
  <si>
    <t>Zr/Hf</t>
  </si>
  <si>
    <t>EC 002 Vert 1</t>
  </si>
  <si>
    <t>EC 002 Vert 2</t>
  </si>
  <si>
    <t>EC 002 Vert 3</t>
  </si>
  <si>
    <t>EC 002 Vert 4</t>
  </si>
  <si>
    <t>EC 002 Vert 5</t>
  </si>
  <si>
    <t>EC 002 Vert 6</t>
  </si>
  <si>
    <t>EC 002 Hor 1</t>
  </si>
  <si>
    <t>EC 002 Hor 2</t>
  </si>
  <si>
    <t>EC 002 Hor 3</t>
  </si>
  <si>
    <t>EC 002 Hor 4</t>
  </si>
  <si>
    <t>EC 002 Hor 5</t>
  </si>
  <si>
    <t>EC 002 Hor 6</t>
  </si>
  <si>
    <t>EC 002 Fel 1</t>
  </si>
  <si>
    <t>EC 002 Fel 2</t>
  </si>
  <si>
    <t>EC 002 Fel 3</t>
  </si>
  <si>
    <t>EC 002 Fel 4</t>
  </si>
  <si>
    <t>EC 002 Fel 5</t>
  </si>
  <si>
    <t>EC 002 Fel 6</t>
  </si>
  <si>
    <t>EC 002 Fel 7</t>
  </si>
  <si>
    <t>EC 002 Fel 8</t>
  </si>
  <si>
    <t>EC 002 Fel 9</t>
  </si>
  <si>
    <t>EC 002 Fel 10</t>
  </si>
  <si>
    <t>EC 002 Fel 11</t>
  </si>
  <si>
    <t>EC 002 Fel 12</t>
  </si>
  <si>
    <t>EC 002 Fel 13</t>
  </si>
  <si>
    <t>EC 002 Fel 14</t>
  </si>
  <si>
    <t>EC 002 Fel 15</t>
  </si>
  <si>
    <t>EC 002 Fel 16</t>
  </si>
  <si>
    <t>EC 002 Fel 17</t>
  </si>
  <si>
    <t>EC 002 Fel 19</t>
  </si>
  <si>
    <t>EC 002 Fel 20</t>
  </si>
  <si>
    <t>EC 002 Fel 21</t>
  </si>
  <si>
    <t>EC 002 Fel 22</t>
  </si>
  <si>
    <t>EC 002 Fel 23</t>
  </si>
  <si>
    <t>EC 002 Fel 24</t>
  </si>
  <si>
    <t>63Cu</t>
  </si>
  <si>
    <t>EC 002 Qz5</t>
  </si>
  <si>
    <t>EC 002 Qz6</t>
  </si>
  <si>
    <t>EC 002 Qz7</t>
  </si>
  <si>
    <t>EC 002 Qz8</t>
  </si>
  <si>
    <t>EC 002 Qz9</t>
  </si>
  <si>
    <t>EC 002 Qz14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</si>
</sst>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66FA-A7A1-4E5B-BDCF-B7595D28CC4A}">
  <dimension ref="A2:AO32"/>
  <sheetViews>
    <sheetView tabSelected="1" workbookViewId="0">
      <selection activeCell="A18" sqref="A18"/>
    </sheetView>
  </sheetViews>
  <sheetFormatPr defaultRowHeight="14.4" x14ac:dyDescent="0.3"/>
  <cols>
    <col min="2" max="2" width="8.88671875" style="2"/>
    <col min="4" max="4" width="9" bestFit="1" customWidth="1"/>
    <col min="5" max="5" width="9.5546875" bestFit="1" customWidth="1"/>
    <col min="6" max="6" width="9" bestFit="1" customWidth="1"/>
    <col min="7" max="7" width="9.5546875" bestFit="1" customWidth="1"/>
    <col min="8" max="10" width="9" bestFit="1" customWidth="1"/>
    <col min="11" max="11" width="9.5546875" bestFit="1" customWidth="1"/>
    <col min="12" max="39" width="9" bestFit="1" customWidth="1"/>
  </cols>
  <sheetData>
    <row r="2" spans="1:41" x14ac:dyDescent="0.3">
      <c r="D2" t="s">
        <v>23</v>
      </c>
      <c r="E2" t="s">
        <v>24</v>
      </c>
      <c r="F2" t="s">
        <v>25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37</v>
      </c>
      <c r="R2" t="s">
        <v>38</v>
      </c>
      <c r="S2" t="s">
        <v>39</v>
      </c>
      <c r="T2" t="s">
        <v>40</v>
      </c>
      <c r="U2" t="s">
        <v>41</v>
      </c>
      <c r="V2" t="s">
        <v>42</v>
      </c>
      <c r="W2" t="s">
        <v>43</v>
      </c>
      <c r="X2" t="s">
        <v>44</v>
      </c>
      <c r="Y2" t="s">
        <v>45</v>
      </c>
      <c r="Z2" t="s">
        <v>46</v>
      </c>
      <c r="AA2" t="s">
        <v>47</v>
      </c>
      <c r="AB2" t="s">
        <v>48</v>
      </c>
      <c r="AC2" t="s">
        <v>49</v>
      </c>
      <c r="AD2" t="s">
        <v>50</v>
      </c>
      <c r="AE2" t="s">
        <v>51</v>
      </c>
      <c r="AF2" t="s">
        <v>52</v>
      </c>
      <c r="AG2" t="s">
        <v>53</v>
      </c>
      <c r="AH2" t="s">
        <v>54</v>
      </c>
      <c r="AI2" t="s">
        <v>55</v>
      </c>
      <c r="AJ2" t="s">
        <v>56</v>
      </c>
      <c r="AK2" t="s">
        <v>57</v>
      </c>
      <c r="AL2" t="s">
        <v>58</v>
      </c>
      <c r="AM2" t="s">
        <v>59</v>
      </c>
      <c r="AN2" t="s">
        <v>66</v>
      </c>
      <c r="AO2" t="s">
        <v>67</v>
      </c>
    </row>
    <row r="3" spans="1:41" s="1" customFormat="1" x14ac:dyDescent="0.3">
      <c r="A3" s="1">
        <v>7</v>
      </c>
      <c r="B3" s="3" t="s">
        <v>0</v>
      </c>
      <c r="D3" s="1">
        <v>3360.1277682170885</v>
      </c>
      <c r="E3" s="1">
        <v>71799.793155989522</v>
      </c>
      <c r="F3" s="1">
        <v>4918.9748470507093</v>
      </c>
      <c r="G3" s="1">
        <v>118325.41199449255</v>
      </c>
      <c r="H3" s="1">
        <v>74.261829003932377</v>
      </c>
      <c r="I3" s="1">
        <v>1844.9635252201788</v>
      </c>
      <c r="J3" s="1">
        <v>259.28538788202326</v>
      </c>
      <c r="K3" s="1">
        <v>98739.669018592394</v>
      </c>
      <c r="L3" s="1">
        <v>1.440146990223524</v>
      </c>
      <c r="M3" s="1">
        <v>0.63103801490191846</v>
      </c>
      <c r="O3" s="1">
        <v>4.3915496596677732</v>
      </c>
      <c r="P3" s="1">
        <v>8.3958628024037889</v>
      </c>
      <c r="Q3" s="1">
        <v>4.2602577796086925</v>
      </c>
      <c r="R3" s="1">
        <v>0.13552921716067157</v>
      </c>
      <c r="U3" s="1">
        <v>0.76809216539281522</v>
      </c>
      <c r="V3" s="1">
        <v>2.5470038750359896</v>
      </c>
      <c r="W3" s="1">
        <v>0.43313817197293769</v>
      </c>
      <c r="X3" s="1">
        <v>1.9324321346516948</v>
      </c>
      <c r="Y3" s="1">
        <v>0.86678743150590865</v>
      </c>
      <c r="AA3" s="1">
        <v>1.1619625971293206</v>
      </c>
      <c r="AB3" s="1">
        <v>0.21634312113859536</v>
      </c>
      <c r="AC3" s="1">
        <v>1.5852509681873934</v>
      </c>
      <c r="AD3" s="1">
        <v>0.32147300638367249</v>
      </c>
      <c r="AE3" s="1">
        <v>0.92332647264147127</v>
      </c>
      <c r="AF3" s="1">
        <v>0.11450183478948615</v>
      </c>
      <c r="AG3" s="1">
        <v>0.80843438409243873</v>
      </c>
      <c r="AH3" s="1">
        <v>0.11964256758751936</v>
      </c>
      <c r="AI3" s="1">
        <v>0.11936598375738536</v>
      </c>
      <c r="AO3" s="1">
        <f>Q3/AI3</f>
        <v>35.690718959496728</v>
      </c>
    </row>
    <row r="4" spans="1:41" s="1" customFormat="1" x14ac:dyDescent="0.3">
      <c r="A4" s="1">
        <v>8</v>
      </c>
      <c r="B4" s="3" t="s">
        <v>1</v>
      </c>
      <c r="D4" s="1">
        <v>2627.7679802682937</v>
      </c>
      <c r="E4" s="1">
        <v>72313.162241008235</v>
      </c>
      <c r="F4" s="1">
        <v>3101.6535849504435</v>
      </c>
      <c r="G4" s="1">
        <v>87509.788132832036</v>
      </c>
      <c r="H4" s="1">
        <v>53.285570025562265</v>
      </c>
      <c r="I4" s="1">
        <v>2118.8466128980922</v>
      </c>
      <c r="J4" s="1">
        <v>227.69222506580297</v>
      </c>
      <c r="K4" s="1">
        <v>147130.70891615955</v>
      </c>
      <c r="L4" s="1">
        <v>1.5402718638739661</v>
      </c>
      <c r="M4" s="1">
        <v>0.67029672134651774</v>
      </c>
      <c r="O4" s="1">
        <v>5.3963535483827521</v>
      </c>
      <c r="P4" s="1">
        <v>13.441344239190181</v>
      </c>
      <c r="Q4" s="1">
        <v>11.868186466890791</v>
      </c>
      <c r="R4" s="1">
        <v>1.2790744186545564</v>
      </c>
      <c r="T4" s="1">
        <v>2.0718931620604835</v>
      </c>
      <c r="U4" s="1">
        <v>0.92899171833656935</v>
      </c>
      <c r="V4" s="1">
        <v>3.3587021016902203</v>
      </c>
      <c r="W4" s="1">
        <v>0.54389448225933101</v>
      </c>
      <c r="X4" s="1">
        <v>3.2582008146653059</v>
      </c>
      <c r="Y4" s="1">
        <v>1.110217652498263</v>
      </c>
      <c r="AA4" s="1">
        <v>1.6011962099357258</v>
      </c>
      <c r="AB4" s="1">
        <v>0.33804066267393579</v>
      </c>
      <c r="AC4" s="1">
        <v>2.3299223336867843</v>
      </c>
      <c r="AD4" s="1">
        <v>0.51812280469255112</v>
      </c>
      <c r="AE4" s="1">
        <v>1.5389852940554218</v>
      </c>
      <c r="AF4" s="1">
        <v>0.21457958562126492</v>
      </c>
      <c r="AG4" s="1">
        <v>1.6395359414083384</v>
      </c>
      <c r="AH4" s="1">
        <v>0.24856826221969341</v>
      </c>
      <c r="AI4" s="1">
        <v>0.15395826452162631</v>
      </c>
      <c r="AL4" s="1">
        <v>0.16434369289869119</v>
      </c>
      <c r="AM4" s="1">
        <v>6.6669941927710308E-2</v>
      </c>
      <c r="AO4" s="1">
        <f t="shared" ref="AO4:AO24" si="0">Q4/AI4</f>
        <v>77.087037216009165</v>
      </c>
    </row>
    <row r="5" spans="1:41" s="1" customFormat="1" x14ac:dyDescent="0.3">
      <c r="A5" s="1">
        <v>9</v>
      </c>
      <c r="B5" s="3" t="s">
        <v>2</v>
      </c>
      <c r="D5" s="1">
        <v>7252.8340274709508</v>
      </c>
      <c r="E5" s="1">
        <v>70998.67591113309</v>
      </c>
      <c r="F5" s="1">
        <v>9375.2419710079903</v>
      </c>
      <c r="G5" s="1">
        <v>85260.551745113436</v>
      </c>
      <c r="H5" s="1">
        <v>62.304555449097137</v>
      </c>
      <c r="I5" s="1">
        <v>2631.8703491302467</v>
      </c>
      <c r="J5" s="1">
        <v>200.70722747492991</v>
      </c>
      <c r="K5" s="1">
        <v>133761.94658424435</v>
      </c>
      <c r="L5" s="1">
        <v>2.3254675637416038</v>
      </c>
      <c r="M5" s="1">
        <v>1.0261202631995485</v>
      </c>
      <c r="N5" s="1">
        <v>1.6325616803984866</v>
      </c>
      <c r="O5" s="1">
        <v>28.113392177873124</v>
      </c>
      <c r="P5" s="1">
        <v>11.238897430442531</v>
      </c>
      <c r="Q5" s="1">
        <v>15.725479260516058</v>
      </c>
      <c r="R5" s="1">
        <v>0.48551665695363255</v>
      </c>
      <c r="T5" s="1">
        <v>117.39928702332102</v>
      </c>
      <c r="U5" s="1">
        <v>1.0022742022850093</v>
      </c>
      <c r="V5" s="1">
        <v>3.3859156511501642</v>
      </c>
      <c r="W5" s="1">
        <v>0.70050632286761394</v>
      </c>
      <c r="X5" s="1">
        <v>2.9199376844395797</v>
      </c>
      <c r="Y5" s="1">
        <v>1.3853769918327232</v>
      </c>
      <c r="AA5" s="1">
        <v>1.4800668954265657</v>
      </c>
      <c r="AB5" s="1">
        <v>0.25498756193853317</v>
      </c>
      <c r="AC5" s="1">
        <v>1.9759167398326667</v>
      </c>
      <c r="AD5" s="1">
        <v>0.46924717795306353</v>
      </c>
      <c r="AE5" s="1">
        <v>1.4207490421949409</v>
      </c>
      <c r="AF5" s="1">
        <v>0.18389094406752945</v>
      </c>
      <c r="AG5" s="1">
        <v>1.400349795636348</v>
      </c>
      <c r="AH5" s="1">
        <v>0.20194400267131718</v>
      </c>
      <c r="AI5" s="1">
        <v>0.44070872790130955</v>
      </c>
      <c r="AL5" s="1">
        <v>8.342615143430164E-2</v>
      </c>
      <c r="AO5" s="1">
        <f t="shared" si="0"/>
        <v>35.682250577160239</v>
      </c>
    </row>
    <row r="6" spans="1:41" s="1" customFormat="1" x14ac:dyDescent="0.3">
      <c r="A6" s="1">
        <v>10</v>
      </c>
      <c r="B6" s="3" t="s">
        <v>3</v>
      </c>
      <c r="D6" s="1">
        <v>3124.0888611340893</v>
      </c>
      <c r="E6" s="1">
        <v>74215.547547334078</v>
      </c>
      <c r="F6" s="1">
        <v>4646.2182566784168</v>
      </c>
      <c r="G6" s="1">
        <v>98622.94214465472</v>
      </c>
      <c r="H6" s="1">
        <v>66.175095327677298</v>
      </c>
      <c r="I6" s="1">
        <v>1896.0100696220195</v>
      </c>
      <c r="J6" s="1">
        <v>194.02850428703951</v>
      </c>
      <c r="K6" s="1">
        <v>136967.07016720707</v>
      </c>
      <c r="L6" s="1">
        <v>1.9045924290889</v>
      </c>
      <c r="M6" s="1">
        <v>0.70373742122327465</v>
      </c>
      <c r="O6" s="1">
        <v>4.4120973811925817</v>
      </c>
      <c r="P6" s="1">
        <v>14.191724462140961</v>
      </c>
      <c r="Q6" s="1">
        <v>5.9864688212300683</v>
      </c>
      <c r="R6" s="1">
        <v>0.33077705728754137</v>
      </c>
      <c r="T6" s="1">
        <v>1.4961823173283999</v>
      </c>
      <c r="U6" s="1">
        <v>1.2611818369347472</v>
      </c>
      <c r="V6" s="1">
        <v>4.3628809197391041</v>
      </c>
      <c r="W6" s="1">
        <v>0.81709004826528497</v>
      </c>
      <c r="X6" s="1">
        <v>3.6931178660750694</v>
      </c>
      <c r="Y6" s="1">
        <v>1.2447791649341378</v>
      </c>
      <c r="Z6" s="1">
        <v>8.2803168399331703E-2</v>
      </c>
      <c r="AA6" s="1">
        <v>1.7044329571751045</v>
      </c>
      <c r="AB6" s="1">
        <v>0.36533270780198257</v>
      </c>
      <c r="AC6" s="1">
        <v>2.7239282021279818</v>
      </c>
      <c r="AD6" s="1">
        <v>0.4963757657367851</v>
      </c>
      <c r="AE6" s="1">
        <v>1.6080369423533147</v>
      </c>
      <c r="AF6" s="1">
        <v>0.26426969602960565</v>
      </c>
      <c r="AG6" s="1">
        <v>1.4911667665760482</v>
      </c>
      <c r="AH6" s="1">
        <v>0.22445965519698247</v>
      </c>
      <c r="AL6" s="1">
        <v>6.6476446540357323E-2</v>
      </c>
    </row>
    <row r="7" spans="1:41" s="1" customFormat="1" x14ac:dyDescent="0.3">
      <c r="A7" s="1">
        <v>11</v>
      </c>
      <c r="B7" s="3" t="s">
        <v>4</v>
      </c>
      <c r="D7" s="1">
        <v>2398.8948554596491</v>
      </c>
      <c r="E7" s="1">
        <v>77539.888544295885</v>
      </c>
      <c r="F7" s="1">
        <v>2693.2582560209107</v>
      </c>
      <c r="G7" s="1">
        <v>77631.94912283757</v>
      </c>
      <c r="H7" s="1">
        <v>49.345527437812414</v>
      </c>
      <c r="I7" s="1">
        <v>2133.5180388001281</v>
      </c>
      <c r="J7" s="1">
        <v>234.96199817934141</v>
      </c>
      <c r="K7" s="1">
        <v>157799.62041537906</v>
      </c>
      <c r="L7" s="1">
        <v>1.8599110426779761</v>
      </c>
      <c r="M7" s="1">
        <v>0.70387612768258412</v>
      </c>
      <c r="O7" s="1">
        <v>2.1426418311581807</v>
      </c>
      <c r="P7" s="1">
        <v>11.130120226566911</v>
      </c>
      <c r="Q7" s="1">
        <v>20.062152005763863</v>
      </c>
      <c r="R7" s="1">
        <v>1.3518272550417711</v>
      </c>
      <c r="U7" s="1">
        <v>0.83446446990246548</v>
      </c>
      <c r="V7" s="1">
        <v>2.9943198198891863</v>
      </c>
      <c r="W7" s="1">
        <v>0.55923100000948278</v>
      </c>
      <c r="X7" s="1">
        <v>2.9574990280835456</v>
      </c>
      <c r="Y7" s="1">
        <v>1.1092804673680927</v>
      </c>
      <c r="AA7" s="1">
        <v>1.4059216877731961</v>
      </c>
      <c r="AB7" s="1">
        <v>0.25882546607383117</v>
      </c>
      <c r="AC7" s="1">
        <v>2.1624026921834592</v>
      </c>
      <c r="AD7" s="1">
        <v>0.407841623786942</v>
      </c>
      <c r="AE7" s="1">
        <v>1.3235895159995064</v>
      </c>
      <c r="AF7" s="1">
        <v>0.23150530395284019</v>
      </c>
      <c r="AG7" s="1">
        <v>1.451273003371677</v>
      </c>
      <c r="AH7" s="1">
        <v>0.19642892498362152</v>
      </c>
      <c r="AI7" s="1">
        <v>0.26713032563346206</v>
      </c>
      <c r="AJ7" s="1">
        <v>2.954362929146942E-2</v>
      </c>
      <c r="AK7" s="1">
        <v>0.10541418969212729</v>
      </c>
      <c r="AL7" s="1">
        <v>0.15161868060944358</v>
      </c>
      <c r="AM7" s="1">
        <v>2.7567873573335431E-2</v>
      </c>
      <c r="AN7" s="1">
        <f t="shared" ref="AN7:AN24" si="1">R7/AJ7</f>
        <v>45.756980014371649</v>
      </c>
      <c r="AO7" s="1">
        <f t="shared" si="0"/>
        <v>75.102487739605323</v>
      </c>
    </row>
    <row r="8" spans="1:41" s="1" customFormat="1" x14ac:dyDescent="0.3">
      <c r="A8" s="1">
        <v>12</v>
      </c>
      <c r="B8" s="3" t="s">
        <v>5</v>
      </c>
      <c r="D8" s="1">
        <v>3558.8468252720709</v>
      </c>
      <c r="E8" s="1">
        <v>69327.835024147891</v>
      </c>
      <c r="F8" s="1">
        <v>3837.3453942765473</v>
      </c>
      <c r="G8" s="1">
        <v>106900.49875722628</v>
      </c>
      <c r="H8" s="1">
        <v>70.201397843746122</v>
      </c>
      <c r="I8" s="1">
        <v>2917.7520724037058</v>
      </c>
      <c r="J8" s="1">
        <v>146.04305783936925</v>
      </c>
      <c r="K8" s="1">
        <v>127700.95943764159</v>
      </c>
      <c r="L8" s="1">
        <v>1.4455889258588781</v>
      </c>
      <c r="M8" s="1">
        <v>0.72533025847270827</v>
      </c>
      <c r="O8" s="1">
        <v>3.5498693199010933</v>
      </c>
      <c r="P8" s="1">
        <v>15.577098617010702</v>
      </c>
      <c r="Q8" s="1">
        <v>12.00778076085335</v>
      </c>
      <c r="R8" s="1">
        <v>1.2343468011853691</v>
      </c>
      <c r="U8" s="1">
        <v>1.5754959995633571</v>
      </c>
      <c r="V8" s="1">
        <v>5.3388082462027002</v>
      </c>
      <c r="W8" s="1">
        <v>0.86394905115584941</v>
      </c>
      <c r="X8" s="1">
        <v>4.4974723923733917</v>
      </c>
      <c r="Y8" s="1">
        <v>1.5704737175435686</v>
      </c>
      <c r="AA8" s="1">
        <v>2.0362301491443509</v>
      </c>
      <c r="AB8" s="1">
        <v>0.46816992775549043</v>
      </c>
      <c r="AC8" s="1">
        <v>2.8232719241174826</v>
      </c>
      <c r="AD8" s="1">
        <v>0.68387088501663673</v>
      </c>
      <c r="AE8" s="1">
        <v>2.0935511346559701</v>
      </c>
      <c r="AF8" s="1">
        <v>0.27269275325585535</v>
      </c>
      <c r="AG8" s="1">
        <v>1.7818911526238519</v>
      </c>
      <c r="AH8" s="1">
        <v>0.26697204756440707</v>
      </c>
      <c r="AI8" s="1">
        <v>0.25914900070435715</v>
      </c>
      <c r="AL8" s="1">
        <v>0.12211501580606128</v>
      </c>
      <c r="AM8" s="1">
        <v>5.6479953464785931E-2</v>
      </c>
      <c r="AO8" s="1">
        <f t="shared" si="0"/>
        <v>46.335431463045033</v>
      </c>
    </row>
    <row r="9" spans="1:41" s="1" customFormat="1" x14ac:dyDescent="0.3">
      <c r="A9" s="1">
        <v>13</v>
      </c>
      <c r="B9" s="3" t="s">
        <v>6</v>
      </c>
      <c r="D9" s="1">
        <v>3399.8142355864816</v>
      </c>
      <c r="E9" s="1">
        <v>69884.410681609021</v>
      </c>
      <c r="F9" s="1">
        <v>3669.1265472926098</v>
      </c>
      <c r="G9" s="1">
        <v>107975.09025903625</v>
      </c>
      <c r="H9" s="1">
        <v>66.815476010963394</v>
      </c>
      <c r="I9" s="1">
        <v>2784.8685826310489</v>
      </c>
      <c r="J9" s="1">
        <v>225.04964877487791</v>
      </c>
      <c r="K9" s="1">
        <v>136942.72741372386</v>
      </c>
      <c r="L9" s="1">
        <v>1.7288087774372007</v>
      </c>
      <c r="M9" s="1">
        <v>0.77563270891094216</v>
      </c>
      <c r="O9" s="1">
        <v>3.6176918938965521</v>
      </c>
      <c r="P9" s="1">
        <v>16.541327412321962</v>
      </c>
      <c r="Q9" s="1">
        <v>14.592021577966261</v>
      </c>
      <c r="R9" s="1">
        <v>0.78806625107762707</v>
      </c>
      <c r="U9" s="1">
        <v>1.5361230053193007</v>
      </c>
      <c r="V9" s="1">
        <v>5.1693723119923751</v>
      </c>
      <c r="W9" s="1">
        <v>0.84350056114524063</v>
      </c>
      <c r="X9" s="1">
        <v>4.5920585655991726</v>
      </c>
      <c r="Y9" s="1">
        <v>1.4765285652186346</v>
      </c>
      <c r="AA9" s="1">
        <v>2.4315141096425088</v>
      </c>
      <c r="AB9" s="1">
        <v>0.38458962190136342</v>
      </c>
      <c r="AC9" s="1">
        <v>2.9081218278354468</v>
      </c>
      <c r="AD9" s="1">
        <v>0.6359339972760979</v>
      </c>
      <c r="AE9" s="1">
        <v>1.9171081071392502</v>
      </c>
      <c r="AF9" s="1">
        <v>0.28432136037331773</v>
      </c>
      <c r="AG9" s="1">
        <v>1.9136823199112807</v>
      </c>
      <c r="AH9" s="1">
        <v>0.26865656334488297</v>
      </c>
      <c r="AI9" s="1">
        <v>0.26359614502666417</v>
      </c>
      <c r="AJ9" s="1">
        <v>3.6510548195418643E-2</v>
      </c>
      <c r="AL9" s="1">
        <v>0.14647506065322885</v>
      </c>
      <c r="AM9" s="1">
        <v>5.9250396594584025E-2</v>
      </c>
      <c r="AN9" s="1">
        <f t="shared" si="1"/>
        <v>21.584618419301464</v>
      </c>
      <c r="AO9" s="1">
        <f t="shared" si="0"/>
        <v>55.357492335444434</v>
      </c>
    </row>
    <row r="10" spans="1:41" s="1" customFormat="1" x14ac:dyDescent="0.3">
      <c r="A10" s="1">
        <v>15</v>
      </c>
      <c r="B10" s="3" t="s">
        <v>7</v>
      </c>
      <c r="D10" s="1">
        <v>3287.4780511658396</v>
      </c>
      <c r="E10" s="1">
        <v>73896.546196774259</v>
      </c>
      <c r="F10" s="1">
        <v>4163.6452593349468</v>
      </c>
      <c r="G10" s="1">
        <v>101397.06255976495</v>
      </c>
      <c r="H10" s="1">
        <v>62.81052767642786</v>
      </c>
      <c r="I10" s="1">
        <v>2419.000639216712</v>
      </c>
      <c r="J10" s="1">
        <v>240.5649611331398</v>
      </c>
      <c r="K10" s="1">
        <v>142886.80623397228</v>
      </c>
      <c r="L10" s="1">
        <v>2.0310815437879985</v>
      </c>
      <c r="M10" s="1">
        <v>0.80168648676594834</v>
      </c>
      <c r="N10" s="1">
        <v>1.6979514133966256</v>
      </c>
      <c r="O10" s="1">
        <v>6.6671542218229254</v>
      </c>
      <c r="P10" s="1">
        <v>16.424831082598491</v>
      </c>
      <c r="Q10" s="1">
        <v>13.207720373103182</v>
      </c>
      <c r="R10" s="1">
        <v>1.8279672567615002</v>
      </c>
      <c r="S10" s="1">
        <v>0.14399878828326523</v>
      </c>
      <c r="T10" s="1">
        <v>13.690985242013769</v>
      </c>
      <c r="U10" s="1">
        <v>0.99888209482192725</v>
      </c>
      <c r="V10" s="1">
        <v>3.9777715001614391</v>
      </c>
      <c r="W10" s="1">
        <v>0.71681679686384669</v>
      </c>
      <c r="X10" s="1">
        <v>3.6159707984047711</v>
      </c>
      <c r="Y10" s="1">
        <v>1.3973512638697727</v>
      </c>
      <c r="AA10" s="1">
        <v>2.3507842760112405</v>
      </c>
      <c r="AB10" s="1">
        <v>0.38928791357791998</v>
      </c>
      <c r="AC10" s="1">
        <v>2.7897348512628262</v>
      </c>
      <c r="AD10" s="1">
        <v>0.66003573561024997</v>
      </c>
      <c r="AE10" s="1">
        <v>1.8001012128107423</v>
      </c>
      <c r="AF10" s="1">
        <v>0.26563888371702726</v>
      </c>
      <c r="AG10" s="1">
        <v>1.8698679635399096</v>
      </c>
      <c r="AH10" s="1">
        <v>0.2662227965128387</v>
      </c>
      <c r="AI10" s="1">
        <v>0.19922261945834066</v>
      </c>
      <c r="AJ10" s="1">
        <v>4.7017362456040698E-2</v>
      </c>
      <c r="AK10" s="1">
        <v>0.10712729303276265</v>
      </c>
      <c r="AL10" s="1">
        <v>0.21683726903428482</v>
      </c>
      <c r="AM10" s="1">
        <v>6.8919304923494157E-2</v>
      </c>
      <c r="AN10" s="1">
        <f t="shared" si="1"/>
        <v>38.878558074595837</v>
      </c>
      <c r="AO10" s="1">
        <f t="shared" si="0"/>
        <v>66.296289091134256</v>
      </c>
    </row>
    <row r="11" spans="1:41" s="1" customFormat="1" x14ac:dyDescent="0.3">
      <c r="A11" s="1">
        <v>16</v>
      </c>
      <c r="B11" s="3" t="s">
        <v>8</v>
      </c>
      <c r="D11" s="1">
        <v>3679.5037269486852</v>
      </c>
      <c r="E11" s="1">
        <v>76223.280856988553</v>
      </c>
      <c r="F11" s="1">
        <v>6482.1972630783148</v>
      </c>
      <c r="G11" s="1">
        <v>104018.94090600275</v>
      </c>
      <c r="H11" s="1">
        <v>63.905010593318721</v>
      </c>
      <c r="I11" s="1">
        <v>1594.1385725434843</v>
      </c>
      <c r="J11" s="1">
        <v>279.94149225167325</v>
      </c>
      <c r="K11" s="1">
        <v>136453.18210476765</v>
      </c>
      <c r="L11" s="1">
        <v>1.5622442977581803</v>
      </c>
      <c r="M11" s="1">
        <v>0.58138588036402827</v>
      </c>
      <c r="N11" s="1">
        <v>0.6998937030806005</v>
      </c>
      <c r="O11" s="1">
        <v>4.087436866103852</v>
      </c>
      <c r="P11" s="1">
        <v>12.394408517300269</v>
      </c>
      <c r="Q11" s="1">
        <v>4.8783798218054857</v>
      </c>
      <c r="R11" s="1">
        <v>0.89017555809099524</v>
      </c>
      <c r="T11" s="1">
        <v>0</v>
      </c>
      <c r="U11" s="1">
        <v>0.90003265688304812</v>
      </c>
      <c r="V11" s="1">
        <v>3.4376782138320165</v>
      </c>
      <c r="W11" s="1">
        <v>0.55336669184475917</v>
      </c>
      <c r="X11" s="1">
        <v>2.9053981070913499</v>
      </c>
      <c r="Y11" s="1">
        <v>1.0767484583442508</v>
      </c>
      <c r="AA11" s="1">
        <v>1.4795063553020251</v>
      </c>
      <c r="AB11" s="1">
        <v>0.28869274726025679</v>
      </c>
      <c r="AC11" s="1">
        <v>1.952623257463086</v>
      </c>
      <c r="AD11" s="1">
        <v>0.49392475572714634</v>
      </c>
      <c r="AE11" s="1">
        <v>1.3707079538284364</v>
      </c>
      <c r="AF11" s="1">
        <v>0.23706229264312276</v>
      </c>
      <c r="AG11" s="1">
        <v>1.4050431614595222</v>
      </c>
      <c r="AH11" s="1">
        <v>0.2167421190238239</v>
      </c>
      <c r="AL11" s="1">
        <v>0.11572483000259748</v>
      </c>
      <c r="AM11" s="1">
        <v>5.8703024928289736E-2</v>
      </c>
    </row>
    <row r="12" spans="1:41" s="1" customFormat="1" x14ac:dyDescent="0.3">
      <c r="A12" s="1">
        <v>17</v>
      </c>
      <c r="B12" s="3" t="s">
        <v>9</v>
      </c>
      <c r="D12" s="1">
        <v>3239.5870886957887</v>
      </c>
      <c r="E12" s="1">
        <v>75963.995199682904</v>
      </c>
      <c r="F12" s="1">
        <v>3858.8011390323927</v>
      </c>
      <c r="G12" s="1">
        <v>98569.689648797445</v>
      </c>
      <c r="H12" s="1">
        <v>60.009483916351172</v>
      </c>
      <c r="I12" s="1">
        <v>2837.8777766774965</v>
      </c>
      <c r="J12" s="1">
        <v>226.46348387182385</v>
      </c>
      <c r="K12" s="1">
        <v>148361.41281425388</v>
      </c>
      <c r="L12" s="1">
        <v>1.9601371337399032</v>
      </c>
      <c r="M12" s="1">
        <v>0.63773615640648484</v>
      </c>
      <c r="O12" s="1">
        <v>4.5364590988350644</v>
      </c>
      <c r="P12" s="1">
        <v>16.598021259240166</v>
      </c>
      <c r="Q12" s="1">
        <v>18.456263941061458</v>
      </c>
      <c r="R12" s="1">
        <v>1.8038337917201992</v>
      </c>
      <c r="T12" s="1">
        <v>1.5926633740662788</v>
      </c>
      <c r="U12" s="1">
        <v>1.0959225811998687</v>
      </c>
      <c r="V12" s="1">
        <v>4.0064971356330457</v>
      </c>
      <c r="W12" s="1">
        <v>0.71101394471489576</v>
      </c>
      <c r="X12" s="1">
        <v>3.8584358889695181</v>
      </c>
      <c r="Y12" s="1">
        <v>1.4910524754358654</v>
      </c>
      <c r="AA12" s="1">
        <v>2.1862001980704746</v>
      </c>
      <c r="AB12" s="1">
        <v>0.39795810389521075</v>
      </c>
      <c r="AC12" s="1">
        <v>2.970032206921271</v>
      </c>
      <c r="AD12" s="1">
        <v>0.69125491946123929</v>
      </c>
      <c r="AE12" s="1">
        <v>2.0453951673594757</v>
      </c>
      <c r="AF12" s="1">
        <v>0.33340762697613552</v>
      </c>
      <c r="AG12" s="1">
        <v>2.0493299598821526</v>
      </c>
      <c r="AH12" s="1">
        <v>0.30634451324680861</v>
      </c>
      <c r="AI12" s="1">
        <v>0.32362316333956354</v>
      </c>
      <c r="AK12" s="1">
        <v>0.13765657214584703</v>
      </c>
      <c r="AL12" s="1">
        <v>0.2473469796234295</v>
      </c>
      <c r="AM12" s="1">
        <v>6.7935333070223911E-2</v>
      </c>
      <c r="AO12" s="1">
        <f t="shared" si="0"/>
        <v>57.030107952118719</v>
      </c>
    </row>
    <row r="13" spans="1:41" s="1" customFormat="1" x14ac:dyDescent="0.3">
      <c r="A13" s="1">
        <v>18</v>
      </c>
      <c r="B13" s="3" t="s">
        <v>10</v>
      </c>
      <c r="D13" s="1">
        <v>4344.338523329051</v>
      </c>
      <c r="E13" s="1">
        <v>74166.719726173949</v>
      </c>
      <c r="F13" s="1">
        <v>4725.9410224226385</v>
      </c>
      <c r="G13" s="1">
        <v>100094.37702076082</v>
      </c>
      <c r="H13" s="1">
        <v>59.942067012459148</v>
      </c>
      <c r="I13" s="1">
        <v>2749.1158913459144</v>
      </c>
      <c r="J13" s="1">
        <v>227.9425452795538</v>
      </c>
      <c r="K13" s="1">
        <v>147507.48725719139</v>
      </c>
      <c r="L13" s="1">
        <v>1.8256910382387024</v>
      </c>
      <c r="M13" s="1">
        <v>0.8544347814811849</v>
      </c>
      <c r="N13" s="1">
        <v>0.27217070846879493</v>
      </c>
      <c r="O13" s="1">
        <v>15.034417858184327</v>
      </c>
      <c r="P13" s="1">
        <v>16.858313673794108</v>
      </c>
      <c r="Q13" s="1">
        <v>21.898896692478985</v>
      </c>
      <c r="R13" s="1">
        <v>4.0209435305292631</v>
      </c>
      <c r="U13" s="1">
        <v>1.3120409959969483</v>
      </c>
      <c r="V13" s="1">
        <v>4.3886311434436287</v>
      </c>
      <c r="W13" s="1">
        <v>0.82627846684661299</v>
      </c>
      <c r="X13" s="1">
        <v>4.172344287639115</v>
      </c>
      <c r="Y13" s="1">
        <v>1.118568357426327</v>
      </c>
      <c r="AA13" s="1">
        <v>2.2522756463568143</v>
      </c>
      <c r="AB13" s="1">
        <v>0.39466868492462343</v>
      </c>
      <c r="AC13" s="1">
        <v>3.1920321512069232</v>
      </c>
      <c r="AD13" s="1">
        <v>0.65976083090146487</v>
      </c>
      <c r="AE13" s="1">
        <v>2.0587410903716492</v>
      </c>
      <c r="AF13" s="1">
        <v>0.26400189935079627</v>
      </c>
      <c r="AG13" s="1">
        <v>2.1942864698075883</v>
      </c>
      <c r="AH13" s="1">
        <v>0.31941706356348659</v>
      </c>
      <c r="AI13" s="1">
        <v>0.19413240466794959</v>
      </c>
      <c r="AJ13" s="1">
        <v>9.7424945660468679E-2</v>
      </c>
      <c r="AL13" s="1">
        <v>0.56197632302262779</v>
      </c>
      <c r="AM13" s="1">
        <v>0.38751956148171829</v>
      </c>
      <c r="AN13" s="1">
        <f t="shared" si="1"/>
        <v>41.272217328634433</v>
      </c>
      <c r="AO13" s="1">
        <f t="shared" si="0"/>
        <v>112.80392230207818</v>
      </c>
    </row>
    <row r="14" spans="1:41" s="1" customFormat="1" x14ac:dyDescent="0.3">
      <c r="A14" s="1">
        <v>21</v>
      </c>
      <c r="B14" s="3" t="s">
        <v>11</v>
      </c>
      <c r="D14" s="1">
        <v>3147.6393425922156</v>
      </c>
      <c r="E14" s="1">
        <v>72283.691616486365</v>
      </c>
      <c r="F14" s="1">
        <v>3391.1610220395296</v>
      </c>
      <c r="G14" s="1">
        <v>104551.36818115679</v>
      </c>
      <c r="H14" s="1">
        <v>61.286555188676097</v>
      </c>
      <c r="I14" s="1">
        <v>2404.4861705261719</v>
      </c>
      <c r="J14" s="1">
        <v>214.74083260430146</v>
      </c>
      <c r="K14" s="1">
        <v>135352.90947347521</v>
      </c>
      <c r="L14" s="1">
        <v>1.5754773346630222</v>
      </c>
      <c r="M14" s="1">
        <v>0.67785681149611765</v>
      </c>
      <c r="O14" s="1">
        <v>2.8743315803124987</v>
      </c>
      <c r="P14" s="1">
        <v>11.870341884086903</v>
      </c>
      <c r="Q14" s="1">
        <v>18.989656117586009</v>
      </c>
      <c r="R14" s="1">
        <v>0.46822865063777602</v>
      </c>
      <c r="U14" s="1">
        <v>1.0825930485312729</v>
      </c>
      <c r="V14" s="1">
        <v>3.5077232331662782</v>
      </c>
      <c r="W14" s="1">
        <v>0.62633357936378409</v>
      </c>
      <c r="X14" s="1">
        <v>3.7068274864821547</v>
      </c>
      <c r="Y14" s="1">
        <v>1.2809530048622262</v>
      </c>
      <c r="AA14" s="1">
        <v>1.5602193905363606</v>
      </c>
      <c r="AB14" s="1">
        <v>0.30550690138195974</v>
      </c>
      <c r="AC14" s="1">
        <v>2.190079005649511</v>
      </c>
      <c r="AD14" s="1">
        <v>0.47185225016172572</v>
      </c>
      <c r="AE14" s="1">
        <v>1.4986534118072061</v>
      </c>
      <c r="AF14" s="1">
        <v>0.21517966832314231</v>
      </c>
      <c r="AG14" s="1">
        <v>1.4861771222390721</v>
      </c>
      <c r="AH14" s="1">
        <v>0.18861680493965988</v>
      </c>
      <c r="AI14" s="1">
        <v>0.31626766829706099</v>
      </c>
      <c r="AL14" s="1">
        <v>3.0121643495411216E-2</v>
      </c>
      <c r="AO14" s="1">
        <f t="shared" si="0"/>
        <v>60.042988965124245</v>
      </c>
    </row>
    <row r="15" spans="1:41" s="1" customFormat="1" x14ac:dyDescent="0.3">
      <c r="A15" s="1">
        <v>22</v>
      </c>
      <c r="B15" s="3" t="s">
        <v>12</v>
      </c>
      <c r="D15" s="1">
        <v>3607.7779668708949</v>
      </c>
      <c r="E15" s="1">
        <v>72176.521352597993</v>
      </c>
      <c r="F15" s="1">
        <v>4293.1647404196883</v>
      </c>
      <c r="G15" s="1">
        <v>104143.08332982979</v>
      </c>
      <c r="H15" s="1">
        <v>62.102160830864712</v>
      </c>
      <c r="I15" s="1">
        <v>2160.5171657792298</v>
      </c>
      <c r="J15" s="1">
        <v>235.60604696813783</v>
      </c>
      <c r="K15" s="1">
        <v>134617.40222336692</v>
      </c>
      <c r="L15" s="1">
        <v>1.7318884562110719</v>
      </c>
      <c r="M15" s="1">
        <v>0.75313259388083031</v>
      </c>
      <c r="O15" s="1">
        <v>3.4949901951435787</v>
      </c>
      <c r="P15" s="1">
        <v>13.578062274657475</v>
      </c>
      <c r="Q15" s="1">
        <v>13.326264364549695</v>
      </c>
      <c r="R15" s="1">
        <v>1.4378487056458469</v>
      </c>
      <c r="U15" s="1">
        <v>1.1064300625409573</v>
      </c>
      <c r="V15" s="1">
        <v>4.3174398578455877</v>
      </c>
      <c r="W15" s="1">
        <v>0.79501282051661948</v>
      </c>
      <c r="X15" s="1">
        <v>3.6005702723421766</v>
      </c>
      <c r="Y15" s="1">
        <v>1.4009326114577656</v>
      </c>
      <c r="Z15" s="1">
        <v>7.5246947403301095E-2</v>
      </c>
      <c r="AA15" s="1">
        <v>1.6068423477753009</v>
      </c>
      <c r="AB15" s="1">
        <v>0.34968865554025474</v>
      </c>
      <c r="AC15" s="1">
        <v>2.5168027158187201</v>
      </c>
      <c r="AD15" s="1">
        <v>0.51148429766857051</v>
      </c>
      <c r="AE15" s="1">
        <v>1.4466291942620393</v>
      </c>
      <c r="AF15" s="1">
        <v>0.23014700192661919</v>
      </c>
      <c r="AG15" s="1">
        <v>1.4867965692221725</v>
      </c>
      <c r="AH15" s="1">
        <v>0.21938490150587472</v>
      </c>
      <c r="AI15" s="1">
        <v>0.17803015162969493</v>
      </c>
      <c r="AJ15" s="1">
        <v>3.5179094350951019E-2</v>
      </c>
      <c r="AL15" s="1">
        <v>0.1962584618703441</v>
      </c>
      <c r="AM15" s="1">
        <v>3.6473887470847323E-2</v>
      </c>
      <c r="AN15" s="1">
        <f t="shared" si="1"/>
        <v>40.872249049440825</v>
      </c>
      <c r="AO15" s="1">
        <f t="shared" si="0"/>
        <v>74.853974130564694</v>
      </c>
    </row>
    <row r="16" spans="1:41" s="1" customFormat="1" x14ac:dyDescent="0.3">
      <c r="A16" s="1">
        <v>23</v>
      </c>
      <c r="B16" s="3" t="s">
        <v>13</v>
      </c>
      <c r="D16" s="1">
        <v>2713.8091272579913</v>
      </c>
      <c r="E16" s="1">
        <v>79902.814151864994</v>
      </c>
      <c r="F16" s="1">
        <v>3044.0354847205081</v>
      </c>
      <c r="G16" s="1">
        <v>84288.73563438264</v>
      </c>
      <c r="H16" s="1">
        <v>50.950101984961677</v>
      </c>
      <c r="I16" s="1">
        <v>2142.6203863449127</v>
      </c>
      <c r="J16" s="1">
        <v>237.03945689309305</v>
      </c>
      <c r="K16" s="1">
        <v>155725.57351208405</v>
      </c>
      <c r="L16" s="1">
        <v>2.3213741846406375</v>
      </c>
      <c r="M16" s="1">
        <v>0.68408058653163417</v>
      </c>
      <c r="O16" s="1">
        <v>2.587313658069375</v>
      </c>
      <c r="P16" s="1">
        <v>12.069408784096659</v>
      </c>
      <c r="Q16" s="1">
        <v>15.693423329264863</v>
      </c>
      <c r="R16" s="1">
        <v>1.5397673931428519</v>
      </c>
      <c r="U16" s="1">
        <v>0.84467353259246236</v>
      </c>
      <c r="V16" s="1">
        <v>2.9611045820933053</v>
      </c>
      <c r="W16" s="1">
        <v>0.49851541384512671</v>
      </c>
      <c r="X16" s="1">
        <v>3.0684698472586569</v>
      </c>
      <c r="Y16" s="1">
        <v>1.1479863522225349</v>
      </c>
      <c r="AA16" s="1">
        <v>1.2966817830283035</v>
      </c>
      <c r="AB16" s="1">
        <v>0.27663394721779488</v>
      </c>
      <c r="AC16" s="1">
        <v>1.9549471486208847</v>
      </c>
      <c r="AD16" s="1">
        <v>0.45674979769298779</v>
      </c>
      <c r="AE16" s="1">
        <v>1.5474590991591874</v>
      </c>
      <c r="AF16" s="1">
        <v>0.20958237629519438</v>
      </c>
      <c r="AG16" s="1">
        <v>1.3085152505707953</v>
      </c>
      <c r="AH16" s="1">
        <v>0.21583150646997021</v>
      </c>
      <c r="AI16" s="1">
        <v>0.19305126247534732</v>
      </c>
      <c r="AK16" s="1">
        <v>0.13168912981124176</v>
      </c>
      <c r="AL16" s="1">
        <v>0.24279022537667241</v>
      </c>
      <c r="AM16" s="1">
        <v>5.1658968255164861E-2</v>
      </c>
      <c r="AO16" s="1">
        <f t="shared" si="0"/>
        <v>81.291482521482692</v>
      </c>
    </row>
    <row r="17" spans="1:41" s="1" customFormat="1" x14ac:dyDescent="0.3">
      <c r="A17" s="1">
        <v>24</v>
      </c>
      <c r="B17" s="3" t="s">
        <v>14</v>
      </c>
      <c r="D17" s="1">
        <v>2785.6490744239554</v>
      </c>
      <c r="E17" s="1">
        <v>104079.34960971199</v>
      </c>
      <c r="F17" s="1">
        <v>3689.8768754906218</v>
      </c>
      <c r="G17" s="1">
        <v>116264.17675938092</v>
      </c>
      <c r="H17" s="1">
        <v>56.342471395396316</v>
      </c>
      <c r="I17" s="1">
        <v>1185.5597041422755</v>
      </c>
      <c r="J17" s="1">
        <v>280.14814836270762</v>
      </c>
      <c r="K17" s="1">
        <v>74731.225872760828</v>
      </c>
      <c r="L17" s="1">
        <v>1.8151349121319791</v>
      </c>
      <c r="M17" s="1">
        <v>0.35715038325466525</v>
      </c>
      <c r="O17" s="1">
        <v>2.7994677671368584</v>
      </c>
      <c r="P17" s="1">
        <v>2.569394128041405</v>
      </c>
      <c r="Q17" s="1">
        <v>0.49543704444585629</v>
      </c>
      <c r="U17" s="1">
        <v>7.8489862317342882E-2</v>
      </c>
      <c r="V17" s="1">
        <v>0.2007109783754136</v>
      </c>
      <c r="AA17" s="1">
        <v>0.36827669302425453</v>
      </c>
      <c r="AB17" s="1">
        <v>5.7395451151890112E-2</v>
      </c>
      <c r="AC17" s="1">
        <v>0.40885144808736595</v>
      </c>
      <c r="AD17" s="1">
        <v>0.12448818029936322</v>
      </c>
      <c r="AE17" s="1">
        <v>0.28138596470228378</v>
      </c>
      <c r="AF17" s="1">
        <v>4.140303938564982E-2</v>
      </c>
      <c r="AG17" s="1">
        <v>0.31902567301409923</v>
      </c>
      <c r="AH17" s="1">
        <v>3.9202974882211784E-2</v>
      </c>
    </row>
    <row r="18" spans="1:41" s="1" customFormat="1" x14ac:dyDescent="0.3">
      <c r="A18" s="1">
        <v>26</v>
      </c>
      <c r="B18" s="3" t="s">
        <v>15</v>
      </c>
      <c r="D18" s="1">
        <v>7919.7162276377958</v>
      </c>
      <c r="E18" s="1">
        <v>72057.15290371803</v>
      </c>
      <c r="F18" s="1">
        <v>9449.7482624973072</v>
      </c>
      <c r="G18" s="1">
        <v>82511.996899032965</v>
      </c>
      <c r="H18" s="1">
        <v>50.574382314403415</v>
      </c>
      <c r="I18" s="1">
        <v>4556.3302097336573</v>
      </c>
      <c r="J18" s="1">
        <v>145.29098142967277</v>
      </c>
      <c r="K18" s="1">
        <v>154272.86424457055</v>
      </c>
      <c r="L18" s="1">
        <v>1.6633370511771317</v>
      </c>
      <c r="M18" s="1">
        <v>1.3736435348664484</v>
      </c>
      <c r="N18" s="1">
        <v>2.562732045771182</v>
      </c>
      <c r="O18" s="1">
        <v>9.3192229328025107</v>
      </c>
      <c r="P18" s="1">
        <v>12.01618936401778</v>
      </c>
      <c r="Q18" s="1">
        <v>33.955429818266587</v>
      </c>
      <c r="R18" s="1">
        <v>3.7695848595720096</v>
      </c>
      <c r="S18" s="1">
        <v>0.20991395740010549</v>
      </c>
      <c r="T18" s="1">
        <v>3.5771525617621305</v>
      </c>
      <c r="U18" s="1">
        <v>0.90748904370361527</v>
      </c>
      <c r="V18" s="1">
        <v>2.9365244620009592</v>
      </c>
      <c r="W18" s="1">
        <v>0.5737014001066888</v>
      </c>
      <c r="X18" s="1">
        <v>2.7674455555416118</v>
      </c>
      <c r="Y18" s="1">
        <v>1.1305646861221603</v>
      </c>
      <c r="Z18" s="1">
        <v>8.846172491431338E-2</v>
      </c>
      <c r="AA18" s="1">
        <v>1.6906750970461437</v>
      </c>
      <c r="AB18" s="1">
        <v>0.31563469111154502</v>
      </c>
      <c r="AC18" s="1">
        <v>2.046092828696839</v>
      </c>
      <c r="AD18" s="1">
        <v>0.46522938504449174</v>
      </c>
      <c r="AE18" s="1">
        <v>1.4879518643844305</v>
      </c>
      <c r="AF18" s="1">
        <v>0.20770597232971003</v>
      </c>
      <c r="AG18" s="1">
        <v>1.402060509752892</v>
      </c>
      <c r="AH18" s="1">
        <v>0.2128230536712386</v>
      </c>
      <c r="AI18" s="1">
        <v>0.75513198923457447</v>
      </c>
      <c r="AJ18" s="1">
        <v>0.12890617807861729</v>
      </c>
      <c r="AK18" s="1">
        <v>0.18927809758224456</v>
      </c>
      <c r="AL18" s="1">
        <v>0.36195970184882675</v>
      </c>
      <c r="AM18" s="1">
        <v>9.8381587840013843E-2</v>
      </c>
      <c r="AN18" s="1">
        <f t="shared" si="1"/>
        <v>29.24285643837036</v>
      </c>
      <c r="AO18" s="1">
        <f t="shared" si="0"/>
        <v>44.966218227206717</v>
      </c>
    </row>
    <row r="19" spans="1:41" s="1" customFormat="1" x14ac:dyDescent="0.3">
      <c r="A19" s="1">
        <v>27</v>
      </c>
      <c r="B19" s="3" t="s">
        <v>16</v>
      </c>
      <c r="D19" s="1">
        <v>2175.0876260821442</v>
      </c>
      <c r="E19" s="1">
        <v>86181.238704207732</v>
      </c>
      <c r="F19" s="1">
        <v>2690.331608535088</v>
      </c>
      <c r="G19" s="1">
        <v>57515.87983469633</v>
      </c>
      <c r="H19" s="1">
        <v>41.555192970037844</v>
      </c>
      <c r="I19" s="1">
        <v>2314.1568684294925</v>
      </c>
      <c r="J19" s="1">
        <v>156.14576418971617</v>
      </c>
      <c r="K19" s="1">
        <v>189997.44117511745</v>
      </c>
      <c r="L19" s="1">
        <v>2.1604779497310767</v>
      </c>
      <c r="M19" s="1">
        <v>0.6253998292064179</v>
      </c>
      <c r="N19" s="1">
        <v>28.542020059166322</v>
      </c>
      <c r="O19" s="1">
        <v>2.3537371107873319</v>
      </c>
      <c r="P19" s="1">
        <v>9.4187585094385256</v>
      </c>
      <c r="Q19" s="1">
        <v>19.152928270562132</v>
      </c>
      <c r="R19" s="1">
        <v>4.168681127793354</v>
      </c>
      <c r="S19" s="1">
        <v>2.2369858100614173</v>
      </c>
      <c r="T19" s="1">
        <v>2.1850224010026458</v>
      </c>
      <c r="U19" s="1">
        <v>0.5688506040073571</v>
      </c>
      <c r="V19" s="1">
        <v>2.0404190772650725</v>
      </c>
      <c r="W19" s="1">
        <v>0.34823965415748526</v>
      </c>
      <c r="X19" s="1">
        <v>2.0445307571212514</v>
      </c>
      <c r="Y19" s="1">
        <v>0.79008916689684117</v>
      </c>
      <c r="AA19" s="1">
        <v>1.0389248698706313</v>
      </c>
      <c r="AB19" s="1">
        <v>0.24033709828190897</v>
      </c>
      <c r="AC19" s="1">
        <v>1.4627142417380334</v>
      </c>
      <c r="AD19" s="1">
        <v>0.35724160279981648</v>
      </c>
      <c r="AE19" s="1">
        <v>1.3116283015496142</v>
      </c>
      <c r="AF19" s="1">
        <v>0.18502004632343694</v>
      </c>
      <c r="AG19" s="1">
        <v>1.3023302005455035</v>
      </c>
      <c r="AH19" s="1">
        <v>0.17297606871531021</v>
      </c>
      <c r="AI19" s="1">
        <v>0.31867151141782252</v>
      </c>
      <c r="AJ19" s="1">
        <v>0.1245725978260676</v>
      </c>
      <c r="AK19" s="1">
        <v>0.21893622673390944</v>
      </c>
      <c r="AL19" s="1">
        <v>0.49218282375208844</v>
      </c>
      <c r="AM19" s="1">
        <v>0.10995847243688991</v>
      </c>
      <c r="AN19" s="1">
        <f t="shared" si="1"/>
        <v>33.463869266127091</v>
      </c>
      <c r="AO19" s="1">
        <f t="shared" si="0"/>
        <v>60.102417644261863</v>
      </c>
    </row>
    <row r="20" spans="1:41" s="1" customFormat="1" x14ac:dyDescent="0.3">
      <c r="A20" s="1">
        <v>28</v>
      </c>
      <c r="B20" s="3" t="s">
        <v>17</v>
      </c>
      <c r="D20" s="1">
        <v>3101.5371814112482</v>
      </c>
      <c r="E20" s="1">
        <v>79664.874723272354</v>
      </c>
      <c r="F20" s="1">
        <v>3588.9978424261649</v>
      </c>
      <c r="G20" s="1">
        <v>116490.04860894792</v>
      </c>
      <c r="H20" s="1">
        <v>63.741210680721245</v>
      </c>
      <c r="I20" s="1">
        <v>1513.551518560146</v>
      </c>
      <c r="J20" s="1">
        <v>235.33984015770835</v>
      </c>
      <c r="K20" s="1">
        <v>133281.28330638743</v>
      </c>
      <c r="L20" s="1">
        <v>1.5382000071649988</v>
      </c>
      <c r="M20" s="1">
        <v>0.47247763602682047</v>
      </c>
      <c r="O20" s="1">
        <v>3.6419637862519969</v>
      </c>
      <c r="P20" s="1">
        <v>12.748566100024799</v>
      </c>
      <c r="Q20" s="1">
        <v>4.729086275858613</v>
      </c>
      <c r="R20" s="1">
        <v>0.70070025398751379</v>
      </c>
      <c r="U20" s="1">
        <v>1.1823463926238824</v>
      </c>
      <c r="V20" s="1">
        <v>4.0051389974712031</v>
      </c>
      <c r="W20" s="1">
        <v>0.71562378874407362</v>
      </c>
      <c r="X20" s="1">
        <v>3.1142312167679544</v>
      </c>
      <c r="Y20" s="1">
        <v>1.3664817046069635</v>
      </c>
      <c r="AA20" s="1">
        <v>1.7421590584754345</v>
      </c>
      <c r="AB20" s="1">
        <v>0.33545263944497639</v>
      </c>
      <c r="AC20" s="1">
        <v>2.1428292298460545</v>
      </c>
      <c r="AD20" s="1">
        <v>0.4471344275404997</v>
      </c>
      <c r="AE20" s="1">
        <v>1.4501439467882611</v>
      </c>
      <c r="AF20" s="1">
        <v>0.21442261973118856</v>
      </c>
      <c r="AG20" s="1">
        <v>1.3840300969554973</v>
      </c>
      <c r="AH20" s="1">
        <v>0.23263434528284632</v>
      </c>
      <c r="AL20" s="1">
        <v>5.4175082067620027E-2</v>
      </c>
    </row>
    <row r="21" spans="1:41" s="1" customFormat="1" x14ac:dyDescent="0.3">
      <c r="A21" s="1">
        <v>29</v>
      </c>
      <c r="B21" s="3" t="s">
        <v>18</v>
      </c>
      <c r="D21" s="1">
        <v>3157.790710786091</v>
      </c>
      <c r="E21" s="1">
        <v>78554.142768738209</v>
      </c>
      <c r="F21" s="1">
        <v>3850.615067783418</v>
      </c>
      <c r="G21" s="1">
        <v>100032.58125732902</v>
      </c>
      <c r="H21" s="1">
        <v>62.357761579330166</v>
      </c>
      <c r="I21" s="1">
        <v>2071.1482588912863</v>
      </c>
      <c r="J21" s="1">
        <v>261.14269698174252</v>
      </c>
      <c r="K21" s="1">
        <v>149803.41764600726</v>
      </c>
      <c r="L21" s="1">
        <v>1.8466160837983905</v>
      </c>
      <c r="M21" s="1">
        <v>0.68338458065366792</v>
      </c>
      <c r="O21" s="1">
        <v>2.9586219854294984</v>
      </c>
      <c r="P21" s="1">
        <v>16.088467238659081</v>
      </c>
      <c r="Q21" s="1">
        <v>9.6889480799660959</v>
      </c>
      <c r="R21" s="1">
        <v>0.73196851610989222</v>
      </c>
      <c r="U21" s="1">
        <v>0.99347677503662746</v>
      </c>
      <c r="V21" s="1">
        <v>4.0773359030626297</v>
      </c>
      <c r="W21" s="1">
        <v>0.69986317637645534</v>
      </c>
      <c r="X21" s="1">
        <v>3.7005403498784064</v>
      </c>
      <c r="Y21" s="1">
        <v>1.5523349239515614</v>
      </c>
      <c r="AA21" s="1">
        <v>1.9551647112122819</v>
      </c>
      <c r="AB21" s="1">
        <v>0.3827727400041927</v>
      </c>
      <c r="AC21" s="1">
        <v>2.633226762004313</v>
      </c>
      <c r="AD21" s="1">
        <v>0.61236968753377152</v>
      </c>
      <c r="AE21" s="1">
        <v>2.0401627912603297</v>
      </c>
      <c r="AF21" s="1">
        <v>0.2726398781682941</v>
      </c>
      <c r="AG21" s="1">
        <v>1.9230056094546306</v>
      </c>
      <c r="AH21" s="1">
        <v>0.25489267190751846</v>
      </c>
      <c r="AI21" s="1">
        <v>0.14828920377470409</v>
      </c>
      <c r="AL21" s="1">
        <v>7.7154722376721566E-2</v>
      </c>
      <c r="AO21" s="1">
        <f t="shared" si="0"/>
        <v>65.33818938488956</v>
      </c>
    </row>
    <row r="22" spans="1:41" s="1" customFormat="1" x14ac:dyDescent="0.3">
      <c r="A22" s="1">
        <v>30</v>
      </c>
      <c r="B22" s="3" t="s">
        <v>19</v>
      </c>
      <c r="D22" s="1">
        <v>3995.7410791424022</v>
      </c>
      <c r="E22" s="1">
        <v>72943.926956645111</v>
      </c>
      <c r="F22" s="1">
        <v>4870.0472265349108</v>
      </c>
      <c r="G22" s="1">
        <v>100449.82799797721</v>
      </c>
      <c r="H22" s="1">
        <v>57.943518032038639</v>
      </c>
      <c r="I22" s="1">
        <v>2858.4128587539471</v>
      </c>
      <c r="J22" s="1">
        <v>226.0579751510968</v>
      </c>
      <c r="K22" s="1">
        <v>140687.78322287707</v>
      </c>
      <c r="L22" s="1">
        <v>1.7695817611240627</v>
      </c>
      <c r="M22" s="1">
        <v>0.71275137395560173</v>
      </c>
      <c r="N22" s="1">
        <v>1.19847475537296</v>
      </c>
      <c r="O22" s="1">
        <v>3.7856793325488178</v>
      </c>
      <c r="P22" s="1">
        <v>14.542477386215731</v>
      </c>
      <c r="Q22" s="1">
        <v>15.516389569978605</v>
      </c>
      <c r="R22" s="1">
        <v>3.5457633636613428</v>
      </c>
      <c r="T22" s="1">
        <v>2.2341786738353431</v>
      </c>
      <c r="U22" s="1">
        <v>1.0410586805643993</v>
      </c>
      <c r="V22" s="1">
        <v>3.6473133584100035</v>
      </c>
      <c r="W22" s="1">
        <v>0.67992165095531276</v>
      </c>
      <c r="X22" s="1">
        <v>3.5176786188995708</v>
      </c>
      <c r="Y22" s="1">
        <v>1.4067331359539599</v>
      </c>
      <c r="AA22" s="1">
        <v>2.0676954880656737</v>
      </c>
      <c r="AB22" s="1">
        <v>0.37100290844388562</v>
      </c>
      <c r="AC22" s="1">
        <v>2.4945736870685127</v>
      </c>
      <c r="AD22" s="1">
        <v>0.55889761570049701</v>
      </c>
      <c r="AE22" s="1">
        <v>1.6541830056128082</v>
      </c>
      <c r="AF22" s="1">
        <v>0.29146493258313977</v>
      </c>
      <c r="AG22" s="1">
        <v>1.9520630369596474</v>
      </c>
      <c r="AH22" s="1">
        <v>0.27677955950194805</v>
      </c>
      <c r="AI22" s="1">
        <v>0.23779243532389205</v>
      </c>
      <c r="AJ22" s="1">
        <v>6.9936151061743085E-2</v>
      </c>
      <c r="AL22" s="1">
        <v>0.17609072874266304</v>
      </c>
      <c r="AM22" s="1">
        <v>9.3227333966777154E-2</v>
      </c>
      <c r="AN22" s="1">
        <f t="shared" si="1"/>
        <v>50.700007218455127</v>
      </c>
      <c r="AO22" s="1">
        <f t="shared" si="0"/>
        <v>65.251821610069555</v>
      </c>
    </row>
    <row r="23" spans="1:41" s="1" customFormat="1" x14ac:dyDescent="0.3">
      <c r="A23" s="1">
        <v>31</v>
      </c>
      <c r="B23" s="3" t="s">
        <v>20</v>
      </c>
      <c r="D23" s="1">
        <v>3658.2082601701832</v>
      </c>
      <c r="E23" s="1">
        <v>77535.832274443746</v>
      </c>
      <c r="F23" s="1">
        <v>5023.3578111337602</v>
      </c>
      <c r="G23" s="1">
        <v>115393.38122381273</v>
      </c>
      <c r="H23" s="1">
        <v>75.039057437706802</v>
      </c>
      <c r="I23" s="1">
        <v>2137.7983155107399</v>
      </c>
      <c r="J23" s="1">
        <v>194.43891872527749</v>
      </c>
      <c r="K23" s="1">
        <v>133589.23732864467</v>
      </c>
      <c r="L23" s="1">
        <v>1.6005939992244687</v>
      </c>
      <c r="M23" s="1">
        <v>0.80601726712139887</v>
      </c>
      <c r="O23" s="1">
        <v>3.917369825386567</v>
      </c>
      <c r="P23" s="1">
        <v>15.820512098730564</v>
      </c>
      <c r="Q23" s="1">
        <v>8.2160724765171</v>
      </c>
      <c r="R23" s="1">
        <v>0.63327029862391404</v>
      </c>
      <c r="U23" s="1">
        <v>1.1582219183016835</v>
      </c>
      <c r="V23" s="1">
        <v>4.2763487642364701</v>
      </c>
      <c r="W23" s="1">
        <v>0.70167740638780396</v>
      </c>
      <c r="X23" s="1">
        <v>3.998837328031783</v>
      </c>
      <c r="Y23" s="1">
        <v>1.3330105469269382</v>
      </c>
      <c r="AA23" s="1">
        <v>2.0520217296988039</v>
      </c>
      <c r="AB23" s="1">
        <v>0.3585571849019657</v>
      </c>
      <c r="AC23" s="1">
        <v>2.7339622788126245</v>
      </c>
      <c r="AD23" s="1">
        <v>0.55625879819648738</v>
      </c>
      <c r="AE23" s="1">
        <v>2.0567058853891904</v>
      </c>
      <c r="AF23" s="1">
        <v>0.29144563723034383</v>
      </c>
      <c r="AG23" s="1">
        <v>1.7381793069208771</v>
      </c>
      <c r="AH23" s="1">
        <v>0.27451325464044884</v>
      </c>
      <c r="AI23" s="1">
        <v>0.1498708337584449</v>
      </c>
      <c r="AL23" s="1">
        <v>6.2981954875356433E-2</v>
      </c>
      <c r="AM23" s="1">
        <v>4.4988689140929058E-2</v>
      </c>
      <c r="AO23" s="1">
        <f t="shared" si="0"/>
        <v>54.821023347073641</v>
      </c>
    </row>
    <row r="24" spans="1:41" s="1" customFormat="1" x14ac:dyDescent="0.3">
      <c r="A24" s="1">
        <v>32</v>
      </c>
      <c r="B24" s="3" t="s">
        <v>21</v>
      </c>
      <c r="D24" s="1">
        <v>3977.7100795654278</v>
      </c>
      <c r="E24" s="1">
        <v>74578.97487839422</v>
      </c>
      <c r="F24" s="1">
        <v>4407.4997863966873</v>
      </c>
      <c r="G24" s="1">
        <v>86047.407230760582</v>
      </c>
      <c r="H24" s="1">
        <v>50.244364292212879</v>
      </c>
      <c r="I24" s="1">
        <v>3094.6471038659893</v>
      </c>
      <c r="J24" s="1">
        <v>212.6572525169035</v>
      </c>
      <c r="K24" s="1">
        <v>159732.21412621861</v>
      </c>
      <c r="L24" s="1">
        <v>1.5341650139398726</v>
      </c>
      <c r="M24" s="1">
        <v>0.83507168058805892</v>
      </c>
      <c r="N24" s="1">
        <v>0.52621282619545284</v>
      </c>
      <c r="O24" s="1">
        <v>3.9941590618985314</v>
      </c>
      <c r="P24" s="1">
        <v>12.174174801658751</v>
      </c>
      <c r="Q24" s="1">
        <v>21.714791721098841</v>
      </c>
      <c r="R24" s="1">
        <v>5.7104162159831686</v>
      </c>
      <c r="T24" s="1">
        <v>0.64998028698284604</v>
      </c>
      <c r="U24" s="1">
        <v>0.89449661941184333</v>
      </c>
      <c r="V24" s="1">
        <v>3.2673226553995733</v>
      </c>
      <c r="W24" s="1">
        <v>0.51099782485951517</v>
      </c>
      <c r="X24" s="1">
        <v>3.2543115024716642</v>
      </c>
      <c r="Y24" s="1">
        <v>1.3235159863805472</v>
      </c>
      <c r="AA24" s="1">
        <v>1.8557999146129407</v>
      </c>
      <c r="AB24" s="1">
        <v>0.31814630016279194</v>
      </c>
      <c r="AC24" s="1">
        <v>2.0450058833635354</v>
      </c>
      <c r="AD24" s="1">
        <v>0.50571364827329168</v>
      </c>
      <c r="AE24" s="1">
        <v>1.5684282736815847</v>
      </c>
      <c r="AF24" s="1">
        <v>0.21045008606645332</v>
      </c>
      <c r="AG24" s="1">
        <v>1.6330038708135572</v>
      </c>
      <c r="AH24" s="1">
        <v>0.21910010439080357</v>
      </c>
      <c r="AI24" s="1">
        <v>0.24274298894742885</v>
      </c>
      <c r="AJ24" s="1">
        <v>0.12300909287351061</v>
      </c>
      <c r="AL24" s="1">
        <v>0.58961180442487215</v>
      </c>
      <c r="AM24" s="1">
        <v>0.17559414423780451</v>
      </c>
      <c r="AN24" s="1">
        <f t="shared" si="1"/>
        <v>46.422716260944625</v>
      </c>
      <c r="AO24" s="1">
        <f t="shared" si="0"/>
        <v>89.455896605943337</v>
      </c>
    </row>
    <row r="25" spans="1:41" s="1" customFormat="1" x14ac:dyDescent="0.3">
      <c r="A25" s="1">
        <v>33</v>
      </c>
      <c r="B25" s="3" t="s">
        <v>22</v>
      </c>
      <c r="D25" s="1">
        <v>3075.8020559572951</v>
      </c>
      <c r="E25" s="1">
        <v>78439.890703863945</v>
      </c>
      <c r="F25" s="1">
        <v>3120.4151531939392</v>
      </c>
      <c r="G25" s="1">
        <v>113670.26972594738</v>
      </c>
      <c r="H25" s="1">
        <v>48.592531431460351</v>
      </c>
      <c r="I25" s="1">
        <v>1375.4082323139435</v>
      </c>
      <c r="J25" s="1">
        <v>311.0961448988873</v>
      </c>
      <c r="K25" s="1">
        <v>131797.43201371093</v>
      </c>
      <c r="L25" s="1">
        <v>1.7803391891345908</v>
      </c>
      <c r="M25" s="1">
        <v>0.61373515492702146</v>
      </c>
      <c r="O25" s="1">
        <v>3.2916407150752343</v>
      </c>
      <c r="P25" s="1">
        <v>12.590224634335062</v>
      </c>
      <c r="Q25" s="1">
        <v>4.6993881471082579</v>
      </c>
      <c r="R25" s="1">
        <v>0.92769415728565741</v>
      </c>
      <c r="U25" s="1">
        <v>1.1254022591542132</v>
      </c>
      <c r="V25" s="1">
        <v>3.9177630137695649</v>
      </c>
      <c r="W25" s="1">
        <v>0.67528064932028353</v>
      </c>
      <c r="X25" s="1">
        <v>3.9634680543530951</v>
      </c>
      <c r="Y25" s="1">
        <v>1.2319724825872862</v>
      </c>
      <c r="AA25" s="1">
        <v>1.6827542402848936</v>
      </c>
      <c r="AB25" s="1">
        <v>0.31018447548486067</v>
      </c>
      <c r="AC25" s="1">
        <v>2.1461165161464635</v>
      </c>
      <c r="AD25" s="1">
        <v>0.48161128617660259</v>
      </c>
      <c r="AE25" s="1">
        <v>1.241392245647857</v>
      </c>
      <c r="AF25" s="1">
        <v>0.21442411709201062</v>
      </c>
      <c r="AG25" s="1">
        <v>1.5648609281922838</v>
      </c>
      <c r="AH25" s="1">
        <v>0.23977394584358816</v>
      </c>
      <c r="AL25" s="1">
        <v>7.4839246947773524E-2</v>
      </c>
    </row>
    <row r="26" spans="1:41" x14ac:dyDescent="0.3">
      <c r="D26" t="s">
        <v>23</v>
      </c>
      <c r="E26" t="s">
        <v>24</v>
      </c>
      <c r="F26" t="s">
        <v>25</v>
      </c>
      <c r="G26" t="s">
        <v>27</v>
      </c>
      <c r="H26" t="s">
        <v>28</v>
      </c>
      <c r="I26" t="s">
        <v>29</v>
      </c>
      <c r="J26" t="s">
        <v>30</v>
      </c>
      <c r="K26" t="s">
        <v>31</v>
      </c>
      <c r="L26" t="s">
        <v>32</v>
      </c>
      <c r="M26" t="s">
        <v>33</v>
      </c>
      <c r="N26" t="s">
        <v>34</v>
      </c>
      <c r="O26" t="s">
        <v>35</v>
      </c>
      <c r="P26" t="s">
        <v>36</v>
      </c>
      <c r="Q26" t="s">
        <v>37</v>
      </c>
      <c r="R26" t="s">
        <v>38</v>
      </c>
      <c r="S26" t="s">
        <v>39</v>
      </c>
      <c r="T26" t="s">
        <v>40</v>
      </c>
      <c r="U26" t="s">
        <v>41</v>
      </c>
      <c r="V26" t="s">
        <v>42</v>
      </c>
      <c r="W26" t="s">
        <v>43</v>
      </c>
      <c r="X26" t="s">
        <v>44</v>
      </c>
      <c r="Y26" t="s">
        <v>45</v>
      </c>
      <c r="Z26" t="s">
        <v>46</v>
      </c>
      <c r="AA26" t="s">
        <v>47</v>
      </c>
      <c r="AB26" t="s">
        <v>48</v>
      </c>
      <c r="AC26" t="s">
        <v>49</v>
      </c>
      <c r="AD26" t="s">
        <v>50</v>
      </c>
      <c r="AE26" t="s">
        <v>51</v>
      </c>
      <c r="AF26" t="s">
        <v>52</v>
      </c>
      <c r="AG26" t="s">
        <v>53</v>
      </c>
      <c r="AH26" t="s">
        <v>54</v>
      </c>
      <c r="AI26" t="s">
        <v>55</v>
      </c>
      <c r="AJ26" t="s">
        <v>56</v>
      </c>
      <c r="AK26" t="s">
        <v>57</v>
      </c>
      <c r="AL26" t="s">
        <v>58</v>
      </c>
      <c r="AM26" t="s">
        <v>59</v>
      </c>
      <c r="AN26" t="s">
        <v>66</v>
      </c>
      <c r="AO26" t="s">
        <v>67</v>
      </c>
    </row>
    <row r="27" spans="1:41" s="1" customFormat="1" x14ac:dyDescent="0.3">
      <c r="B27" s="3"/>
      <c r="C27" s="1" t="s">
        <v>60</v>
      </c>
      <c r="D27" s="1">
        <f>AVERAGE(D3:D16, D18:D25)</f>
        <v>3672.9137091373491</v>
      </c>
      <c r="E27" s="1">
        <f t="shared" ref="E27:AO27" si="2">AVERAGE(E3:E16, E18:E25)</f>
        <v>75029.496187244091</v>
      </c>
      <c r="F27" s="1">
        <f t="shared" si="2"/>
        <v>4509.1717066739511</v>
      </c>
      <c r="G27" s="1">
        <f t="shared" si="2"/>
        <v>97790.949191608743</v>
      </c>
      <c r="H27" s="1">
        <f t="shared" si="2"/>
        <v>59.701971683625523</v>
      </c>
      <c r="I27" s="1">
        <f t="shared" si="2"/>
        <v>2388.9563281453879</v>
      </c>
      <c r="J27" s="1">
        <f t="shared" si="2"/>
        <v>222.37438375255053</v>
      </c>
      <c r="K27" s="1">
        <f t="shared" si="2"/>
        <v>142414.05221070879</v>
      </c>
      <c r="L27" s="1">
        <f t="shared" si="2"/>
        <v>1.7793633016925527</v>
      </c>
      <c r="M27" s="1">
        <f t="shared" si="2"/>
        <v>0.74312844863677985</v>
      </c>
      <c r="N27" s="1">
        <f t="shared" si="2"/>
        <v>4.6415021489813038</v>
      </c>
      <c r="O27" s="1">
        <f t="shared" si="2"/>
        <v>5.6440042745783705</v>
      </c>
      <c r="P27" s="1">
        <f t="shared" si="2"/>
        <v>13.441324218133245</v>
      </c>
      <c r="Q27" s="1">
        <f t="shared" si="2"/>
        <v>14.028453894183412</v>
      </c>
      <c r="R27" s="1">
        <f t="shared" si="2"/>
        <v>1.7173627880412026</v>
      </c>
      <c r="S27" s="1">
        <f t="shared" si="2"/>
        <v>0.86363285191492933</v>
      </c>
      <c r="T27" s="1">
        <f t="shared" si="2"/>
        <v>14.489734504237294</v>
      </c>
      <c r="U27" s="1">
        <f t="shared" si="2"/>
        <v>1.050842757413835</v>
      </c>
      <c r="V27" s="1">
        <f t="shared" si="2"/>
        <v>3.7237279465222959</v>
      </c>
      <c r="W27" s="1">
        <f t="shared" si="2"/>
        <v>0.65427058648086378</v>
      </c>
      <c r="X27" s="1">
        <f t="shared" si="2"/>
        <v>3.4154444798700383</v>
      </c>
      <c r="Y27" s="1">
        <f t="shared" si="2"/>
        <v>1.2641699612702877</v>
      </c>
      <c r="Z27" s="1">
        <f t="shared" si="2"/>
        <v>8.2170613572315379E-2</v>
      </c>
      <c r="AA27" s="1">
        <f t="shared" si="2"/>
        <v>1.7563195323897312</v>
      </c>
      <c r="AB27" s="1">
        <f t="shared" si="2"/>
        <v>0.33276427549626725</v>
      </c>
      <c r="AC27" s="1">
        <f t="shared" si="2"/>
        <v>2.3536176114814</v>
      </c>
      <c r="AD27" s="1">
        <f t="shared" si="2"/>
        <v>0.52101746815157235</v>
      </c>
      <c r="AE27" s="1">
        <f t="shared" si="2"/>
        <v>1.6092559069523948</v>
      </c>
      <c r="AF27" s="1">
        <f t="shared" si="2"/>
        <v>0.23674338712938703</v>
      </c>
      <c r="AG27" s="1">
        <f t="shared" si="2"/>
        <v>1.5993583372698223</v>
      </c>
      <c r="AH27" s="1">
        <f t="shared" si="2"/>
        <v>0.23376021512657222</v>
      </c>
      <c r="AI27" s="1">
        <f t="shared" si="2"/>
        <v>0.26448525999275713</v>
      </c>
      <c r="AJ27" s="1">
        <f t="shared" si="2"/>
        <v>7.6899955532698558E-2</v>
      </c>
      <c r="AK27" s="1">
        <f t="shared" si="2"/>
        <v>0.14835025149968881</v>
      </c>
      <c r="AL27" s="1">
        <f t="shared" si="2"/>
        <v>0.20164318311444632</v>
      </c>
      <c r="AM27" s="1">
        <f t="shared" si="2"/>
        <v>9.3555231554171225E-2</v>
      </c>
      <c r="AN27" s="1">
        <f t="shared" si="2"/>
        <v>38.688230230026825</v>
      </c>
      <c r="AO27" s="1">
        <f t="shared" si="2"/>
        <v>64.306097226261556</v>
      </c>
    </row>
    <row r="28" spans="1:41" s="1" customFormat="1" x14ac:dyDescent="0.3">
      <c r="B28" s="3"/>
      <c r="C28" s="1" t="s">
        <v>61</v>
      </c>
      <c r="D28" s="1">
        <f>2*STDEV(D3:D16,D18:D25)</f>
        <v>2740.5130056993894</v>
      </c>
      <c r="E28" s="1">
        <f t="shared" ref="E28:AO28" si="3">2*STDEV(E3:E16,E18:E25)</f>
        <v>7968.127335344363</v>
      </c>
      <c r="F28" s="1">
        <f t="shared" si="3"/>
        <v>3639.9358716686916</v>
      </c>
      <c r="G28" s="1">
        <f t="shared" si="3"/>
        <v>29346.565907732787</v>
      </c>
      <c r="H28" s="1">
        <f t="shared" si="3"/>
        <v>17.289962165376831</v>
      </c>
      <c r="I28" s="1">
        <f t="shared" si="3"/>
        <v>1354.2659377213431</v>
      </c>
      <c r="J28" s="1">
        <f t="shared" si="3"/>
        <v>79.947408857357715</v>
      </c>
      <c r="K28" s="1">
        <f t="shared" si="3"/>
        <v>33632.683415025567</v>
      </c>
      <c r="L28" s="1">
        <f t="shared" si="3"/>
        <v>0.51696760583498524</v>
      </c>
      <c r="M28" s="1">
        <f t="shared" si="3"/>
        <v>0.3603323059949603</v>
      </c>
      <c r="N28" s="1">
        <f>2*STDEV(N3:N16,N18:N25)</f>
        <v>19.371431592715982</v>
      </c>
      <c r="O28" s="1">
        <f t="shared" si="3"/>
        <v>11.493464695374161</v>
      </c>
      <c r="P28" s="1">
        <f t="shared" si="3"/>
        <v>4.8065996372027886</v>
      </c>
      <c r="Q28" s="1">
        <f t="shared" si="3"/>
        <v>14.560434097043448</v>
      </c>
      <c r="R28" s="1">
        <f t="shared" si="3"/>
        <v>3.0349346472855667</v>
      </c>
      <c r="S28" s="1">
        <f t="shared" si="3"/>
        <v>2.3796301923762924</v>
      </c>
      <c r="T28" s="1">
        <f t="shared" si="3"/>
        <v>72.73258130358596</v>
      </c>
      <c r="U28" s="1">
        <f t="shared" si="3"/>
        <v>0.46931736250381201</v>
      </c>
      <c r="V28" s="1">
        <f t="shared" si="3"/>
        <v>1.5817267245432107</v>
      </c>
      <c r="W28" s="1">
        <f t="shared" si="3"/>
        <v>0.27607718061915787</v>
      </c>
      <c r="X28" s="1">
        <f t="shared" si="3"/>
        <v>1.3641025298574883</v>
      </c>
      <c r="Y28" s="1">
        <f t="shared" si="3"/>
        <v>0.4101906142612336</v>
      </c>
      <c r="Z28" s="1">
        <f t="shared" si="3"/>
        <v>1.3260117702837367E-2</v>
      </c>
      <c r="AA28" s="1">
        <f t="shared" si="3"/>
        <v>0.75650876490231034</v>
      </c>
      <c r="AB28" s="1">
        <f t="shared" si="3"/>
        <v>0.12249319107756923</v>
      </c>
      <c r="AC28" s="1">
        <f t="shared" si="3"/>
        <v>0.91498475715233307</v>
      </c>
      <c r="AD28" s="1">
        <f t="shared" si="3"/>
        <v>0.20413874285885591</v>
      </c>
      <c r="AE28" s="1">
        <f t="shared" si="3"/>
        <v>0.63298069890608699</v>
      </c>
      <c r="AF28" s="1">
        <f t="shared" si="3"/>
        <v>9.4836770982012361E-2</v>
      </c>
      <c r="AG28" s="1">
        <f t="shared" si="3"/>
        <v>0.62246963747293704</v>
      </c>
      <c r="AH28" s="1">
        <f t="shared" si="3"/>
        <v>9.0410496365453813E-2</v>
      </c>
      <c r="AI28" s="1">
        <f t="shared" si="3"/>
        <v>0.29258488084966261</v>
      </c>
      <c r="AJ28" s="1">
        <f t="shared" si="3"/>
        <v>8.3906721519643457E-2</v>
      </c>
      <c r="AK28" s="1">
        <f t="shared" si="3"/>
        <v>9.2053262612781114E-2</v>
      </c>
      <c r="AL28" s="1">
        <f t="shared" si="3"/>
        <v>0.33167099740105377</v>
      </c>
      <c r="AM28" s="1">
        <f t="shared" si="3"/>
        <v>0.1780182144089073</v>
      </c>
      <c r="AN28" s="1">
        <f t="shared" si="3"/>
        <v>18.365701822021816</v>
      </c>
      <c r="AO28" s="1">
        <f t="shared" si="3"/>
        <v>38.391533448862823</v>
      </c>
    </row>
    <row r="29" spans="1:41" s="1" customFormat="1" x14ac:dyDescent="0.3">
      <c r="B29" s="3"/>
      <c r="C29" s="1" t="s">
        <v>62</v>
      </c>
      <c r="D29" s="1">
        <f>D28/D27*100</f>
        <v>74.614140780972747</v>
      </c>
      <c r="E29" s="1">
        <f t="shared" ref="E29:AO29" si="4">E28/E27*100</f>
        <v>10.619993123049971</v>
      </c>
      <c r="F29" s="1">
        <f t="shared" si="4"/>
        <v>80.722937791020072</v>
      </c>
      <c r="G29" s="1">
        <f t="shared" si="4"/>
        <v>30.009490806998894</v>
      </c>
      <c r="H29" s="1">
        <f t="shared" si="4"/>
        <v>28.960454199067858</v>
      </c>
      <c r="I29" s="1">
        <f t="shared" si="4"/>
        <v>56.688601703016339</v>
      </c>
      <c r="J29" s="1">
        <f t="shared" si="4"/>
        <v>35.951716878649137</v>
      </c>
      <c r="K29" s="1">
        <f t="shared" si="4"/>
        <v>23.61612698532327</v>
      </c>
      <c r="L29" s="1">
        <f t="shared" si="4"/>
        <v>29.053516240513623</v>
      </c>
      <c r="M29" s="1">
        <f t="shared" si="4"/>
        <v>48.488563000914063</v>
      </c>
      <c r="N29" s="1">
        <f t="shared" si="4"/>
        <v>417.35263651590759</v>
      </c>
      <c r="O29" s="1">
        <f t="shared" si="4"/>
        <v>203.64025497186157</v>
      </c>
      <c r="P29" s="1">
        <f t="shared" si="4"/>
        <v>35.759866804777793</v>
      </c>
      <c r="Q29" s="1">
        <f t="shared" si="4"/>
        <v>103.79215134378144</v>
      </c>
      <c r="R29" s="1">
        <f t="shared" si="4"/>
        <v>176.72064798534305</v>
      </c>
      <c r="S29" s="1">
        <f t="shared" si="4"/>
        <v>275.53724792890273</v>
      </c>
      <c r="T29" s="1">
        <f t="shared" si="4"/>
        <v>501.95937877479031</v>
      </c>
      <c r="U29" s="1">
        <f t="shared" si="4"/>
        <v>44.661045545845539</v>
      </c>
      <c r="V29" s="1">
        <f t="shared" si="4"/>
        <v>42.476967900419091</v>
      </c>
      <c r="W29" s="1">
        <f t="shared" si="4"/>
        <v>42.196177900048795</v>
      </c>
      <c r="X29" s="1">
        <f t="shared" si="4"/>
        <v>39.93923888668786</v>
      </c>
      <c r="Y29" s="1">
        <f t="shared" si="4"/>
        <v>32.447426123703963</v>
      </c>
      <c r="Z29" s="1">
        <f t="shared" si="4"/>
        <v>16.137299122353053</v>
      </c>
      <c r="AA29" s="1">
        <f t="shared" si="4"/>
        <v>43.073526824186075</v>
      </c>
      <c r="AB29" s="1">
        <f t="shared" si="4"/>
        <v>36.810799745522345</v>
      </c>
      <c r="AC29" s="1">
        <f t="shared" si="4"/>
        <v>38.875676009937266</v>
      </c>
      <c r="AD29" s="1">
        <f t="shared" si="4"/>
        <v>39.180786698588896</v>
      </c>
      <c r="AE29" s="1">
        <f t="shared" si="4"/>
        <v>39.333750224028968</v>
      </c>
      <c r="AF29" s="1">
        <f t="shared" si="4"/>
        <v>40.05888913390487</v>
      </c>
      <c r="AG29" s="1">
        <f t="shared" si="4"/>
        <v>38.919960772238262</v>
      </c>
      <c r="AH29" s="1">
        <f t="shared" si="4"/>
        <v>38.676597006252749</v>
      </c>
      <c r="AI29" s="1">
        <f t="shared" si="4"/>
        <v>110.62426724940171</v>
      </c>
      <c r="AJ29" s="1">
        <f t="shared" si="4"/>
        <v>109.1115345105311</v>
      </c>
      <c r="AK29" s="1">
        <f t="shared" si="4"/>
        <v>62.051302024907059</v>
      </c>
      <c r="AL29" s="1">
        <f t="shared" si="4"/>
        <v>164.48411113050508</v>
      </c>
      <c r="AM29" s="1">
        <f t="shared" si="4"/>
        <v>190.28141072563059</v>
      </c>
      <c r="AN29" s="1">
        <f t="shared" si="4"/>
        <v>47.471031145197671</v>
      </c>
      <c r="AO29" s="1">
        <f t="shared" si="4"/>
        <v>59.701233794024041</v>
      </c>
    </row>
    <row r="30" spans="1:41" s="1" customFormat="1" x14ac:dyDescent="0.3">
      <c r="B30" s="3"/>
      <c r="C30" s="1" t="s">
        <v>63</v>
      </c>
      <c r="D30" s="1">
        <f>MAX(D18:D25,D3:D16)</f>
        <v>7919.7162276377958</v>
      </c>
      <c r="E30" s="1">
        <f t="shared" ref="E30:AO30" si="5">MAX(E18:E25,E3:E16)</f>
        <v>86181.238704207732</v>
      </c>
      <c r="F30" s="1">
        <f t="shared" si="5"/>
        <v>9449.7482624973072</v>
      </c>
      <c r="G30" s="1">
        <f t="shared" si="5"/>
        <v>118325.41199449255</v>
      </c>
      <c r="H30" s="1">
        <f t="shared" si="5"/>
        <v>75.039057437706802</v>
      </c>
      <c r="I30" s="1">
        <f t="shared" si="5"/>
        <v>4556.3302097336573</v>
      </c>
      <c r="J30" s="1">
        <f t="shared" si="5"/>
        <v>311.0961448988873</v>
      </c>
      <c r="K30" s="1">
        <f t="shared" si="5"/>
        <v>189997.44117511745</v>
      </c>
      <c r="L30" s="1">
        <f t="shared" si="5"/>
        <v>2.3254675637416038</v>
      </c>
      <c r="M30" s="1">
        <f t="shared" si="5"/>
        <v>1.3736435348664484</v>
      </c>
      <c r="N30" s="1">
        <f t="shared" si="5"/>
        <v>28.542020059166322</v>
      </c>
      <c r="O30" s="1">
        <f t="shared" si="5"/>
        <v>28.113392177873124</v>
      </c>
      <c r="P30" s="1">
        <f t="shared" si="5"/>
        <v>16.858313673794108</v>
      </c>
      <c r="Q30" s="1">
        <f t="shared" si="5"/>
        <v>33.955429818266587</v>
      </c>
      <c r="R30" s="1">
        <f t="shared" si="5"/>
        <v>5.7104162159831686</v>
      </c>
      <c r="S30" s="1">
        <f t="shared" si="5"/>
        <v>2.2369858100614173</v>
      </c>
      <c r="T30" s="1">
        <f t="shared" si="5"/>
        <v>117.39928702332102</v>
      </c>
      <c r="U30" s="1">
        <f t="shared" si="5"/>
        <v>1.5754959995633571</v>
      </c>
      <c r="V30" s="1">
        <f t="shared" si="5"/>
        <v>5.3388082462027002</v>
      </c>
      <c r="W30" s="1">
        <f t="shared" si="5"/>
        <v>0.86394905115584941</v>
      </c>
      <c r="X30" s="1">
        <f t="shared" si="5"/>
        <v>4.5920585655991726</v>
      </c>
      <c r="Y30" s="1">
        <f t="shared" si="5"/>
        <v>1.5704737175435686</v>
      </c>
      <c r="Z30" s="1">
        <f t="shared" si="5"/>
        <v>8.846172491431338E-2</v>
      </c>
      <c r="AA30" s="1">
        <f t="shared" si="5"/>
        <v>2.4315141096425088</v>
      </c>
      <c r="AB30" s="1">
        <f t="shared" si="5"/>
        <v>0.46816992775549043</v>
      </c>
      <c r="AC30" s="1">
        <f t="shared" si="5"/>
        <v>3.1920321512069232</v>
      </c>
      <c r="AD30" s="1">
        <f t="shared" si="5"/>
        <v>0.69125491946123929</v>
      </c>
      <c r="AE30" s="1">
        <f t="shared" si="5"/>
        <v>2.0935511346559701</v>
      </c>
      <c r="AF30" s="1">
        <f t="shared" si="5"/>
        <v>0.33340762697613552</v>
      </c>
      <c r="AG30" s="1">
        <f t="shared" si="5"/>
        <v>2.1942864698075883</v>
      </c>
      <c r="AH30" s="1">
        <f t="shared" si="5"/>
        <v>0.31941706356348659</v>
      </c>
      <c r="AI30" s="1">
        <f t="shared" si="5"/>
        <v>0.75513198923457447</v>
      </c>
      <c r="AJ30" s="1">
        <f t="shared" si="5"/>
        <v>0.12890617807861729</v>
      </c>
      <c r="AK30" s="1">
        <f t="shared" si="5"/>
        <v>0.21893622673390944</v>
      </c>
      <c r="AL30" s="1">
        <f t="shared" si="5"/>
        <v>0.58961180442487215</v>
      </c>
      <c r="AM30" s="1">
        <f t="shared" si="5"/>
        <v>0.38751956148171829</v>
      </c>
      <c r="AN30" s="1">
        <f t="shared" si="5"/>
        <v>50.700007218455127</v>
      </c>
      <c r="AO30" s="1">
        <f t="shared" si="5"/>
        <v>112.80392230207818</v>
      </c>
    </row>
    <row r="31" spans="1:41" s="1" customFormat="1" x14ac:dyDescent="0.3">
      <c r="B31" s="3"/>
      <c r="C31" s="1" t="s">
        <v>64</v>
      </c>
      <c r="D31" s="1">
        <f>MIN(D18:D25,D3:D16)</f>
        <v>2175.0876260821442</v>
      </c>
      <c r="E31" s="1">
        <f t="shared" ref="E31:AO31" si="6">MIN(E18:E25,E3:E16)</f>
        <v>69327.835024147891</v>
      </c>
      <c r="F31" s="1">
        <f t="shared" si="6"/>
        <v>2690.331608535088</v>
      </c>
      <c r="G31" s="1">
        <f t="shared" si="6"/>
        <v>57515.87983469633</v>
      </c>
      <c r="H31" s="1">
        <f t="shared" si="6"/>
        <v>41.555192970037844</v>
      </c>
      <c r="I31" s="1">
        <f t="shared" si="6"/>
        <v>1375.4082323139435</v>
      </c>
      <c r="J31" s="1">
        <f t="shared" si="6"/>
        <v>145.29098142967277</v>
      </c>
      <c r="K31" s="1">
        <f t="shared" si="6"/>
        <v>98739.669018592394</v>
      </c>
      <c r="L31" s="1">
        <f t="shared" si="6"/>
        <v>1.440146990223524</v>
      </c>
      <c r="M31" s="1">
        <f t="shared" si="6"/>
        <v>0.47247763602682047</v>
      </c>
      <c r="N31" s="1">
        <f t="shared" si="6"/>
        <v>0.27217070846879493</v>
      </c>
      <c r="O31" s="1">
        <f t="shared" si="6"/>
        <v>2.1426418311581807</v>
      </c>
      <c r="P31" s="1">
        <f t="shared" si="6"/>
        <v>8.3958628024037889</v>
      </c>
      <c r="Q31" s="1">
        <f t="shared" si="6"/>
        <v>4.2602577796086925</v>
      </c>
      <c r="R31" s="1">
        <f t="shared" si="6"/>
        <v>0.13552921716067157</v>
      </c>
      <c r="S31" s="1">
        <f t="shared" si="6"/>
        <v>0.14399878828326523</v>
      </c>
      <c r="T31" s="1">
        <f t="shared" si="6"/>
        <v>0</v>
      </c>
      <c r="U31" s="1">
        <f t="shared" si="6"/>
        <v>0.5688506040073571</v>
      </c>
      <c r="V31" s="1">
        <f t="shared" si="6"/>
        <v>2.0404190772650725</v>
      </c>
      <c r="W31" s="1">
        <f t="shared" si="6"/>
        <v>0.34823965415748526</v>
      </c>
      <c r="X31" s="1">
        <f t="shared" si="6"/>
        <v>1.9324321346516948</v>
      </c>
      <c r="Y31" s="1">
        <f t="shared" si="6"/>
        <v>0.79008916689684117</v>
      </c>
      <c r="Z31" s="1">
        <f t="shared" si="6"/>
        <v>7.5246947403301095E-2</v>
      </c>
      <c r="AA31" s="1">
        <f t="shared" si="6"/>
        <v>1.0389248698706313</v>
      </c>
      <c r="AB31" s="1">
        <f t="shared" si="6"/>
        <v>0.21634312113859536</v>
      </c>
      <c r="AC31" s="1">
        <f t="shared" si="6"/>
        <v>1.4627142417380334</v>
      </c>
      <c r="AD31" s="1">
        <f t="shared" si="6"/>
        <v>0.32147300638367249</v>
      </c>
      <c r="AE31" s="1">
        <f t="shared" si="6"/>
        <v>0.92332647264147127</v>
      </c>
      <c r="AF31" s="1">
        <f t="shared" si="6"/>
        <v>0.11450183478948615</v>
      </c>
      <c r="AG31" s="1">
        <f t="shared" si="6"/>
        <v>0.80843438409243873</v>
      </c>
      <c r="AH31" s="1">
        <f t="shared" si="6"/>
        <v>0.11964256758751936</v>
      </c>
      <c r="AI31" s="1">
        <f t="shared" si="6"/>
        <v>0.11936598375738536</v>
      </c>
      <c r="AJ31" s="1">
        <f t="shared" si="6"/>
        <v>2.954362929146942E-2</v>
      </c>
      <c r="AK31" s="1">
        <f t="shared" si="6"/>
        <v>0.10541418969212729</v>
      </c>
      <c r="AL31" s="1">
        <f t="shared" si="6"/>
        <v>3.0121643495411216E-2</v>
      </c>
      <c r="AM31" s="1">
        <f t="shared" si="6"/>
        <v>2.7567873573335431E-2</v>
      </c>
      <c r="AN31" s="1">
        <f t="shared" si="6"/>
        <v>21.584618419301464</v>
      </c>
      <c r="AO31" s="1">
        <f t="shared" si="6"/>
        <v>35.682250577160239</v>
      </c>
    </row>
    <row r="32" spans="1:41" s="4" customFormat="1" x14ac:dyDescent="0.3">
      <c r="B32" s="5"/>
      <c r="C32" s="4" t="s">
        <v>65</v>
      </c>
      <c r="D32" s="4">
        <f>COUNT(D18:D25,D3:D16)</f>
        <v>22</v>
      </c>
      <c r="E32" s="4">
        <f t="shared" ref="E32:AO32" si="7">COUNT(E18:E25,E3:E16)</f>
        <v>22</v>
      </c>
      <c r="F32" s="4">
        <f t="shared" si="7"/>
        <v>22</v>
      </c>
      <c r="G32" s="4">
        <f t="shared" si="7"/>
        <v>22</v>
      </c>
      <c r="H32" s="4">
        <f t="shared" si="7"/>
        <v>22</v>
      </c>
      <c r="I32" s="4">
        <f t="shared" si="7"/>
        <v>22</v>
      </c>
      <c r="J32" s="4">
        <f t="shared" si="7"/>
        <v>22</v>
      </c>
      <c r="K32" s="4">
        <f t="shared" si="7"/>
        <v>22</v>
      </c>
      <c r="L32" s="4">
        <f t="shared" si="7"/>
        <v>22</v>
      </c>
      <c r="M32" s="4">
        <f t="shared" si="7"/>
        <v>22</v>
      </c>
      <c r="N32" s="4">
        <f t="shared" si="7"/>
        <v>8</v>
      </c>
      <c r="O32" s="4">
        <f t="shared" si="7"/>
        <v>22</v>
      </c>
      <c r="P32" s="4">
        <f t="shared" si="7"/>
        <v>22</v>
      </c>
      <c r="Q32" s="4">
        <f t="shared" si="7"/>
        <v>22</v>
      </c>
      <c r="R32" s="4">
        <f t="shared" si="7"/>
        <v>22</v>
      </c>
      <c r="S32" s="4">
        <f t="shared" si="7"/>
        <v>3</v>
      </c>
      <c r="T32" s="4">
        <f t="shared" si="7"/>
        <v>10</v>
      </c>
      <c r="U32" s="4">
        <f t="shared" si="7"/>
        <v>22</v>
      </c>
      <c r="V32" s="4">
        <f t="shared" si="7"/>
        <v>22</v>
      </c>
      <c r="W32" s="4">
        <f t="shared" si="7"/>
        <v>22</v>
      </c>
      <c r="X32" s="4">
        <f t="shared" si="7"/>
        <v>22</v>
      </c>
      <c r="Y32" s="4">
        <f t="shared" si="7"/>
        <v>22</v>
      </c>
      <c r="Z32" s="4">
        <f t="shared" si="7"/>
        <v>3</v>
      </c>
      <c r="AA32" s="4">
        <f t="shared" si="7"/>
        <v>22</v>
      </c>
      <c r="AB32" s="4">
        <f t="shared" si="7"/>
        <v>22</v>
      </c>
      <c r="AC32" s="4">
        <f t="shared" si="7"/>
        <v>22</v>
      </c>
      <c r="AD32" s="4">
        <f t="shared" si="7"/>
        <v>22</v>
      </c>
      <c r="AE32" s="4">
        <f t="shared" si="7"/>
        <v>22</v>
      </c>
      <c r="AF32" s="4">
        <f t="shared" si="7"/>
        <v>22</v>
      </c>
      <c r="AG32" s="4">
        <f t="shared" si="7"/>
        <v>22</v>
      </c>
      <c r="AH32" s="4">
        <f t="shared" si="7"/>
        <v>22</v>
      </c>
      <c r="AI32" s="4">
        <f t="shared" si="7"/>
        <v>18</v>
      </c>
      <c r="AJ32" s="4">
        <f t="shared" si="7"/>
        <v>9</v>
      </c>
      <c r="AK32" s="4">
        <f t="shared" si="7"/>
        <v>6</v>
      </c>
      <c r="AL32" s="4">
        <f t="shared" si="7"/>
        <v>21</v>
      </c>
      <c r="AM32" s="4">
        <f t="shared" si="7"/>
        <v>15</v>
      </c>
      <c r="AN32" s="4">
        <f t="shared" si="7"/>
        <v>9</v>
      </c>
      <c r="AO32" s="4">
        <f t="shared" si="7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548C-74D4-4BA8-B009-FF4533BA9B74}">
  <dimension ref="A3:AH22"/>
  <sheetViews>
    <sheetView workbookViewId="0">
      <selection activeCell="B27" sqref="B27"/>
    </sheetView>
  </sheetViews>
  <sheetFormatPr defaultRowHeight="14.4" x14ac:dyDescent="0.3"/>
  <cols>
    <col min="1" max="1" width="9" bestFit="1" customWidth="1"/>
    <col min="4" max="4" width="9" bestFit="1" customWidth="1"/>
    <col min="5" max="5" width="9.5546875" bestFit="1" customWidth="1"/>
    <col min="6" max="6" width="9" bestFit="1" customWidth="1"/>
    <col min="7" max="7" width="9.5546875" style="7" bestFit="1" customWidth="1"/>
    <col min="8" max="8" width="9.5546875" bestFit="1" customWidth="1"/>
    <col min="9" max="11" width="9" bestFit="1" customWidth="1"/>
    <col min="12" max="12" width="11.77734375" customWidth="1"/>
    <col min="13" max="34" width="9" bestFit="1" customWidth="1"/>
  </cols>
  <sheetData>
    <row r="3" spans="1:34" x14ac:dyDescent="0.3">
      <c r="D3" s="6" t="s">
        <v>23</v>
      </c>
      <c r="E3" s="6" t="s">
        <v>24</v>
      </c>
      <c r="F3" s="6" t="s">
        <v>25</v>
      </c>
      <c r="G3" s="4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32</v>
      </c>
      <c r="N3" s="6" t="s">
        <v>33</v>
      </c>
      <c r="O3" s="6" t="s">
        <v>35</v>
      </c>
      <c r="P3" s="6" t="s">
        <v>36</v>
      </c>
      <c r="Q3" s="6" t="s">
        <v>37</v>
      </c>
      <c r="R3" s="6" t="s">
        <v>38</v>
      </c>
      <c r="S3" s="6" t="s">
        <v>40</v>
      </c>
      <c r="T3" s="6" t="s">
        <v>41</v>
      </c>
      <c r="U3" s="6" t="s">
        <v>42</v>
      </c>
      <c r="V3" s="6" t="s">
        <v>43</v>
      </c>
      <c r="W3" s="6" t="s">
        <v>44</v>
      </c>
      <c r="X3" s="6" t="s">
        <v>45</v>
      </c>
      <c r="Y3" s="6" t="s">
        <v>47</v>
      </c>
      <c r="Z3" s="6" t="s">
        <v>48</v>
      </c>
      <c r="AA3" s="6" t="s">
        <v>49</v>
      </c>
      <c r="AB3" s="6" t="s">
        <v>50</v>
      </c>
      <c r="AC3" s="6" t="s">
        <v>51</v>
      </c>
      <c r="AD3" s="6" t="s">
        <v>52</v>
      </c>
      <c r="AE3" s="6" t="s">
        <v>53</v>
      </c>
      <c r="AF3" s="6" t="s">
        <v>54</v>
      </c>
      <c r="AG3" s="6" t="s">
        <v>55</v>
      </c>
      <c r="AH3" s="6" t="s">
        <v>58</v>
      </c>
    </row>
    <row r="4" spans="1:34" s="1" customFormat="1" x14ac:dyDescent="0.3">
      <c r="A4" s="4">
        <v>8</v>
      </c>
      <c r="B4" s="1" t="s">
        <v>68</v>
      </c>
      <c r="D4" s="1">
        <v>866.79289759105484</v>
      </c>
      <c r="E4" s="1">
        <v>108230.16386645068</v>
      </c>
      <c r="F4" s="1">
        <v>1729.2915697907713</v>
      </c>
      <c r="G4" s="4">
        <v>247775.00000000009</v>
      </c>
      <c r="H4" s="1">
        <v>23955.434455835835</v>
      </c>
      <c r="I4" s="1">
        <v>20.567742223937596</v>
      </c>
      <c r="J4" s="1">
        <v>823.46115912555115</v>
      </c>
      <c r="K4" s="1">
        <v>124.25109724558925</v>
      </c>
      <c r="L4" s="1">
        <v>215292.24970407621</v>
      </c>
      <c r="M4" s="1">
        <v>3.6038038335407889</v>
      </c>
      <c r="O4" s="1">
        <v>1.169889179970693</v>
      </c>
      <c r="P4" s="1">
        <v>3.5625837333869126</v>
      </c>
      <c r="Q4" s="1">
        <v>2.8582831195217104</v>
      </c>
      <c r="R4" s="1">
        <v>0.65269606539644154</v>
      </c>
      <c r="S4" s="1">
        <v>2.1993802214988274</v>
      </c>
      <c r="U4" s="1">
        <v>0.27770379609389645</v>
      </c>
      <c r="AC4" s="1">
        <v>0.62984584080314954</v>
      </c>
      <c r="AE4" s="1">
        <v>0.70973714887065764</v>
      </c>
      <c r="AH4" s="1">
        <v>0.3811042609837561</v>
      </c>
    </row>
    <row r="5" spans="1:34" s="1" customFormat="1" x14ac:dyDescent="0.3">
      <c r="A5" s="4">
        <v>9</v>
      </c>
      <c r="B5" s="1" t="s">
        <v>69</v>
      </c>
      <c r="D5" s="1">
        <v>973.25913919869674</v>
      </c>
      <c r="E5" s="1">
        <v>149294.34596875156</v>
      </c>
      <c r="F5" s="1">
        <v>1734.81864779538</v>
      </c>
      <c r="G5" s="4">
        <v>247775.00000000009</v>
      </c>
      <c r="H5" s="1">
        <v>24970.263026105207</v>
      </c>
      <c r="I5" s="1">
        <v>18.866214170984463</v>
      </c>
      <c r="J5" s="1">
        <v>386.01447520295932</v>
      </c>
      <c r="K5" s="1">
        <v>125.10157197514572</v>
      </c>
      <c r="L5" s="1">
        <v>109878.65472777991</v>
      </c>
      <c r="M5" s="1">
        <v>7.2945483540561904</v>
      </c>
      <c r="O5" s="1">
        <v>0.37830058998576949</v>
      </c>
      <c r="P5" s="1">
        <v>0.61754036822218872</v>
      </c>
    </row>
    <row r="6" spans="1:34" s="1" customFormat="1" x14ac:dyDescent="0.3">
      <c r="A6" s="4">
        <v>10</v>
      </c>
      <c r="B6" s="1" t="s">
        <v>70</v>
      </c>
      <c r="D6" s="1">
        <v>1140.3044993225624</v>
      </c>
      <c r="E6" s="1">
        <v>156726.88989153178</v>
      </c>
      <c r="F6" s="1">
        <v>1608.2454748881819</v>
      </c>
      <c r="G6" s="4">
        <v>247775.00000000009</v>
      </c>
      <c r="H6" s="1">
        <v>26034.032051307997</v>
      </c>
      <c r="I6" s="1">
        <v>20.240402792789165</v>
      </c>
      <c r="J6" s="1">
        <v>402.35122810563712</v>
      </c>
      <c r="K6" s="1">
        <v>155.28179963658039</v>
      </c>
      <c r="L6" s="1">
        <v>90936.061099619517</v>
      </c>
      <c r="M6" s="1">
        <v>8.1530000402955025</v>
      </c>
      <c r="P6" s="1">
        <v>0.49375475423073861</v>
      </c>
    </row>
    <row r="7" spans="1:34" s="1" customFormat="1" x14ac:dyDescent="0.3">
      <c r="A7" s="4">
        <v>11</v>
      </c>
      <c r="B7" s="1" t="s">
        <v>71</v>
      </c>
      <c r="D7" s="1">
        <v>1150.5192291746696</v>
      </c>
      <c r="E7" s="1">
        <v>153910.35965053493</v>
      </c>
      <c r="F7" s="1">
        <v>1863.632322993165</v>
      </c>
      <c r="G7" s="4">
        <v>247775.00000000009</v>
      </c>
      <c r="H7" s="1">
        <v>24046.540090980343</v>
      </c>
      <c r="I7" s="1">
        <v>19.968319840598635</v>
      </c>
      <c r="J7" s="1">
        <v>382.33994601983812</v>
      </c>
      <c r="K7" s="1">
        <v>128.94074609510261</v>
      </c>
      <c r="L7" s="1">
        <v>93227.905717228234</v>
      </c>
      <c r="M7" s="1">
        <v>8.8270254395583017</v>
      </c>
      <c r="O7" s="1">
        <v>0.59895462012175937</v>
      </c>
      <c r="P7" s="1">
        <v>0.57827457110723945</v>
      </c>
    </row>
    <row r="8" spans="1:34" s="1" customFormat="1" x14ac:dyDescent="0.3">
      <c r="A8" s="4">
        <v>12</v>
      </c>
      <c r="B8" s="1" t="s">
        <v>72</v>
      </c>
      <c r="D8" s="1">
        <v>1012.4819550882065</v>
      </c>
      <c r="E8" s="1">
        <v>128466.38957222646</v>
      </c>
      <c r="F8" s="1">
        <v>1446.9659408900729</v>
      </c>
      <c r="G8" s="4">
        <v>247775.00000000009</v>
      </c>
      <c r="H8" s="1">
        <v>23381.697813793286</v>
      </c>
      <c r="I8" s="1">
        <v>22.054499060676971</v>
      </c>
      <c r="J8" s="1">
        <v>557.42167372746701</v>
      </c>
      <c r="K8" s="1">
        <v>124.07760499936305</v>
      </c>
      <c r="L8" s="1">
        <v>171435.15888892114</v>
      </c>
      <c r="M8" s="1">
        <v>5.7180634437733833</v>
      </c>
      <c r="O8" s="1">
        <v>0.32379704497250167</v>
      </c>
      <c r="P8" s="1">
        <v>2.7354888225447183</v>
      </c>
      <c r="Q8" s="1">
        <v>0.97624619308120308</v>
      </c>
      <c r="AA8" s="1">
        <v>0.55194774633340349</v>
      </c>
      <c r="AB8" s="1">
        <v>0.18122767764707715</v>
      </c>
      <c r="AC8" s="1">
        <v>0.42886132856439585</v>
      </c>
    </row>
    <row r="9" spans="1:34" s="1" customFormat="1" x14ac:dyDescent="0.3">
      <c r="A9" s="4">
        <v>13</v>
      </c>
      <c r="B9" s="1" t="s">
        <v>73</v>
      </c>
      <c r="D9" s="1">
        <v>925.43276714392675</v>
      </c>
      <c r="E9" s="1">
        <v>119662.93591508645</v>
      </c>
      <c r="F9" s="1">
        <v>1652.9309205070729</v>
      </c>
      <c r="G9" s="4">
        <v>247775.00000000009</v>
      </c>
      <c r="H9" s="1">
        <v>21867.282726335681</v>
      </c>
      <c r="I9" s="1">
        <v>21.800928846107947</v>
      </c>
      <c r="J9" s="1">
        <v>640.10377524907608</v>
      </c>
      <c r="K9" s="1">
        <v>121.49541121667559</v>
      </c>
      <c r="L9" s="1">
        <v>182773.05155868261</v>
      </c>
      <c r="M9" s="1">
        <v>4.3359967769169652</v>
      </c>
      <c r="P9" s="1">
        <v>3.1304125556423239</v>
      </c>
      <c r="Q9" s="1">
        <v>1.2651310710495836</v>
      </c>
      <c r="AB9" s="1">
        <v>0.17759093862125117</v>
      </c>
      <c r="AC9" s="1">
        <v>0.36665139358027549</v>
      </c>
    </row>
    <row r="10" spans="1:34" s="1" customFormat="1" x14ac:dyDescent="0.3">
      <c r="A10" s="4">
        <v>14</v>
      </c>
      <c r="B10" s="1" t="s">
        <v>74</v>
      </c>
      <c r="D10" s="1">
        <v>3610.944736166246</v>
      </c>
      <c r="E10" s="1">
        <v>82227.449622214568</v>
      </c>
      <c r="F10" s="1">
        <v>2791.8267178121173</v>
      </c>
      <c r="G10" s="4">
        <v>238706.00000000009</v>
      </c>
      <c r="H10" s="1">
        <v>106901.23508357574</v>
      </c>
      <c r="I10" s="1">
        <v>67.221094720136577</v>
      </c>
      <c r="J10" s="1">
        <v>4286.7649158105869</v>
      </c>
      <c r="K10" s="1">
        <v>188.29299286830374</v>
      </c>
      <c r="L10" s="1">
        <v>127834.79479624165</v>
      </c>
      <c r="N10" s="1">
        <v>0.85791369115632254</v>
      </c>
      <c r="O10" s="1">
        <v>3.5126494922855125</v>
      </c>
      <c r="P10" s="1">
        <v>15.8541220337769</v>
      </c>
      <c r="Q10" s="1">
        <v>45.597963560304635</v>
      </c>
      <c r="R10" s="1">
        <v>1.9323706497800903</v>
      </c>
      <c r="T10" s="1">
        <v>1.0460102137618288</v>
      </c>
      <c r="U10" s="1">
        <v>3.8501121771875804</v>
      </c>
      <c r="V10" s="1">
        <v>0.68849266393537178</v>
      </c>
      <c r="W10" s="1">
        <v>3.3978022351848933</v>
      </c>
      <c r="X10" s="1">
        <v>1.5598221094990441</v>
      </c>
      <c r="Y10" s="1">
        <v>1.429166938284848</v>
      </c>
      <c r="Z10" s="1">
        <v>0.47162310969880528</v>
      </c>
      <c r="AA10" s="1">
        <v>2.8934645336537548</v>
      </c>
      <c r="AB10" s="1">
        <v>0.62376594904391358</v>
      </c>
      <c r="AC10" s="1">
        <v>1.7761819308311224</v>
      </c>
      <c r="AD10" s="1">
        <v>0.2239126188891204</v>
      </c>
      <c r="AE10" s="1">
        <v>1.7707121013856428</v>
      </c>
      <c r="AF10" s="1">
        <v>0.27438543173623658</v>
      </c>
      <c r="AG10" s="1">
        <v>1.3877594540091915</v>
      </c>
      <c r="AH10" s="1">
        <v>0.18255484128757479</v>
      </c>
    </row>
    <row r="11" spans="1:34" s="1" customFormat="1" x14ac:dyDescent="0.3">
      <c r="A11" s="4">
        <v>15</v>
      </c>
      <c r="B11" s="1" t="s">
        <v>75</v>
      </c>
      <c r="D11" s="1">
        <v>1064.8382033602052</v>
      </c>
      <c r="E11" s="1">
        <v>133272.80420846798</v>
      </c>
      <c r="F11" s="1">
        <v>1755.5351074887285</v>
      </c>
      <c r="G11" s="4">
        <v>247775.00000000009</v>
      </c>
      <c r="H11" s="1">
        <v>21241.219158282762</v>
      </c>
      <c r="I11" s="1">
        <v>20.810007448024148</v>
      </c>
      <c r="J11" s="1">
        <v>472.5953300743106</v>
      </c>
      <c r="K11" s="1">
        <v>116.87397335982425</v>
      </c>
      <c r="L11" s="1">
        <v>155765.67455281503</v>
      </c>
      <c r="M11" s="1">
        <v>4.7774384779537975</v>
      </c>
      <c r="P11" s="1">
        <v>2.2549048674468644</v>
      </c>
    </row>
    <row r="12" spans="1:34" s="1" customFormat="1" x14ac:dyDescent="0.3">
      <c r="A12" s="4">
        <v>16</v>
      </c>
      <c r="B12" s="1" t="s">
        <v>76</v>
      </c>
      <c r="D12" s="1">
        <v>1175.2884140517765</v>
      </c>
      <c r="E12" s="1">
        <v>151592.26880100049</v>
      </c>
      <c r="F12" s="1">
        <v>1849.7872096461024</v>
      </c>
      <c r="G12" s="4">
        <v>247775.00000000009</v>
      </c>
      <c r="H12" s="1">
        <v>24624.155674225967</v>
      </c>
      <c r="I12" s="1">
        <v>18.063211262602611</v>
      </c>
      <c r="J12" s="1">
        <v>388.33131981371662</v>
      </c>
      <c r="K12" s="1">
        <v>136.62020982550777</v>
      </c>
      <c r="L12" s="1">
        <v>105323.05763940071</v>
      </c>
      <c r="M12" s="1">
        <v>7.6933260028014718</v>
      </c>
      <c r="O12" s="1">
        <v>0.532227751234845</v>
      </c>
      <c r="P12" s="1">
        <v>0.60693352600839456</v>
      </c>
    </row>
    <row r="13" spans="1:34" s="1" customFormat="1" x14ac:dyDescent="0.3">
      <c r="A13" s="4">
        <v>17</v>
      </c>
      <c r="B13" s="1" t="s">
        <v>77</v>
      </c>
      <c r="D13" s="1">
        <v>1273.8349238879305</v>
      </c>
      <c r="E13" s="1">
        <v>150838.35669335193</v>
      </c>
      <c r="F13" s="1">
        <v>2210.1370760288651</v>
      </c>
      <c r="G13" s="4">
        <v>247775.00000000009</v>
      </c>
      <c r="H13" s="1">
        <v>25376.691374249625</v>
      </c>
      <c r="I13" s="1">
        <v>21.181913190260538</v>
      </c>
      <c r="J13" s="1">
        <v>405.94686157305216</v>
      </c>
      <c r="K13" s="1">
        <v>134.4783038865223</v>
      </c>
      <c r="L13" s="1">
        <v>106423.52919757583</v>
      </c>
      <c r="M13" s="1">
        <v>8.5140069656747848</v>
      </c>
      <c r="O13" s="1">
        <v>0.52295037605321282</v>
      </c>
      <c r="P13" s="1">
        <v>1.2513776835859189</v>
      </c>
      <c r="Q13" s="1">
        <v>0.54208035185941261</v>
      </c>
    </row>
    <row r="14" spans="1:34" s="1" customFormat="1" x14ac:dyDescent="0.3">
      <c r="A14" s="4">
        <v>18</v>
      </c>
      <c r="B14" s="1" t="s">
        <v>78</v>
      </c>
      <c r="D14" s="1">
        <v>1100.8717889955835</v>
      </c>
      <c r="E14" s="1">
        <v>144951.26811024314</v>
      </c>
      <c r="F14" s="1">
        <v>1976.1573278086637</v>
      </c>
      <c r="G14" s="4">
        <v>247775.00000000009</v>
      </c>
      <c r="H14" s="1">
        <v>25482.809031563247</v>
      </c>
      <c r="I14" s="1">
        <v>20.304403958805153</v>
      </c>
      <c r="J14" s="1">
        <v>441.32560515222713</v>
      </c>
      <c r="K14" s="1">
        <v>127.44384706500801</v>
      </c>
      <c r="L14" s="1">
        <v>126053.22339260402</v>
      </c>
      <c r="M14" s="1">
        <v>6.7172451933919755</v>
      </c>
      <c r="O14" s="1">
        <v>0.44946919345768976</v>
      </c>
      <c r="P14" s="1">
        <v>2.0882538039454075</v>
      </c>
      <c r="Q14" s="1">
        <v>0.8239290715847275</v>
      </c>
    </row>
    <row r="15" spans="1:34" s="1" customFormat="1" x14ac:dyDescent="0.3">
      <c r="A15" s="4">
        <v>19</v>
      </c>
      <c r="B15" s="1" t="s">
        <v>79</v>
      </c>
      <c r="D15" s="1">
        <v>862.70836751445938</v>
      </c>
      <c r="E15" s="1">
        <v>111253.49420252143</v>
      </c>
      <c r="F15" s="1">
        <v>1196.3785385392896</v>
      </c>
      <c r="G15" s="4">
        <v>247775.00000000009</v>
      </c>
      <c r="H15" s="1">
        <v>21635.564173775834</v>
      </c>
      <c r="I15" s="1">
        <v>25.130697148561563</v>
      </c>
      <c r="J15" s="1">
        <v>899.95270906141207</v>
      </c>
      <c r="K15" s="1">
        <v>101.3084868849208</v>
      </c>
      <c r="L15" s="1">
        <v>208735.21330422733</v>
      </c>
      <c r="M15" s="1">
        <v>3.3232900769341178</v>
      </c>
      <c r="N15" s="1">
        <v>0.59950197554499951</v>
      </c>
      <c r="P15" s="1">
        <v>4.1414143920530266</v>
      </c>
      <c r="Q15" s="1">
        <v>2.1667417807827598</v>
      </c>
      <c r="AB15" s="1">
        <v>0.140920186219612</v>
      </c>
    </row>
    <row r="16" spans="1:34" s="1" customFormat="1" x14ac:dyDescent="0.3">
      <c r="G16" s="4"/>
    </row>
    <row r="17" spans="3:34" s="1" customFormat="1" x14ac:dyDescent="0.3">
      <c r="C17" s="1" t="s">
        <v>60</v>
      </c>
      <c r="D17" s="1">
        <f>AVERAGE(D4:D9,D11:D15)</f>
        <v>1049.6665623026429</v>
      </c>
      <c r="E17" s="1">
        <f t="shared" ref="E17:AH17" si="0">AVERAGE(E4:E9,E11:E15)</f>
        <v>137109.02517092426</v>
      </c>
      <c r="F17" s="1">
        <f t="shared" si="0"/>
        <v>1729.4436487614812</v>
      </c>
      <c r="H17" s="1">
        <f t="shared" si="0"/>
        <v>23874.153597859618</v>
      </c>
      <c r="I17" s="1">
        <f t="shared" si="0"/>
        <v>20.817121813031708</v>
      </c>
      <c r="J17" s="1">
        <f t="shared" si="0"/>
        <v>527.25855300956789</v>
      </c>
      <c r="K17" s="1">
        <f t="shared" si="0"/>
        <v>126.89755019911271</v>
      </c>
      <c r="L17" s="1">
        <f t="shared" si="0"/>
        <v>142349.43452572095</v>
      </c>
      <c r="M17" s="1">
        <f t="shared" si="0"/>
        <v>6.2688858731724793</v>
      </c>
      <c r="N17" s="1">
        <f t="shared" si="0"/>
        <v>0.59950197554499951</v>
      </c>
      <c r="O17" s="1">
        <f t="shared" si="0"/>
        <v>0.56794125082806723</v>
      </c>
      <c r="P17" s="1">
        <f t="shared" si="0"/>
        <v>1.9509944616521573</v>
      </c>
      <c r="Q17" s="1">
        <f t="shared" si="0"/>
        <v>1.4387352646465661</v>
      </c>
      <c r="R17" s="1">
        <f t="shared" si="0"/>
        <v>0.65269606539644154</v>
      </c>
      <c r="S17" s="1">
        <f t="shared" si="0"/>
        <v>2.1993802214988274</v>
      </c>
      <c r="U17" s="1">
        <f t="shared" si="0"/>
        <v>0.27770379609389645</v>
      </c>
      <c r="AA17" s="1">
        <f t="shared" si="0"/>
        <v>0.55194774633340349</v>
      </c>
      <c r="AB17" s="1">
        <f t="shared" si="0"/>
        <v>0.16657960082931345</v>
      </c>
      <c r="AC17" s="1">
        <f t="shared" si="0"/>
        <v>0.47511952098260696</v>
      </c>
      <c r="AE17" s="1">
        <f t="shared" si="0"/>
        <v>0.70973714887065764</v>
      </c>
      <c r="AH17" s="1">
        <f t="shared" si="0"/>
        <v>0.3811042609837561</v>
      </c>
    </row>
    <row r="18" spans="3:34" s="1" customFormat="1" x14ac:dyDescent="0.3">
      <c r="C18" s="1" t="s">
        <v>61</v>
      </c>
      <c r="D18" s="1">
        <f>2*STDEV(D4:D9,D11:D15)</f>
        <v>267.07446375145162</v>
      </c>
      <c r="E18" s="1">
        <f t="shared" ref="E18:AH18" si="1">2*STDEV(E4:E9,E11:E15)</f>
        <v>35618.321394733633</v>
      </c>
      <c r="F18" s="1">
        <f t="shared" si="1"/>
        <v>532.77684764347271</v>
      </c>
      <c r="H18" s="1">
        <f t="shared" si="1"/>
        <v>3318.0970117596989</v>
      </c>
      <c r="I18" s="1">
        <f t="shared" si="1"/>
        <v>3.688210276623618</v>
      </c>
      <c r="J18" s="1">
        <f t="shared" si="1"/>
        <v>369.44485375358948</v>
      </c>
      <c r="K18" s="1">
        <f t="shared" si="1"/>
        <v>26.568954394371978</v>
      </c>
      <c r="L18" s="1">
        <f t="shared" si="1"/>
        <v>92575.526871605209</v>
      </c>
      <c r="M18" s="1">
        <f t="shared" si="1"/>
        <v>4.0229168550254952</v>
      </c>
      <c r="N18" s="1" t="e">
        <f t="shared" si="1"/>
        <v>#DIV/0!</v>
      </c>
      <c r="O18" s="1">
        <f t="shared" si="1"/>
        <v>0.56344675774223918</v>
      </c>
      <c r="P18" s="1">
        <f t="shared" si="1"/>
        <v>2.6529071053252089</v>
      </c>
      <c r="Q18" s="1">
        <f t="shared" si="1"/>
        <v>1.7823851087398064</v>
      </c>
      <c r="R18" s="1" t="e">
        <f t="shared" si="1"/>
        <v>#DIV/0!</v>
      </c>
      <c r="S18" s="1" t="e">
        <f t="shared" si="1"/>
        <v>#DIV/0!</v>
      </c>
      <c r="U18" s="1" t="e">
        <f t="shared" si="1"/>
        <v>#DIV/0!</v>
      </c>
      <c r="AA18" s="1" t="e">
        <f t="shared" si="1"/>
        <v>#DIV/0!</v>
      </c>
      <c r="AB18" s="1">
        <f t="shared" si="1"/>
        <v>4.4591956058011487E-2</v>
      </c>
      <c r="AC18" s="1">
        <f t="shared" si="1"/>
        <v>0.27511957063494219</v>
      </c>
      <c r="AE18" s="1" t="e">
        <f t="shared" si="1"/>
        <v>#DIV/0!</v>
      </c>
      <c r="AH18" s="1" t="e">
        <f t="shared" si="1"/>
        <v>#DIV/0!</v>
      </c>
    </row>
    <row r="19" spans="3:34" s="1" customFormat="1" x14ac:dyDescent="0.3">
      <c r="C19" s="1" t="s">
        <v>62</v>
      </c>
      <c r="D19" s="1">
        <f>D18/D17*100</f>
        <v>25.443743122156153</v>
      </c>
      <c r="E19" s="1">
        <f t="shared" ref="E19:AH19" si="2">E18/E17*100</f>
        <v>25.978101259439889</v>
      </c>
      <c r="F19" s="1">
        <f t="shared" si="2"/>
        <v>30.806256568406493</v>
      </c>
      <c r="H19" s="1">
        <f t="shared" si="2"/>
        <v>13.898281244438232</v>
      </c>
      <c r="I19" s="1">
        <f t="shared" si="2"/>
        <v>17.717196016573073</v>
      </c>
      <c r="J19" s="1">
        <f t="shared" si="2"/>
        <v>70.069011046822297</v>
      </c>
      <c r="K19" s="1">
        <f t="shared" si="2"/>
        <v>20.937326491081272</v>
      </c>
      <c r="L19" s="1">
        <f t="shared" si="2"/>
        <v>65.033996924573557</v>
      </c>
      <c r="M19" s="1">
        <f t="shared" si="2"/>
        <v>64.172756314506458</v>
      </c>
      <c r="N19" s="1" t="e">
        <f t="shared" si="2"/>
        <v>#DIV/0!</v>
      </c>
      <c r="O19" s="1">
        <f t="shared" si="2"/>
        <v>99.208634153748292</v>
      </c>
      <c r="P19" s="1">
        <f t="shared" si="2"/>
        <v>135.97717253787854</v>
      </c>
      <c r="Q19" s="1">
        <f t="shared" si="2"/>
        <v>123.88555090971931</v>
      </c>
      <c r="R19" s="1" t="e">
        <f t="shared" si="2"/>
        <v>#DIV/0!</v>
      </c>
      <c r="S19" s="1" t="e">
        <f t="shared" si="2"/>
        <v>#DIV/0!</v>
      </c>
      <c r="U19" s="1" t="e">
        <f t="shared" si="2"/>
        <v>#DIV/0!</v>
      </c>
      <c r="AA19" s="1" t="e">
        <f t="shared" si="2"/>
        <v>#DIV/0!</v>
      </c>
      <c r="AB19" s="1">
        <f t="shared" si="2"/>
        <v>26.76915770959425</v>
      </c>
      <c r="AC19" s="1">
        <f t="shared" si="2"/>
        <v>57.905339285146674</v>
      </c>
      <c r="AE19" s="1" t="e">
        <f t="shared" si="2"/>
        <v>#DIV/0!</v>
      </c>
      <c r="AH19" s="1" t="e">
        <f t="shared" si="2"/>
        <v>#DIV/0!</v>
      </c>
    </row>
    <row r="20" spans="3:34" s="1" customFormat="1" x14ac:dyDescent="0.3">
      <c r="C20" s="1" t="s">
        <v>63</v>
      </c>
      <c r="D20" s="1">
        <f>MAX(D4:D9,D11:D15)</f>
        <v>1273.8349238879305</v>
      </c>
      <c r="E20" s="1">
        <f t="shared" ref="E20:AH20" si="3">MAX(E4:E9,E11:E15)</f>
        <v>156726.88989153178</v>
      </c>
      <c r="F20" s="1">
        <f t="shared" si="3"/>
        <v>2210.1370760288651</v>
      </c>
      <c r="H20" s="1">
        <f t="shared" si="3"/>
        <v>26034.032051307997</v>
      </c>
      <c r="I20" s="1">
        <f t="shared" si="3"/>
        <v>25.130697148561563</v>
      </c>
      <c r="J20" s="1">
        <f t="shared" si="3"/>
        <v>899.95270906141207</v>
      </c>
      <c r="K20" s="1">
        <f t="shared" si="3"/>
        <v>155.28179963658039</v>
      </c>
      <c r="L20" s="1">
        <f t="shared" si="3"/>
        <v>215292.24970407621</v>
      </c>
      <c r="M20" s="1">
        <f t="shared" si="3"/>
        <v>8.8270254395583017</v>
      </c>
      <c r="N20" s="1">
        <f t="shared" si="3"/>
        <v>0.59950197554499951</v>
      </c>
      <c r="O20" s="1">
        <f t="shared" si="3"/>
        <v>1.169889179970693</v>
      </c>
      <c r="P20" s="1">
        <f t="shared" si="3"/>
        <v>4.1414143920530266</v>
      </c>
      <c r="Q20" s="1">
        <f t="shared" si="3"/>
        <v>2.8582831195217104</v>
      </c>
      <c r="R20" s="1">
        <f t="shared" si="3"/>
        <v>0.65269606539644154</v>
      </c>
      <c r="S20" s="1">
        <f t="shared" si="3"/>
        <v>2.1993802214988274</v>
      </c>
      <c r="U20" s="1">
        <f t="shared" si="3"/>
        <v>0.27770379609389645</v>
      </c>
      <c r="AA20" s="1">
        <f t="shared" si="3"/>
        <v>0.55194774633340349</v>
      </c>
      <c r="AB20" s="1">
        <f t="shared" si="3"/>
        <v>0.18122767764707715</v>
      </c>
      <c r="AC20" s="1">
        <f t="shared" si="3"/>
        <v>0.62984584080314954</v>
      </c>
      <c r="AE20" s="1">
        <f t="shared" si="3"/>
        <v>0.70973714887065764</v>
      </c>
      <c r="AH20" s="1">
        <f t="shared" si="3"/>
        <v>0.3811042609837561</v>
      </c>
    </row>
    <row r="21" spans="3:34" s="1" customFormat="1" x14ac:dyDescent="0.3">
      <c r="C21" s="1" t="s">
        <v>64</v>
      </c>
      <c r="D21" s="1">
        <f>MIN(D4:D9,D11:D15)</f>
        <v>862.70836751445938</v>
      </c>
      <c r="E21" s="1">
        <f t="shared" ref="E21:AH21" si="4">MIN(E4:E9,E11:E15)</f>
        <v>108230.16386645068</v>
      </c>
      <c r="F21" s="1">
        <f t="shared" si="4"/>
        <v>1196.3785385392896</v>
      </c>
      <c r="H21" s="1">
        <f t="shared" si="4"/>
        <v>21241.219158282762</v>
      </c>
      <c r="I21" s="1">
        <f t="shared" si="4"/>
        <v>18.063211262602611</v>
      </c>
      <c r="J21" s="1">
        <f t="shared" si="4"/>
        <v>382.33994601983812</v>
      </c>
      <c r="K21" s="1">
        <f t="shared" si="4"/>
        <v>101.3084868849208</v>
      </c>
      <c r="L21" s="1">
        <f t="shared" si="4"/>
        <v>90936.061099619517</v>
      </c>
      <c r="M21" s="1">
        <f t="shared" si="4"/>
        <v>3.3232900769341178</v>
      </c>
      <c r="N21" s="1">
        <f t="shared" si="4"/>
        <v>0.59950197554499951</v>
      </c>
      <c r="O21" s="1">
        <f t="shared" si="4"/>
        <v>0.32379704497250167</v>
      </c>
      <c r="P21" s="1">
        <f t="shared" si="4"/>
        <v>0.49375475423073861</v>
      </c>
      <c r="Q21" s="1">
        <f t="shared" si="4"/>
        <v>0.54208035185941261</v>
      </c>
      <c r="R21" s="1">
        <f t="shared" si="4"/>
        <v>0.65269606539644154</v>
      </c>
      <c r="S21" s="1">
        <f t="shared" si="4"/>
        <v>2.1993802214988274</v>
      </c>
      <c r="U21" s="1">
        <f t="shared" si="4"/>
        <v>0.27770379609389645</v>
      </c>
      <c r="AA21" s="1">
        <f t="shared" si="4"/>
        <v>0.55194774633340349</v>
      </c>
      <c r="AB21" s="1">
        <f t="shared" si="4"/>
        <v>0.140920186219612</v>
      </c>
      <c r="AC21" s="1">
        <f t="shared" si="4"/>
        <v>0.36665139358027549</v>
      </c>
      <c r="AE21" s="1">
        <f t="shared" si="4"/>
        <v>0.70973714887065764</v>
      </c>
      <c r="AH21" s="1">
        <f t="shared" si="4"/>
        <v>0.3811042609837561</v>
      </c>
    </row>
    <row r="22" spans="3:34" s="4" customFormat="1" x14ac:dyDescent="0.3">
      <c r="C22" s="4" t="s">
        <v>65</v>
      </c>
      <c r="D22" s="4">
        <f>COUNT(D4:D9,D11:D15)</f>
        <v>11</v>
      </c>
      <c r="E22" s="4">
        <f t="shared" ref="E22:AH22" si="5">COUNT(E4:E9,E11:E15)</f>
        <v>11</v>
      </c>
      <c r="F22" s="4">
        <f t="shared" si="5"/>
        <v>11</v>
      </c>
      <c r="H22" s="4">
        <f t="shared" si="5"/>
        <v>11</v>
      </c>
      <c r="I22" s="4">
        <f t="shared" si="5"/>
        <v>11</v>
      </c>
      <c r="J22" s="4">
        <f t="shared" si="5"/>
        <v>11</v>
      </c>
      <c r="K22" s="4">
        <f t="shared" si="5"/>
        <v>11</v>
      </c>
      <c r="L22" s="4">
        <f t="shared" si="5"/>
        <v>11</v>
      </c>
      <c r="M22" s="4">
        <f t="shared" si="5"/>
        <v>11</v>
      </c>
      <c r="N22" s="4">
        <f t="shared" si="5"/>
        <v>1</v>
      </c>
      <c r="O22" s="4">
        <f t="shared" si="5"/>
        <v>7</v>
      </c>
      <c r="P22" s="4">
        <f t="shared" si="5"/>
        <v>11</v>
      </c>
      <c r="Q22" s="4">
        <f t="shared" si="5"/>
        <v>6</v>
      </c>
      <c r="R22" s="4">
        <f t="shared" si="5"/>
        <v>1</v>
      </c>
      <c r="S22" s="4">
        <f t="shared" si="5"/>
        <v>1</v>
      </c>
      <c r="U22" s="4">
        <f t="shared" si="5"/>
        <v>1</v>
      </c>
      <c r="AA22" s="4">
        <f t="shared" si="5"/>
        <v>1</v>
      </c>
      <c r="AB22" s="4">
        <f t="shared" si="5"/>
        <v>3</v>
      </c>
      <c r="AC22" s="4">
        <f t="shared" si="5"/>
        <v>3</v>
      </c>
      <c r="AE22" s="4">
        <f t="shared" si="5"/>
        <v>1</v>
      </c>
      <c r="AH22" s="4">
        <f t="shared" si="5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316D-B5D9-43CB-92B6-05230A4D826B}">
  <dimension ref="A3:P33"/>
  <sheetViews>
    <sheetView topLeftCell="A13" workbookViewId="0">
      <selection activeCell="D3" sqref="D3:P3"/>
    </sheetView>
  </sheetViews>
  <sheetFormatPr defaultRowHeight="14.4" x14ac:dyDescent="0.3"/>
  <cols>
    <col min="4" max="4" width="9" bestFit="1" customWidth="1"/>
    <col min="5" max="6" width="9.5546875" bestFit="1" customWidth="1"/>
    <col min="7" max="16" width="9" bestFit="1" customWidth="1"/>
  </cols>
  <sheetData>
    <row r="3" spans="1:16" x14ac:dyDescent="0.3"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31</v>
      </c>
      <c r="K3" t="s">
        <v>33</v>
      </c>
      <c r="L3" t="s">
        <v>34</v>
      </c>
      <c r="M3" t="s">
        <v>35</v>
      </c>
      <c r="N3" t="s">
        <v>40</v>
      </c>
      <c r="O3" t="s">
        <v>42</v>
      </c>
      <c r="P3" t="s">
        <v>46</v>
      </c>
    </row>
    <row r="4" spans="1:16" x14ac:dyDescent="0.3">
      <c r="A4">
        <v>7</v>
      </c>
      <c r="B4" t="s">
        <v>80</v>
      </c>
      <c r="D4" s="1"/>
      <c r="E4" s="1">
        <v>131544.3041763881</v>
      </c>
      <c r="F4" s="1">
        <v>335177.49531926692</v>
      </c>
      <c r="G4" s="1">
        <v>29532.845824765336</v>
      </c>
      <c r="H4" s="1"/>
      <c r="I4" s="1">
        <v>326.49564601040061</v>
      </c>
      <c r="J4" s="1"/>
      <c r="K4" s="1">
        <v>5.1600707126427681</v>
      </c>
      <c r="L4" s="1">
        <v>7.594465134543003</v>
      </c>
      <c r="M4" s="1">
        <v>129.46343877782442</v>
      </c>
      <c r="N4" s="1">
        <v>32.858547207986362</v>
      </c>
      <c r="O4" s="1"/>
      <c r="P4" s="1"/>
    </row>
    <row r="5" spans="1:16" x14ac:dyDescent="0.3">
      <c r="A5">
        <v>8</v>
      </c>
      <c r="B5" t="s">
        <v>81</v>
      </c>
      <c r="D5" s="1"/>
      <c r="E5" s="1">
        <v>141569.74965306785</v>
      </c>
      <c r="F5" s="1">
        <v>348621.69883165194</v>
      </c>
      <c r="G5" s="1">
        <v>39615.705490445929</v>
      </c>
      <c r="H5" s="1"/>
      <c r="I5" s="1">
        <v>353.75786978111284</v>
      </c>
      <c r="J5" s="1"/>
      <c r="K5" s="1">
        <v>6.9917910802141767</v>
      </c>
      <c r="L5" s="1">
        <v>10.179842166811056</v>
      </c>
      <c r="M5" s="1">
        <v>152.11014978458306</v>
      </c>
      <c r="N5" s="1">
        <v>48.83218262174114</v>
      </c>
      <c r="O5" s="1"/>
      <c r="P5" s="1"/>
    </row>
    <row r="6" spans="1:16" x14ac:dyDescent="0.3">
      <c r="A6">
        <v>9</v>
      </c>
      <c r="B6" t="s">
        <v>82</v>
      </c>
      <c r="D6" s="1"/>
      <c r="E6" s="1">
        <v>113884.68095457474</v>
      </c>
      <c r="F6" s="1">
        <v>331715.32172972418</v>
      </c>
      <c r="G6" s="1">
        <v>19416.537556477248</v>
      </c>
      <c r="H6" s="1">
        <v>13.370093797878882</v>
      </c>
      <c r="I6" s="1">
        <v>341.24651140849869</v>
      </c>
      <c r="J6" s="1"/>
      <c r="K6" s="1">
        <v>4.0482254443281391</v>
      </c>
      <c r="L6" s="1">
        <v>16.012392373599386</v>
      </c>
      <c r="M6" s="1">
        <v>113.60654039606185</v>
      </c>
      <c r="N6" s="1">
        <v>28.987717749445942</v>
      </c>
      <c r="O6" s="1"/>
      <c r="P6" s="1"/>
    </row>
    <row r="7" spans="1:16" x14ac:dyDescent="0.3">
      <c r="A7">
        <v>10</v>
      </c>
      <c r="B7" t="s">
        <v>83</v>
      </c>
      <c r="D7" s="1"/>
      <c r="E7" s="1">
        <v>100005.68611038884</v>
      </c>
      <c r="F7" s="1">
        <v>306102.13661734207</v>
      </c>
      <c r="G7" s="1"/>
      <c r="H7" s="1">
        <v>16.341590807419728</v>
      </c>
      <c r="I7" s="1">
        <v>370.84320531874044</v>
      </c>
      <c r="J7" s="1"/>
      <c r="K7" s="1">
        <v>7.3931649305267202</v>
      </c>
      <c r="L7" s="1">
        <v>27.872698918808684</v>
      </c>
      <c r="M7" s="1">
        <v>68.039715014866132</v>
      </c>
      <c r="N7" s="1">
        <v>28.707761535294612</v>
      </c>
      <c r="O7" s="1"/>
      <c r="P7" s="1"/>
    </row>
    <row r="8" spans="1:16" x14ac:dyDescent="0.3">
      <c r="A8">
        <v>11</v>
      </c>
      <c r="B8" t="s">
        <v>84</v>
      </c>
      <c r="D8" s="1"/>
      <c r="E8" s="1">
        <v>119690.87381729262</v>
      </c>
      <c r="F8" s="1">
        <v>308754.09746902063</v>
      </c>
      <c r="G8" s="1">
        <v>24348.459874895041</v>
      </c>
      <c r="H8" s="1"/>
      <c r="I8" s="1">
        <v>353.44108891667014</v>
      </c>
      <c r="J8" s="1"/>
      <c r="K8" s="1">
        <v>4.8429186145918708</v>
      </c>
      <c r="L8" s="1">
        <v>10.515452768496024</v>
      </c>
      <c r="M8" s="1">
        <v>127.83807750739652</v>
      </c>
      <c r="N8" s="1">
        <v>29.115088198659084</v>
      </c>
      <c r="O8" s="1"/>
      <c r="P8" s="1"/>
    </row>
    <row r="9" spans="1:16" x14ac:dyDescent="0.3">
      <c r="A9">
        <v>12</v>
      </c>
      <c r="B9" t="s">
        <v>85</v>
      </c>
      <c r="D9" s="1">
        <v>44.056559054465808</v>
      </c>
      <c r="E9" s="1">
        <v>104353.18697944151</v>
      </c>
      <c r="F9" s="1">
        <v>292856.02734879899</v>
      </c>
      <c r="G9" s="1">
        <v>11639.594096167391</v>
      </c>
      <c r="H9" s="1"/>
      <c r="I9" s="1"/>
      <c r="J9" s="1"/>
      <c r="K9" s="1">
        <v>7.0781025290824742</v>
      </c>
      <c r="L9" s="1">
        <v>23.609122032730895</v>
      </c>
      <c r="M9" s="1">
        <v>79.878157453652463</v>
      </c>
      <c r="N9" s="1">
        <v>32.920318211247036</v>
      </c>
      <c r="O9" s="1"/>
      <c r="P9" s="1"/>
    </row>
    <row r="10" spans="1:16" x14ac:dyDescent="0.3">
      <c r="A10">
        <v>13</v>
      </c>
      <c r="B10" t="s">
        <v>86</v>
      </c>
      <c r="D10" s="1"/>
      <c r="E10" s="1">
        <v>118050.25629076887</v>
      </c>
      <c r="F10" s="1">
        <v>312971.21787030477</v>
      </c>
      <c r="G10" s="1">
        <v>21764.074237850451</v>
      </c>
      <c r="H10" s="1"/>
      <c r="I10" s="1">
        <v>351.99465685818546</v>
      </c>
      <c r="J10" s="1"/>
      <c r="K10" s="1">
        <v>4.9199686683143415</v>
      </c>
      <c r="L10" s="1">
        <v>11.830725573833062</v>
      </c>
      <c r="M10" s="1">
        <v>119.29233535136781</v>
      </c>
      <c r="N10" s="1">
        <v>37.756755488456854</v>
      </c>
      <c r="O10" s="1"/>
      <c r="P10" s="1"/>
    </row>
    <row r="11" spans="1:16" x14ac:dyDescent="0.3">
      <c r="A11">
        <v>14</v>
      </c>
      <c r="B11" t="s">
        <v>87</v>
      </c>
      <c r="D11" s="1"/>
      <c r="E11" s="1">
        <v>108670.90116464226</v>
      </c>
      <c r="F11" s="1">
        <v>304589.59712476889</v>
      </c>
      <c r="G11" s="1">
        <v>17435.94288574193</v>
      </c>
      <c r="H11" s="1"/>
      <c r="I11" s="1">
        <v>378.64411468854473</v>
      </c>
      <c r="J11" s="1"/>
      <c r="K11" s="1">
        <v>5.5247098115545805</v>
      </c>
      <c r="L11" s="1">
        <v>16.083273367578727</v>
      </c>
      <c r="M11" s="1">
        <v>89.37514196512322</v>
      </c>
      <c r="N11" s="1">
        <v>32.920336266476241</v>
      </c>
      <c r="O11" s="1"/>
      <c r="P11" s="1"/>
    </row>
    <row r="12" spans="1:16" x14ac:dyDescent="0.3">
      <c r="A12">
        <v>15</v>
      </c>
      <c r="B12" t="s">
        <v>88</v>
      </c>
      <c r="D12" s="1"/>
      <c r="E12" s="1">
        <v>115643.57489217901</v>
      </c>
      <c r="F12" s="1">
        <v>332699.72956308577</v>
      </c>
      <c r="G12" s="1">
        <v>9928.1156360482328</v>
      </c>
      <c r="H12" s="1"/>
      <c r="I12" s="1">
        <v>471.54925951951435</v>
      </c>
      <c r="J12" s="1"/>
      <c r="K12" s="1">
        <v>6.3454009926557156</v>
      </c>
      <c r="L12" s="1">
        <v>22.391705574744769</v>
      </c>
      <c r="M12" s="1">
        <v>85.428061276939204</v>
      </c>
      <c r="N12" s="1">
        <v>30.853566178407537</v>
      </c>
      <c r="O12" s="1"/>
      <c r="P12" s="1"/>
    </row>
    <row r="13" spans="1:16" x14ac:dyDescent="0.3">
      <c r="A13">
        <v>16</v>
      </c>
      <c r="B13" t="s">
        <v>89</v>
      </c>
      <c r="D13" s="1"/>
      <c r="E13" s="1">
        <v>118465.59780364444</v>
      </c>
      <c r="F13" s="1">
        <v>328704.83974241762</v>
      </c>
      <c r="G13" s="1">
        <v>23661.896684634157</v>
      </c>
      <c r="H13" s="1"/>
      <c r="I13" s="1">
        <v>349.0370573702304</v>
      </c>
      <c r="J13" s="1"/>
      <c r="K13" s="1">
        <v>4.8025375589741932</v>
      </c>
      <c r="L13" s="1">
        <v>11.458439266862865</v>
      </c>
      <c r="M13" s="1">
        <v>118.48753077476208</v>
      </c>
      <c r="N13" s="1">
        <v>27.581147124398338</v>
      </c>
      <c r="O13" s="1"/>
      <c r="P13" s="1"/>
    </row>
    <row r="14" spans="1:16" x14ac:dyDescent="0.3">
      <c r="A14">
        <v>17</v>
      </c>
      <c r="B14" t="s">
        <v>90</v>
      </c>
      <c r="D14" s="1">
        <v>36.198320515359946</v>
      </c>
      <c r="E14" s="1">
        <v>114995.50859919266</v>
      </c>
      <c r="F14" s="1">
        <v>336301.68438670592</v>
      </c>
      <c r="G14" s="1">
        <v>15091.591392750279</v>
      </c>
      <c r="H14" s="1"/>
      <c r="I14" s="1">
        <v>303.92500929593115</v>
      </c>
      <c r="J14" s="1"/>
      <c r="K14" s="1">
        <v>6.3002434581264861</v>
      </c>
      <c r="L14" s="1">
        <v>16.003385253387229</v>
      </c>
      <c r="M14" s="1">
        <v>96.675946107199181</v>
      </c>
      <c r="N14" s="1">
        <v>33.841072962956865</v>
      </c>
      <c r="O14" s="1"/>
      <c r="P14" s="1"/>
    </row>
    <row r="15" spans="1:16" x14ac:dyDescent="0.3">
      <c r="A15">
        <v>18</v>
      </c>
      <c r="B15" t="s">
        <v>91</v>
      </c>
      <c r="D15" s="1"/>
      <c r="E15" s="1">
        <v>120194.79142032802</v>
      </c>
      <c r="F15" s="1">
        <v>307338.41070982051</v>
      </c>
      <c r="G15" s="1">
        <v>18146.162534300427</v>
      </c>
      <c r="H15" s="1"/>
      <c r="I15" s="1">
        <v>398.16118728679749</v>
      </c>
      <c r="J15" s="1"/>
      <c r="K15" s="1">
        <v>5.9958101848586178</v>
      </c>
      <c r="L15" s="1">
        <v>17.384269114442937</v>
      </c>
      <c r="M15" s="1">
        <v>104.37925695122206</v>
      </c>
      <c r="N15" s="1">
        <v>37.16483634686292</v>
      </c>
      <c r="O15" s="1"/>
      <c r="P15" s="1"/>
    </row>
    <row r="16" spans="1:16" x14ac:dyDescent="0.3">
      <c r="A16">
        <v>21</v>
      </c>
      <c r="B16" t="s">
        <v>92</v>
      </c>
      <c r="D16" s="1"/>
      <c r="E16" s="1">
        <v>94473.710939956174</v>
      </c>
      <c r="F16" s="1">
        <v>196781.95516489018</v>
      </c>
      <c r="G16" s="1">
        <v>16819.321365391414</v>
      </c>
      <c r="H16" s="1"/>
      <c r="I16" s="1">
        <v>378.78144959548814</v>
      </c>
      <c r="J16" s="1"/>
      <c r="K16" s="1">
        <v>4.0881941700951652</v>
      </c>
      <c r="L16" s="1">
        <v>12.560883283126376</v>
      </c>
      <c r="M16" s="1">
        <v>95.670322565209787</v>
      </c>
      <c r="N16" s="1">
        <v>27.822759875534082</v>
      </c>
      <c r="O16" s="1"/>
      <c r="P16" s="1"/>
    </row>
    <row r="17" spans="1:16" x14ac:dyDescent="0.3">
      <c r="A17">
        <v>22</v>
      </c>
      <c r="B17" t="s">
        <v>93</v>
      </c>
      <c r="D17" s="1"/>
      <c r="E17" s="1">
        <v>77238.741898955966</v>
      </c>
      <c r="F17" s="1">
        <v>274899.60768635158</v>
      </c>
      <c r="G17" s="1"/>
      <c r="H17" s="1"/>
      <c r="I17" s="1">
        <v>335.49468592384846</v>
      </c>
      <c r="J17" s="1"/>
      <c r="K17" s="1">
        <v>8.3816107729622438</v>
      </c>
      <c r="L17" s="1">
        <v>28.805787655537706</v>
      </c>
      <c r="M17" s="1">
        <v>60.637481033406083</v>
      </c>
      <c r="N17" s="1">
        <v>28.337956570094299</v>
      </c>
      <c r="O17" s="1"/>
      <c r="P17" s="1"/>
    </row>
    <row r="18" spans="1:16" x14ac:dyDescent="0.3">
      <c r="A18">
        <v>23</v>
      </c>
      <c r="B18" t="s">
        <v>94</v>
      </c>
      <c r="D18" s="1"/>
      <c r="E18" s="1">
        <v>114979.42630494483</v>
      </c>
      <c r="F18" s="1">
        <v>332288.19695124356</v>
      </c>
      <c r="G18" s="1">
        <v>25649.915673286225</v>
      </c>
      <c r="H18" s="1"/>
      <c r="I18" s="1">
        <v>412.52867347109651</v>
      </c>
      <c r="J18" s="1"/>
      <c r="K18" s="1">
        <v>4.4047942311666279</v>
      </c>
      <c r="L18" s="1">
        <v>14.649273913304853</v>
      </c>
      <c r="M18" s="1">
        <v>131.0721883222441</v>
      </c>
      <c r="N18" s="1">
        <v>39.669546934667814</v>
      </c>
      <c r="O18" s="1"/>
      <c r="P18" s="1">
        <v>1.1758311931866114</v>
      </c>
    </row>
    <row r="19" spans="1:16" x14ac:dyDescent="0.3">
      <c r="A19">
        <v>24</v>
      </c>
      <c r="B19" t="s">
        <v>95</v>
      </c>
      <c r="D19" s="1"/>
      <c r="E19" s="1">
        <v>120562.2112051728</v>
      </c>
      <c r="F19" s="1">
        <v>324207.46779068623</v>
      </c>
      <c r="G19" s="1">
        <v>28246.180918128441</v>
      </c>
      <c r="H19" s="1"/>
      <c r="I19" s="1">
        <v>368.74911503781198</v>
      </c>
      <c r="J19" s="1"/>
      <c r="K19" s="1"/>
      <c r="L19" s="1">
        <v>8.6868052107608325</v>
      </c>
      <c r="M19" s="1">
        <v>138.87534276649268</v>
      </c>
      <c r="N19" s="1">
        <v>34.644059732770877</v>
      </c>
      <c r="O19" s="1">
        <v>0.73502088055687587</v>
      </c>
      <c r="P19" s="1"/>
    </row>
    <row r="20" spans="1:16" x14ac:dyDescent="0.3">
      <c r="A20">
        <v>25</v>
      </c>
      <c r="B20" t="s">
        <v>96</v>
      </c>
      <c r="D20" s="1"/>
      <c r="E20" s="1">
        <v>109991.31990961534</v>
      </c>
      <c r="F20" s="1">
        <v>324573.75353890046</v>
      </c>
      <c r="G20" s="1">
        <v>20272.680188752962</v>
      </c>
      <c r="H20" s="1"/>
      <c r="I20" s="1">
        <v>355.8862761793751</v>
      </c>
      <c r="J20" s="1"/>
      <c r="K20" s="1">
        <v>6.2462531925471092</v>
      </c>
      <c r="L20" s="1">
        <v>13.592485525665458</v>
      </c>
      <c r="M20" s="1">
        <v>102.93090804180498</v>
      </c>
      <c r="N20" s="1">
        <v>28.595207803977996</v>
      </c>
      <c r="O20" s="1">
        <v>0.50376587589155453</v>
      </c>
      <c r="P20" s="1"/>
    </row>
    <row r="21" spans="1:16" x14ac:dyDescent="0.3">
      <c r="A21">
        <v>27</v>
      </c>
      <c r="B21" t="s">
        <v>97</v>
      </c>
      <c r="D21" s="1"/>
      <c r="E21" s="1">
        <v>110299.24162600808</v>
      </c>
      <c r="F21" s="1">
        <v>312890.06962233689</v>
      </c>
      <c r="G21" s="1">
        <v>19052.460554917376</v>
      </c>
      <c r="H21" s="1"/>
      <c r="I21" s="1">
        <v>352.67704219791381</v>
      </c>
      <c r="J21" s="1"/>
      <c r="K21" s="1">
        <v>5.437302772927973</v>
      </c>
      <c r="L21" s="1">
        <v>15.42469085081259</v>
      </c>
      <c r="M21" s="1">
        <v>105.28689050482582</v>
      </c>
      <c r="N21" s="1">
        <v>35.5898258490461</v>
      </c>
      <c r="O21" s="1"/>
      <c r="P21" s="1"/>
    </row>
    <row r="22" spans="1:16" x14ac:dyDescent="0.3">
      <c r="A22">
        <v>28</v>
      </c>
      <c r="B22" t="s">
        <v>98</v>
      </c>
      <c r="D22" s="1"/>
      <c r="E22" s="1">
        <v>119200.28513310639</v>
      </c>
      <c r="F22" s="1">
        <v>324434.95586989308</v>
      </c>
      <c r="G22" s="1">
        <v>27140.32180495315</v>
      </c>
      <c r="H22" s="1"/>
      <c r="I22" s="1">
        <v>367.70872986630366</v>
      </c>
      <c r="J22" s="1"/>
      <c r="K22" s="1">
        <v>4.7609814505515526</v>
      </c>
      <c r="L22" s="1">
        <v>9.5004706326209263</v>
      </c>
      <c r="M22" s="1">
        <v>130.14032259508753</v>
      </c>
      <c r="N22" s="1">
        <v>39.245966022097868</v>
      </c>
      <c r="O22" s="1"/>
      <c r="P22" s="1">
        <v>0.73321723356852364</v>
      </c>
    </row>
    <row r="23" spans="1:16" x14ac:dyDescent="0.3">
      <c r="A23">
        <v>29</v>
      </c>
      <c r="B23" t="s">
        <v>99</v>
      </c>
      <c r="D23" s="1"/>
      <c r="E23" s="1">
        <v>96834.787549007815</v>
      </c>
      <c r="F23" s="1">
        <v>273651.92626035196</v>
      </c>
      <c r="G23" s="1">
        <v>15698.953270508098</v>
      </c>
      <c r="H23" s="1"/>
      <c r="I23" s="1">
        <v>401.14798825310015</v>
      </c>
      <c r="J23" s="1"/>
      <c r="K23" s="1">
        <v>5.9176998171697175</v>
      </c>
      <c r="L23" s="1">
        <v>17.557578626455236</v>
      </c>
      <c r="M23" s="1">
        <v>94.307014280274117</v>
      </c>
      <c r="N23" s="1">
        <v>29.093635933152655</v>
      </c>
      <c r="O23" s="1"/>
      <c r="P23" s="1"/>
    </row>
    <row r="24" spans="1:16" x14ac:dyDescent="0.3">
      <c r="A24">
        <v>30</v>
      </c>
      <c r="B24" t="s">
        <v>100</v>
      </c>
      <c r="D24" s="1"/>
      <c r="E24" s="1">
        <v>133854.12518900697</v>
      </c>
      <c r="F24" s="1">
        <v>335171.44729683973</v>
      </c>
      <c r="G24" s="1">
        <v>29798.825954260938</v>
      </c>
      <c r="H24" s="1"/>
      <c r="I24" s="1">
        <v>385.82408881886363</v>
      </c>
      <c r="J24" s="1"/>
      <c r="K24" s="1">
        <v>4.7996310123478843</v>
      </c>
      <c r="L24" s="1">
        <v>7.9278920198531724</v>
      </c>
      <c r="M24" s="1">
        <v>164.5413266607479</v>
      </c>
      <c r="N24" s="1">
        <v>43.481318838955218</v>
      </c>
      <c r="O24" s="1">
        <v>1.2699789924782843</v>
      </c>
      <c r="P24" s="1"/>
    </row>
    <row r="25" spans="1:16" x14ac:dyDescent="0.3">
      <c r="A25">
        <v>31</v>
      </c>
      <c r="B25" t="s">
        <v>101</v>
      </c>
      <c r="D25" s="1"/>
      <c r="E25" s="1">
        <v>104823.81373645917</v>
      </c>
      <c r="F25" s="1">
        <v>319064.10359706514</v>
      </c>
      <c r="G25" s="1">
        <v>18500.689638874239</v>
      </c>
      <c r="H25" s="1"/>
      <c r="I25" s="1">
        <v>396.30610685822552</v>
      </c>
      <c r="J25" s="1"/>
      <c r="K25" s="1">
        <v>6.4456008304943841</v>
      </c>
      <c r="L25" s="1">
        <v>12.506806868995119</v>
      </c>
      <c r="M25" s="1">
        <v>111.27670017483392</v>
      </c>
      <c r="N25" s="1">
        <v>26.137749320154818</v>
      </c>
      <c r="O25" s="1"/>
      <c r="P25" s="1"/>
    </row>
    <row r="26" spans="1:16" x14ac:dyDescent="0.3">
      <c r="A26">
        <v>32</v>
      </c>
      <c r="B26" t="s">
        <v>102</v>
      </c>
      <c r="D26" s="1"/>
      <c r="E26" s="1">
        <v>104464.33416516373</v>
      </c>
      <c r="F26" s="1">
        <v>308636.94508844288</v>
      </c>
      <c r="G26" s="1">
        <v>14419.938451433876</v>
      </c>
      <c r="H26" s="1"/>
      <c r="I26" s="1">
        <v>347.60827556246579</v>
      </c>
      <c r="J26" s="1">
        <v>1190.1766164735307</v>
      </c>
      <c r="K26" s="1">
        <v>5.3879587472197903</v>
      </c>
      <c r="L26" s="1">
        <v>18.450848911707119</v>
      </c>
      <c r="M26" s="1">
        <v>94.783805402665621</v>
      </c>
      <c r="N26" s="1">
        <v>37.623036371052358</v>
      </c>
      <c r="O26" s="1"/>
      <c r="P26" s="1"/>
    </row>
    <row r="27" spans="1:16" x14ac:dyDescent="0.3">
      <c r="D27" t="s">
        <v>24</v>
      </c>
      <c r="E27" t="s">
        <v>25</v>
      </c>
      <c r="F27" t="s">
        <v>26</v>
      </c>
      <c r="G27" t="s">
        <v>27</v>
      </c>
      <c r="H27" t="s">
        <v>28</v>
      </c>
      <c r="I27" t="s">
        <v>29</v>
      </c>
      <c r="J27" t="s">
        <v>31</v>
      </c>
      <c r="K27" t="s">
        <v>33</v>
      </c>
      <c r="L27" t="s">
        <v>34</v>
      </c>
      <c r="M27" t="s">
        <v>35</v>
      </c>
      <c r="N27" t="s">
        <v>40</v>
      </c>
      <c r="O27" t="s">
        <v>42</v>
      </c>
      <c r="P27" t="s">
        <v>46</v>
      </c>
    </row>
    <row r="28" spans="1:16" x14ac:dyDescent="0.3">
      <c r="C28" t="s">
        <v>60</v>
      </c>
      <c r="D28" s="1">
        <f>AVERAGE(D4:D26)</f>
        <v>40.12743978491288</v>
      </c>
      <c r="E28" s="1">
        <f t="shared" ref="E28:P28" si="0">AVERAGE(E4:E26)</f>
        <v>112773.52650083939</v>
      </c>
      <c r="F28" s="1">
        <f t="shared" si="0"/>
        <v>311844.89937303966</v>
      </c>
      <c r="G28" s="1">
        <f t="shared" si="0"/>
        <v>21246.676858789677</v>
      </c>
      <c r="H28" s="1">
        <f t="shared" si="0"/>
        <v>14.855842302649304</v>
      </c>
      <c r="I28" s="1">
        <f t="shared" si="0"/>
        <v>368.26400173723266</v>
      </c>
      <c r="J28" s="1">
        <f t="shared" si="0"/>
        <v>1190.1766164735307</v>
      </c>
      <c r="K28" s="1">
        <f t="shared" si="0"/>
        <v>5.6942259537887523</v>
      </c>
      <c r="L28" s="1">
        <f t="shared" si="0"/>
        <v>15.243447610638171</v>
      </c>
      <c r="M28" s="1">
        <f t="shared" si="0"/>
        <v>109.30855016124305</v>
      </c>
      <c r="N28" s="1">
        <f t="shared" si="0"/>
        <v>33.555669267105955</v>
      </c>
      <c r="O28" s="1">
        <f t="shared" si="0"/>
        <v>0.8362552496422383</v>
      </c>
      <c r="P28" s="1">
        <f t="shared" si="0"/>
        <v>0.95452421337756754</v>
      </c>
    </row>
    <row r="29" spans="1:16" x14ac:dyDescent="0.3">
      <c r="C29" t="s">
        <v>61</v>
      </c>
      <c r="D29" s="1">
        <f>2*STDEV(D4:D26)</f>
        <v>11.113227518366449</v>
      </c>
      <c r="E29" s="1">
        <f t="shared" ref="E29:P29" si="1">2*STDEV(E4:E26)</f>
        <v>27498.326677320667</v>
      </c>
      <c r="F29" s="1">
        <f t="shared" si="1"/>
        <v>62738.244699004761</v>
      </c>
      <c r="G29" s="1">
        <f t="shared" si="1"/>
        <v>14100.508757186599</v>
      </c>
      <c r="H29" s="1">
        <f t="shared" si="1"/>
        <v>4.2023313714437585</v>
      </c>
      <c r="I29" s="1">
        <f t="shared" si="1"/>
        <v>69.690319025381811</v>
      </c>
      <c r="J29" s="1" t="e">
        <f t="shared" si="1"/>
        <v>#DIV/0!</v>
      </c>
      <c r="K29" s="1">
        <f t="shared" si="1"/>
        <v>2.2561833437564771</v>
      </c>
      <c r="L29" s="1">
        <f t="shared" si="1"/>
        <v>11.804286851174545</v>
      </c>
      <c r="M29" s="1">
        <f t="shared" si="1"/>
        <v>51.148251233233538</v>
      </c>
      <c r="N29" s="1">
        <f t="shared" si="1"/>
        <v>11.45965922902916</v>
      </c>
      <c r="O29" s="1">
        <f t="shared" si="1"/>
        <v>0.78602018579797506</v>
      </c>
      <c r="P29" s="1">
        <f t="shared" si="1"/>
        <v>0.62595066458755722</v>
      </c>
    </row>
    <row r="30" spans="1:16" x14ac:dyDescent="0.3">
      <c r="C30" t="s">
        <v>62</v>
      </c>
      <c r="D30" s="1">
        <f>D29/D28*100</f>
        <v>27.694833206241086</v>
      </c>
      <c r="E30" s="1">
        <f t="shared" ref="E30:P30" si="2">E29/E28*100</f>
        <v>24.383671886961871</v>
      </c>
      <c r="F30" s="1">
        <f t="shared" si="2"/>
        <v>20.118412975533424</v>
      </c>
      <c r="G30" s="1">
        <f t="shared" si="2"/>
        <v>66.365713805042731</v>
      </c>
      <c r="H30" s="1">
        <f t="shared" si="2"/>
        <v>28.287398895546563</v>
      </c>
      <c r="I30" s="1">
        <f t="shared" si="2"/>
        <v>18.924010681638094</v>
      </c>
      <c r="J30" s="1" t="e">
        <f t="shared" si="2"/>
        <v>#DIV/0!</v>
      </c>
      <c r="K30" s="1">
        <f t="shared" si="2"/>
        <v>39.622300942506264</v>
      </c>
      <c r="L30" s="1">
        <f t="shared" si="2"/>
        <v>77.438432254239601</v>
      </c>
      <c r="M30" s="1">
        <f t="shared" si="2"/>
        <v>46.792543820024882</v>
      </c>
      <c r="N30" s="1">
        <f t="shared" si="2"/>
        <v>34.151186608168373</v>
      </c>
      <c r="O30" s="1">
        <f t="shared" si="2"/>
        <v>93.992855187963897</v>
      </c>
      <c r="P30" s="1">
        <f t="shared" si="2"/>
        <v>65.577243176748922</v>
      </c>
    </row>
    <row r="31" spans="1:16" x14ac:dyDescent="0.3">
      <c r="C31" t="s">
        <v>63</v>
      </c>
      <c r="D31" s="1">
        <f>MAX(D4:D26)</f>
        <v>44.056559054465808</v>
      </c>
      <c r="E31" s="1">
        <f t="shared" ref="E31:P31" si="3">MAX(E4:E26)</f>
        <v>141569.74965306785</v>
      </c>
      <c r="F31" s="1">
        <f t="shared" si="3"/>
        <v>348621.69883165194</v>
      </c>
      <c r="G31" s="1">
        <f t="shared" si="3"/>
        <v>39615.705490445929</v>
      </c>
      <c r="H31" s="1">
        <f t="shared" si="3"/>
        <v>16.341590807419728</v>
      </c>
      <c r="I31" s="1">
        <f t="shared" si="3"/>
        <v>471.54925951951435</v>
      </c>
      <c r="J31" s="1">
        <f t="shared" si="3"/>
        <v>1190.1766164735307</v>
      </c>
      <c r="K31" s="1">
        <f t="shared" si="3"/>
        <v>8.3816107729622438</v>
      </c>
      <c r="L31" s="1">
        <f t="shared" si="3"/>
        <v>28.805787655537706</v>
      </c>
      <c r="M31" s="1">
        <f t="shared" si="3"/>
        <v>164.5413266607479</v>
      </c>
      <c r="N31" s="1">
        <f t="shared" si="3"/>
        <v>48.83218262174114</v>
      </c>
      <c r="O31" s="1">
        <f t="shared" si="3"/>
        <v>1.2699789924782843</v>
      </c>
      <c r="P31" s="1">
        <f t="shared" si="3"/>
        <v>1.1758311931866114</v>
      </c>
    </row>
    <row r="32" spans="1:16" x14ac:dyDescent="0.3">
      <c r="C32" t="s">
        <v>64</v>
      </c>
      <c r="D32" s="1">
        <f>MIN(D4:D26)</f>
        <v>36.198320515359946</v>
      </c>
      <c r="E32" s="1">
        <f t="shared" ref="E32:P32" si="4">MIN(E4:E26)</f>
        <v>77238.741898955966</v>
      </c>
      <c r="F32" s="1">
        <f t="shared" si="4"/>
        <v>196781.95516489018</v>
      </c>
      <c r="G32" s="1">
        <f t="shared" si="4"/>
        <v>9928.1156360482328</v>
      </c>
      <c r="H32" s="1">
        <f t="shared" si="4"/>
        <v>13.370093797878882</v>
      </c>
      <c r="I32" s="1">
        <f t="shared" si="4"/>
        <v>303.92500929593115</v>
      </c>
      <c r="J32" s="1">
        <f t="shared" si="4"/>
        <v>1190.1766164735307</v>
      </c>
      <c r="K32" s="1">
        <f t="shared" si="4"/>
        <v>4.0482254443281391</v>
      </c>
      <c r="L32" s="1">
        <f t="shared" si="4"/>
        <v>7.594465134543003</v>
      </c>
      <c r="M32" s="1">
        <f t="shared" si="4"/>
        <v>60.637481033406083</v>
      </c>
      <c r="N32" s="1">
        <f t="shared" si="4"/>
        <v>26.137749320154818</v>
      </c>
      <c r="O32" s="1">
        <f t="shared" si="4"/>
        <v>0.50376587589155453</v>
      </c>
      <c r="P32" s="1">
        <f t="shared" si="4"/>
        <v>0.73321723356852364</v>
      </c>
    </row>
    <row r="33" spans="3:16" x14ac:dyDescent="0.3">
      <c r="C33" t="s">
        <v>65</v>
      </c>
      <c r="D33">
        <f>COUNT(D4:D26)</f>
        <v>2</v>
      </c>
      <c r="E33">
        <f t="shared" ref="E33:P33" si="5">COUNT(E4:E26)</f>
        <v>23</v>
      </c>
      <c r="F33">
        <f t="shared" si="5"/>
        <v>23</v>
      </c>
      <c r="G33">
        <f t="shared" si="5"/>
        <v>21</v>
      </c>
      <c r="H33">
        <f t="shared" si="5"/>
        <v>2</v>
      </c>
      <c r="I33">
        <f t="shared" si="5"/>
        <v>22</v>
      </c>
      <c r="J33">
        <f t="shared" si="5"/>
        <v>1</v>
      </c>
      <c r="K33">
        <f t="shared" si="5"/>
        <v>22</v>
      </c>
      <c r="L33">
        <f t="shared" si="5"/>
        <v>23</v>
      </c>
      <c r="M33">
        <f t="shared" si="5"/>
        <v>23</v>
      </c>
      <c r="N33">
        <f t="shared" si="5"/>
        <v>23</v>
      </c>
      <c r="O33">
        <f t="shared" si="5"/>
        <v>3</v>
      </c>
      <c r="P33">
        <f t="shared" si="5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F317-3480-48D4-88FD-F38B833F5383}">
  <dimension ref="A3:O17"/>
  <sheetViews>
    <sheetView workbookViewId="0">
      <selection activeCell="D17" sqref="D17"/>
    </sheetView>
  </sheetViews>
  <sheetFormatPr defaultRowHeight="14.4" x14ac:dyDescent="0.3"/>
  <cols>
    <col min="4" max="4" width="9.5546875" bestFit="1" customWidth="1"/>
    <col min="6" max="6" width="10.21875" customWidth="1"/>
    <col min="8" max="8" width="9.88671875" customWidth="1"/>
  </cols>
  <sheetData>
    <row r="3" spans="1:15" x14ac:dyDescent="0.3">
      <c r="D3" t="s">
        <v>23</v>
      </c>
      <c r="E3" t="s">
        <v>24</v>
      </c>
      <c r="F3" t="s">
        <v>25</v>
      </c>
      <c r="G3" t="s">
        <v>29</v>
      </c>
      <c r="H3" t="s">
        <v>31</v>
      </c>
      <c r="I3" t="s">
        <v>32</v>
      </c>
      <c r="J3" t="s">
        <v>103</v>
      </c>
      <c r="K3" t="s">
        <v>34</v>
      </c>
      <c r="L3" t="s">
        <v>35</v>
      </c>
      <c r="M3" t="s">
        <v>37</v>
      </c>
      <c r="N3" t="s">
        <v>38</v>
      </c>
      <c r="O3" t="s">
        <v>39</v>
      </c>
    </row>
    <row r="4" spans="1:15" x14ac:dyDescent="0.3">
      <c r="A4">
        <v>11</v>
      </c>
      <c r="B4" t="s">
        <v>104</v>
      </c>
      <c r="D4" s="1">
        <v>10787.929670754876</v>
      </c>
      <c r="E4" s="1">
        <v>366.49824672071196</v>
      </c>
      <c r="F4" s="1">
        <v>19757.503824413303</v>
      </c>
      <c r="G4" s="1">
        <v>1863.8051933322793</v>
      </c>
      <c r="H4" s="1">
        <v>14491.871278413899</v>
      </c>
      <c r="I4" s="1"/>
      <c r="J4" s="1"/>
      <c r="K4" s="1">
        <v>45.481358637135124</v>
      </c>
      <c r="L4" s="1"/>
      <c r="M4" s="1">
        <v>13.340914829522317</v>
      </c>
      <c r="N4" s="1"/>
      <c r="O4" s="1">
        <v>5.2597552948333588</v>
      </c>
    </row>
    <row r="5" spans="1:15" x14ac:dyDescent="0.3">
      <c r="A5">
        <v>12</v>
      </c>
      <c r="B5" t="s">
        <v>105</v>
      </c>
      <c r="D5" s="1">
        <v>9605.1499416090519</v>
      </c>
      <c r="E5" s="1"/>
      <c r="F5" s="1">
        <v>11775.129095963281</v>
      </c>
      <c r="G5" s="1">
        <v>1139.7388367705312</v>
      </c>
      <c r="H5" s="1"/>
      <c r="I5" s="1"/>
      <c r="J5" s="1"/>
      <c r="K5" s="1"/>
      <c r="L5" s="1"/>
      <c r="M5" s="1"/>
      <c r="N5" s="1"/>
      <c r="O5" s="1"/>
    </row>
    <row r="6" spans="1:15" x14ac:dyDescent="0.3">
      <c r="A6">
        <v>13</v>
      </c>
      <c r="B6" t="s">
        <v>106</v>
      </c>
      <c r="D6" s="1">
        <v>8234.6331345033923</v>
      </c>
      <c r="E6" s="1"/>
      <c r="F6" s="1">
        <v>14598.545303962152</v>
      </c>
      <c r="G6" s="1">
        <v>1297.6505620612554</v>
      </c>
      <c r="H6" s="1"/>
      <c r="I6" s="1"/>
      <c r="J6" s="1"/>
      <c r="K6" s="1">
        <v>64.118033502814157</v>
      </c>
      <c r="L6" s="1">
        <v>4.7826004614765756</v>
      </c>
      <c r="M6" s="1"/>
      <c r="N6" s="1"/>
      <c r="O6" s="1">
        <v>100.09015838563771</v>
      </c>
    </row>
    <row r="7" spans="1:15" x14ac:dyDescent="0.3">
      <c r="A7">
        <v>14</v>
      </c>
      <c r="B7" t="s">
        <v>107</v>
      </c>
      <c r="D7" s="1">
        <v>10668.446271922532</v>
      </c>
      <c r="E7" s="1"/>
      <c r="F7" s="1">
        <v>11794.277706959883</v>
      </c>
      <c r="G7" s="1">
        <v>1120.5775943899625</v>
      </c>
      <c r="H7" s="1"/>
      <c r="I7" s="1"/>
      <c r="J7" s="1"/>
      <c r="K7" s="1"/>
      <c r="L7" s="1"/>
      <c r="M7" s="1"/>
      <c r="N7" s="1"/>
      <c r="O7" s="1"/>
    </row>
    <row r="8" spans="1:15" x14ac:dyDescent="0.3">
      <c r="A8">
        <v>15</v>
      </c>
      <c r="B8" t="s">
        <v>108</v>
      </c>
      <c r="D8" s="1">
        <v>10002.776987586216</v>
      </c>
      <c r="E8" s="1"/>
      <c r="F8" s="1">
        <v>14843.513283071692</v>
      </c>
      <c r="G8" s="1">
        <v>1607.9728594032074</v>
      </c>
      <c r="H8" s="1"/>
      <c r="I8" s="1"/>
      <c r="J8" s="1"/>
      <c r="K8" s="1">
        <v>80.04805385985118</v>
      </c>
      <c r="L8" s="1">
        <v>5.4914088504299094</v>
      </c>
      <c r="M8" s="1">
        <v>54.037169711821761</v>
      </c>
      <c r="N8" s="1">
        <v>3.9549776789410704</v>
      </c>
      <c r="O8" s="1">
        <v>29.291541945919914</v>
      </c>
    </row>
    <row r="9" spans="1:15" x14ac:dyDescent="0.3">
      <c r="A9">
        <v>20</v>
      </c>
      <c r="B9" t="s">
        <v>109</v>
      </c>
      <c r="D9" s="1">
        <v>9387.0992432377843</v>
      </c>
      <c r="E9" s="1"/>
      <c r="F9" s="1">
        <v>12994.307568875112</v>
      </c>
      <c r="G9" s="1">
        <v>1059.0251845280904</v>
      </c>
      <c r="H9" s="1">
        <v>46073.762954428814</v>
      </c>
      <c r="I9" s="1">
        <v>11.012589721830734</v>
      </c>
      <c r="J9" s="1">
        <v>92.765645228920704</v>
      </c>
      <c r="K9" s="1"/>
      <c r="L9" s="1">
        <v>21.496496762970896</v>
      </c>
      <c r="M9" s="1"/>
      <c r="N9" s="1"/>
      <c r="O9" s="1"/>
    </row>
    <row r="10" spans="1:15" x14ac:dyDescent="0.3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D11" s="1" t="s">
        <v>23</v>
      </c>
      <c r="E11" s="1" t="s">
        <v>24</v>
      </c>
      <c r="F11" s="1" t="s">
        <v>25</v>
      </c>
      <c r="G11" s="1" t="s">
        <v>29</v>
      </c>
      <c r="H11" s="1" t="s">
        <v>31</v>
      </c>
      <c r="I11" s="1" t="s">
        <v>32</v>
      </c>
      <c r="J11" s="1" t="s">
        <v>103</v>
      </c>
      <c r="K11" s="1" t="s">
        <v>34</v>
      </c>
      <c r="L11" s="1" t="s">
        <v>35</v>
      </c>
      <c r="M11" s="1" t="s">
        <v>37</v>
      </c>
      <c r="N11" s="1" t="s">
        <v>38</v>
      </c>
      <c r="O11" s="1" t="s">
        <v>39</v>
      </c>
    </row>
    <row r="12" spans="1:15" x14ac:dyDescent="0.3">
      <c r="C12" t="s">
        <v>60</v>
      </c>
      <c r="D12" s="1">
        <f t="shared" ref="D12:O12" si="0">AVERAGE(D4:D9)</f>
        <v>9781.0058749356413</v>
      </c>
      <c r="E12" s="1">
        <f t="shared" si="0"/>
        <v>366.49824672071196</v>
      </c>
      <c r="F12" s="1">
        <f t="shared" si="0"/>
        <v>14293.879463874238</v>
      </c>
      <c r="G12" s="1">
        <f t="shared" si="0"/>
        <v>1348.1283717475544</v>
      </c>
      <c r="H12" s="1">
        <f t="shared" si="0"/>
        <v>30282.817116421356</v>
      </c>
      <c r="I12" s="1">
        <f t="shared" si="0"/>
        <v>11.012589721830734</v>
      </c>
      <c r="J12" s="1">
        <f t="shared" si="0"/>
        <v>92.765645228920704</v>
      </c>
      <c r="K12" s="1">
        <f t="shared" si="0"/>
        <v>63.215815333266825</v>
      </c>
      <c r="L12" s="1">
        <f t="shared" si="0"/>
        <v>10.590168691625793</v>
      </c>
      <c r="M12" s="1">
        <f t="shared" si="0"/>
        <v>33.68904227067204</v>
      </c>
      <c r="N12" s="1">
        <f t="shared" si="0"/>
        <v>3.9549776789410704</v>
      </c>
      <c r="O12" s="1">
        <f t="shared" si="0"/>
        <v>44.880485208796991</v>
      </c>
    </row>
    <row r="13" spans="1:15" x14ac:dyDescent="0.3">
      <c r="C13" t="s">
        <v>61</v>
      </c>
      <c r="D13" s="1">
        <f t="shared" ref="D13:O13" si="1">2*STDEV(D4:D9)</f>
        <v>1882.1232289796974</v>
      </c>
      <c r="E13" s="1" t="e">
        <f t="shared" si="1"/>
        <v>#DIV/0!</v>
      </c>
      <c r="F13" s="1">
        <f t="shared" si="1"/>
        <v>5968.3906863871043</v>
      </c>
      <c r="G13" s="1">
        <f t="shared" si="1"/>
        <v>641.73262892261562</v>
      </c>
      <c r="H13" s="1">
        <f t="shared" si="1"/>
        <v>44663.539533618241</v>
      </c>
      <c r="I13" s="1" t="e">
        <f t="shared" si="1"/>
        <v>#DIV/0!</v>
      </c>
      <c r="J13" s="1" t="e">
        <f t="shared" si="1"/>
        <v>#DIV/0!</v>
      </c>
      <c r="K13" s="1">
        <f t="shared" si="1"/>
        <v>34.60200010832493</v>
      </c>
      <c r="L13" s="1">
        <f t="shared" si="1"/>
        <v>18.903607733225982</v>
      </c>
      <c r="M13" s="1">
        <f t="shared" si="1"/>
        <v>57.553195592340145</v>
      </c>
      <c r="N13" s="1" t="e">
        <f t="shared" si="1"/>
        <v>#DIV/0!</v>
      </c>
      <c r="O13" s="1">
        <f t="shared" si="1"/>
        <v>98.599446278993057</v>
      </c>
    </row>
    <row r="14" spans="1:15" x14ac:dyDescent="0.3">
      <c r="C14" t="s">
        <v>62</v>
      </c>
      <c r="D14" s="1">
        <f>D13/D12*100</f>
        <v>19.242634684462672</v>
      </c>
      <c r="E14" s="1" t="e">
        <f t="shared" ref="E14:O14" si="2">E13/E12*100</f>
        <v>#DIV/0!</v>
      </c>
      <c r="F14" s="1">
        <f t="shared" si="2"/>
        <v>41.75486928843474</v>
      </c>
      <c r="G14" s="1">
        <f t="shared" si="2"/>
        <v>47.601744935517473</v>
      </c>
      <c r="H14" s="1">
        <f t="shared" si="2"/>
        <v>147.48806018248118</v>
      </c>
      <c r="I14" s="1" t="e">
        <f t="shared" si="2"/>
        <v>#DIV/0!</v>
      </c>
      <c r="J14" s="1" t="e">
        <f t="shared" si="2"/>
        <v>#DIV/0!</v>
      </c>
      <c r="K14" s="1">
        <f t="shared" si="2"/>
        <v>54.736302815849157</v>
      </c>
      <c r="L14" s="1">
        <f t="shared" si="2"/>
        <v>178.50147890631868</v>
      </c>
      <c r="M14" s="1">
        <f t="shared" si="2"/>
        <v>170.83654420904395</v>
      </c>
      <c r="N14" s="1" t="e">
        <f t="shared" si="2"/>
        <v>#DIV/0!</v>
      </c>
      <c r="O14" s="1">
        <f t="shared" si="2"/>
        <v>219.69336075641769</v>
      </c>
    </row>
    <row r="15" spans="1:15" x14ac:dyDescent="0.3">
      <c r="C15" t="s">
        <v>63</v>
      </c>
      <c r="D15" s="1">
        <f t="shared" ref="D15:O15" si="3">MAX(D4:D9)</f>
        <v>10787.929670754876</v>
      </c>
      <c r="E15" s="1">
        <f t="shared" si="3"/>
        <v>366.49824672071196</v>
      </c>
      <c r="F15" s="1">
        <f t="shared" si="3"/>
        <v>19757.503824413303</v>
      </c>
      <c r="G15" s="1">
        <f t="shared" si="3"/>
        <v>1863.8051933322793</v>
      </c>
      <c r="H15" s="1">
        <f t="shared" si="3"/>
        <v>46073.762954428814</v>
      </c>
      <c r="I15" s="1">
        <f t="shared" si="3"/>
        <v>11.012589721830734</v>
      </c>
      <c r="J15" s="1">
        <f t="shared" si="3"/>
        <v>92.765645228920704</v>
      </c>
      <c r="K15" s="1">
        <f t="shared" si="3"/>
        <v>80.04805385985118</v>
      </c>
      <c r="L15" s="1">
        <f t="shared" si="3"/>
        <v>21.496496762970896</v>
      </c>
      <c r="M15" s="1">
        <f t="shared" si="3"/>
        <v>54.037169711821761</v>
      </c>
      <c r="N15" s="1">
        <f t="shared" si="3"/>
        <v>3.9549776789410704</v>
      </c>
      <c r="O15" s="1">
        <f t="shared" si="3"/>
        <v>100.09015838563771</v>
      </c>
    </row>
    <row r="16" spans="1:15" x14ac:dyDescent="0.3">
      <c r="C16" t="s">
        <v>64</v>
      </c>
      <c r="D16" s="1">
        <f t="shared" ref="D16:O16" si="4">MIN(D4:D9)</f>
        <v>8234.6331345033923</v>
      </c>
      <c r="E16" s="1">
        <f t="shared" si="4"/>
        <v>366.49824672071196</v>
      </c>
      <c r="F16" s="1">
        <f t="shared" si="4"/>
        <v>11775.129095963281</v>
      </c>
      <c r="G16" s="1">
        <f t="shared" si="4"/>
        <v>1059.0251845280904</v>
      </c>
      <c r="H16" s="1">
        <f t="shared" si="4"/>
        <v>14491.871278413899</v>
      </c>
      <c r="I16" s="1">
        <f t="shared" si="4"/>
        <v>11.012589721830734</v>
      </c>
      <c r="J16" s="1">
        <f t="shared" si="4"/>
        <v>92.765645228920704</v>
      </c>
      <c r="K16" s="1">
        <f t="shared" si="4"/>
        <v>45.481358637135124</v>
      </c>
      <c r="L16" s="1">
        <f t="shared" si="4"/>
        <v>4.7826004614765756</v>
      </c>
      <c r="M16" s="1">
        <f t="shared" si="4"/>
        <v>13.340914829522317</v>
      </c>
      <c r="N16" s="1">
        <f t="shared" si="4"/>
        <v>3.9549776789410704</v>
      </c>
      <c r="O16" s="1">
        <f t="shared" si="4"/>
        <v>5.2597552948333588</v>
      </c>
    </row>
    <row r="17" spans="3:15" x14ac:dyDescent="0.3">
      <c r="C17" t="s">
        <v>65</v>
      </c>
      <c r="D17" s="6">
        <f t="shared" ref="D17:O17" si="5">COUNT(D4:D9)</f>
        <v>6</v>
      </c>
      <c r="E17" s="6">
        <f t="shared" si="5"/>
        <v>1</v>
      </c>
      <c r="F17" s="6">
        <f t="shared" si="5"/>
        <v>6</v>
      </c>
      <c r="G17" s="6">
        <f t="shared" si="5"/>
        <v>6</v>
      </c>
      <c r="H17" s="6">
        <f t="shared" si="5"/>
        <v>2</v>
      </c>
      <c r="I17" s="6">
        <f t="shared" si="5"/>
        <v>1</v>
      </c>
      <c r="J17" s="6">
        <f t="shared" si="5"/>
        <v>1</v>
      </c>
      <c r="K17" s="6">
        <f t="shared" si="5"/>
        <v>3</v>
      </c>
      <c r="L17" s="6">
        <f t="shared" si="5"/>
        <v>3</v>
      </c>
      <c r="M17" s="6">
        <f t="shared" si="5"/>
        <v>2</v>
      </c>
      <c r="N17" s="6">
        <f t="shared" si="5"/>
        <v>1</v>
      </c>
      <c r="O17" s="6">
        <f t="shared" si="5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Pyroxene</vt:lpstr>
      <vt:lpstr>Pyx Transects</vt:lpstr>
      <vt:lpstr>Feldspar</vt:lpstr>
      <vt:lpstr>Quartz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</dc:creator>
  <cp:lastModifiedBy>Willie</cp:lastModifiedBy>
  <dcterms:created xsi:type="dcterms:W3CDTF">2021-01-13T03:05:28Z</dcterms:created>
  <dcterms:modified xsi:type="dcterms:W3CDTF">2021-01-30T02:50:03Z</dcterms:modified>
</cp:coreProperties>
</file>