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\Documents\DISSERTATION STUDY\SHEETS\"/>
    </mc:Choice>
  </mc:AlternateContent>
  <bookViews>
    <workbookView xWindow="0" yWindow="0" windowWidth="20490" windowHeight="7755"/>
  </bookViews>
  <sheets>
    <sheet name="Proposed ang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4" i="1"/>
  <c r="J14" i="1" l="1"/>
  <c r="H32" i="1"/>
  <c r="I14" i="1"/>
  <c r="G24" i="1" l="1"/>
  <c r="I24" i="1" s="1"/>
  <c r="G25" i="1"/>
  <c r="I25" i="1" s="1"/>
  <c r="G23" i="1"/>
  <c r="I23" i="1" s="1"/>
  <c r="G21" i="1"/>
  <c r="I21" i="1" s="1"/>
  <c r="G22" i="1"/>
  <c r="I22" i="1" s="1"/>
  <c r="J22" i="1" s="1"/>
  <c r="G20" i="1"/>
  <c r="I20" i="1" s="1"/>
  <c r="G17" i="1"/>
  <c r="I17" i="1" s="1"/>
  <c r="J17" i="1" s="1"/>
  <c r="G18" i="1"/>
  <c r="I18" i="1" s="1"/>
  <c r="J18" i="1" s="1"/>
  <c r="G19" i="1"/>
  <c r="I19" i="1" s="1"/>
  <c r="J19" i="1" s="1"/>
  <c r="G16" i="1"/>
  <c r="I16" i="1" s="1"/>
  <c r="J16" i="1" s="1"/>
  <c r="K23" i="1"/>
  <c r="K20" i="1"/>
  <c r="K17" i="1"/>
  <c r="K14" i="1"/>
  <c r="J20" i="1" l="1"/>
  <c r="J25" i="1"/>
  <c r="J23" i="1"/>
  <c r="J21" i="1"/>
  <c r="J24" i="1"/>
</calcChain>
</file>

<file path=xl/sharedStrings.xml><?xml version="1.0" encoding="utf-8"?>
<sst xmlns="http://schemas.openxmlformats.org/spreadsheetml/2006/main" count="16" uniqueCount="16">
  <si>
    <t>Φ, °</t>
  </si>
  <si>
    <t>Embedment 
Depth,H (m)</t>
  </si>
  <si>
    <t>B1</t>
  </si>
  <si>
    <t>B2</t>
  </si>
  <si>
    <t>Volume
(m3)</t>
  </si>
  <si>
    <t>Dead
 Weight (kN)</t>
  </si>
  <si>
    <t>Plate Size, D</t>
  </si>
  <si>
    <t xml:space="preserve">EQUATIONS </t>
  </si>
  <si>
    <t>FOR 15 m PLATE</t>
  </si>
  <si>
    <t>FOR 30 m PLATE</t>
  </si>
  <si>
    <t xml:space="preserve"> θ = 0.55 Φ + 4.43 </t>
  </si>
  <si>
    <t xml:space="preserve"> θ = 0.55 Φ + 1.03</t>
  </si>
  <si>
    <t>Proposed Failure Angle From Peak Uplift Load</t>
  </si>
  <si>
    <t>Dry 
unit weight,
γ (kN/m3)</t>
  </si>
  <si>
    <t>θ(°)</t>
  </si>
  <si>
    <r>
      <t>θ</t>
    </r>
    <r>
      <rPr>
        <b/>
        <vertAlign val="subscript"/>
        <sz val="12"/>
        <color theme="1"/>
        <rFont val="Times New Roman"/>
        <family val="1"/>
      </rPr>
      <t>avg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</si>
</sst>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6" xfId="0" applyFont="1" applyBorder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164" fontId="6" fillId="5" borderId="25" xfId="0" applyNumberFormat="1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2" fontId="6" fillId="8" borderId="19" xfId="0" applyNumberFormat="1" applyFont="1" applyFill="1" applyBorder="1" applyAlignment="1">
      <alignment horizontal="center" vertical="center"/>
    </xf>
    <xf numFmtId="2" fontId="6" fillId="8" borderId="17" xfId="0" applyNumberFormat="1" applyFont="1" applyFill="1" applyBorder="1" applyAlignment="1">
      <alignment horizontal="center" vertical="center"/>
    </xf>
    <xf numFmtId="2" fontId="6" fillId="8" borderId="18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2" fontId="6" fillId="8" borderId="17" xfId="0" applyNumberFormat="1" applyFont="1" applyFill="1" applyBorder="1" applyAlignment="1">
      <alignment horizontal="center" vertical="center"/>
    </xf>
    <xf numFmtId="2" fontId="6" fillId="8" borderId="18" xfId="0" applyNumberFormat="1" applyFont="1" applyFill="1" applyBorder="1" applyAlignment="1">
      <alignment horizontal="center" vertical="center"/>
    </xf>
    <xf numFmtId="2" fontId="6" fillId="8" borderId="19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Equation For Theta</a:t>
            </a:r>
          </a:p>
        </c:rich>
      </c:tx>
      <c:layout>
        <c:manualLayout>
          <c:xMode val="edge"/>
          <c:yMode val="edge"/>
          <c:x val="0.38248918399880494"/>
          <c:y val="6.514452338159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6227034120735"/>
          <c:y val="0.20875000000000005"/>
          <c:w val="0.79355796150481195"/>
          <c:h val="0.6036957715050244"/>
        </c:manualLayout>
      </c:layout>
      <c:scatterChart>
        <c:scatterStyle val="lineMarker"/>
        <c:varyColors val="0"/>
        <c:ser>
          <c:idx val="0"/>
          <c:order val="0"/>
          <c:tx>
            <c:v>eq for theta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6790145704054883E-2"/>
                  <c:y val="-0.1288147339820700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0.5469x + 4.4327</a:t>
                    </a:r>
                    <a:endParaRPr lang="en-US" sz="10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angle'!$B$14:$B$19</c:f>
              <c:numCache>
                <c:formatCode>0.00</c:formatCode>
                <c:ptCount val="6"/>
                <c:pt idx="0">
                  <c:v>41.28</c:v>
                </c:pt>
                <c:pt idx="3">
                  <c:v>46.45</c:v>
                </c:pt>
              </c:numCache>
            </c:numRef>
          </c:xVal>
          <c:yVal>
            <c:numRef>
              <c:f>'Proposed angle'!$K$14:$K$19</c:f>
              <c:numCache>
                <c:formatCode>0.00</c:formatCode>
                <c:ptCount val="6"/>
                <c:pt idx="0">
                  <c:v>27.084387331665727</c:v>
                </c:pt>
                <c:pt idx="3">
                  <c:v>29.837553288365978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1A6-4483-9A07-413AC5F3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836880"/>
        <c:axId val="1179850480"/>
      </c:scatterChart>
      <c:valAx>
        <c:axId val="117983688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Frictional angle(</a:t>
                </a:r>
                <a:r>
                  <a:rPr lang="el-GR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Φ</a:t>
                </a: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643556407630666"/>
              <c:y val="0.92281200917902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50480"/>
        <c:crosses val="autoZero"/>
        <c:crossBetween val="midCat"/>
      </c:valAx>
      <c:valAx>
        <c:axId val="1179850480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Failure angle (</a:t>
                </a:r>
                <a:r>
                  <a:rPr lang="el-GR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935717268440329E-2"/>
              <c:y val="0.322428774961770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3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Equation for theta</a:t>
            </a:r>
          </a:p>
        </c:rich>
      </c:tx>
      <c:layout>
        <c:manualLayout>
          <c:xMode val="edge"/>
          <c:yMode val="edge"/>
          <c:x val="0.37737709042200196"/>
          <c:y val="5.0259588797414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6227034120735"/>
          <c:y val="0.20875000000000005"/>
          <c:w val="0.79355796150481195"/>
          <c:h val="0.62836431904345291"/>
        </c:manualLayout>
      </c:layout>
      <c:scatterChart>
        <c:scatterStyle val="lineMarker"/>
        <c:varyColors val="0"/>
        <c:ser>
          <c:idx val="0"/>
          <c:order val="0"/>
          <c:tx>
            <c:v>eq for theta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1782320484252755E-2"/>
                  <c:y val="-0.216884372473416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0.5513x + 1.0313</a:t>
                    </a:r>
                    <a:endParaRPr lang="en-US" sz="10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angle'!$B$20:$B$25</c:f>
              <c:numCache>
                <c:formatCode>0.00</c:formatCode>
                <c:ptCount val="6"/>
                <c:pt idx="0">
                  <c:v>41.28</c:v>
                </c:pt>
                <c:pt idx="3">
                  <c:v>46.45</c:v>
                </c:pt>
              </c:numCache>
            </c:numRef>
          </c:xVal>
          <c:yVal>
            <c:numRef>
              <c:f>'Proposed angle'!$K$20:$K$25</c:f>
              <c:numCache>
                <c:formatCode>0.00</c:formatCode>
                <c:ptCount val="6"/>
                <c:pt idx="0">
                  <c:v>23.788274996021737</c:v>
                </c:pt>
                <c:pt idx="3">
                  <c:v>26.638404164991282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44-48DF-A60D-B1C9E962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839600"/>
        <c:axId val="1179865168"/>
      </c:scatterChart>
      <c:valAx>
        <c:axId val="117983960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Frictional angle(</a:t>
                </a:r>
                <a:r>
                  <a:rPr lang="el-GR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Φ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65168"/>
        <c:crosses val="autoZero"/>
        <c:crossBetween val="midCat"/>
      </c:valAx>
      <c:valAx>
        <c:axId val="1179865168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Failure angle (</a:t>
                </a:r>
                <a:r>
                  <a:rPr lang="el-GR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39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69057</xdr:colOff>
      <xdr:row>9</xdr:row>
      <xdr:rowOff>69056</xdr:rowOff>
    </xdr:from>
    <xdr:to>
      <xdr:col>19</xdr:col>
      <xdr:colOff>80963</xdr:colOff>
      <xdr:row>20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347F2EB-846D-4B60-B6DA-AF0E7674B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20</xdr:row>
      <xdr:rowOff>192881</xdr:rowOff>
    </xdr:from>
    <xdr:to>
      <xdr:col>19</xdr:col>
      <xdr:colOff>69055</xdr:colOff>
      <xdr:row>33</xdr:row>
      <xdr:rowOff>100387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347F2EB-846D-4B60-B6DA-AF0E7674B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289153</xdr:colOff>
      <xdr:row>8</xdr:row>
      <xdr:rowOff>5102</xdr:rowOff>
    </xdr:from>
    <xdr:to>
      <xdr:col>28</xdr:col>
      <xdr:colOff>-1</xdr:colOff>
      <xdr:row>19</xdr:row>
      <xdr:rowOff>59531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8841" y="1600540"/>
          <a:ext cx="5175815" cy="2685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285750</xdr:colOff>
      <xdr:row>19</xdr:row>
      <xdr:rowOff>47623</xdr:rowOff>
    </xdr:from>
    <xdr:to>
      <xdr:col>35</xdr:col>
      <xdr:colOff>333375</xdr:colOff>
      <xdr:row>43</xdr:row>
      <xdr:rowOff>178593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6844" y="4262436"/>
          <a:ext cx="9763125" cy="48577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0.68542</cdr:x>
      <cdr:y>0.28819</cdr:y>
    </cdr:from>
    <cdr:to>
      <cdr:x>0.88542</cdr:x>
      <cdr:y>0.62153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F4A5953A-9F19-498B-82E3-65598A5D79A9}"/>
            </a:ext>
          </a:extLst>
        </cdr:cNvPr>
        <cdr:cNvSpPr txBox="1"/>
      </cdr:nvSpPr>
      <cdr:spPr>
        <a:xfrm xmlns:a="http://schemas.openxmlformats.org/drawingml/2006/main">
          <a:off x="3133725" y="790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0.68542</cdr:x>
      <cdr:y>0.28819</cdr:y>
    </cdr:from>
    <cdr:to>
      <cdr:x>0.88542</cdr:x>
      <cdr:y>0.62153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F4A5953A-9F19-498B-82E3-65598A5D79A9}"/>
            </a:ext>
          </a:extLst>
        </cdr:cNvPr>
        <cdr:cNvSpPr txBox="1"/>
      </cdr:nvSpPr>
      <cdr:spPr>
        <a:xfrm xmlns:a="http://schemas.openxmlformats.org/drawingml/2006/main">
          <a:off x="3133725" y="790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11" zoomScale="80" zoomScaleNormal="80" workbookViewId="0">
      <selection activeCell="J16" sqref="J16"/>
    </sheetView>
  </sheetViews>
  <sheetFormatPr defaultRowHeight="15" x14ac:dyDescent="0.25"/>
  <cols>
    <col min="2" max="2" width="9.140625" style="1"/>
    <col min="3" max="3" width="14.140625" customWidth="1"/>
    <col min="4" max="5" width="13.140625" customWidth="1"/>
    <col min="7" max="7" width="9.28515625" customWidth="1"/>
    <col min="8" max="8" width="7.85546875" customWidth="1"/>
    <col min="10" max="10" width="9.28515625" customWidth="1"/>
    <col min="11" max="11" width="9.140625" style="3"/>
    <col min="14" max="14" width="10.28515625" bestFit="1" customWidth="1"/>
    <col min="15" max="15" width="10.85546875" style="1" bestFit="1" customWidth="1"/>
    <col min="16" max="16" width="9.140625" style="1"/>
    <col min="18" max="18" width="9.140625" style="2"/>
  </cols>
  <sheetData>
    <row r="1" spans="2:20" ht="15.75" thickBot="1" x14ac:dyDescent="0.3"/>
    <row r="2" spans="2:20" ht="19.5" thickBot="1" x14ac:dyDescent="0.35">
      <c r="E2" s="42" t="s">
        <v>12</v>
      </c>
      <c r="F2" s="43"/>
      <c r="G2" s="43"/>
      <c r="H2" s="43"/>
      <c r="I2" s="43"/>
      <c r="J2" s="43"/>
      <c r="K2" s="44"/>
    </row>
    <row r="12" spans="2:20" ht="15.75" thickBot="1" x14ac:dyDescent="0.3"/>
    <row r="13" spans="2:20" ht="48" thickBot="1" x14ac:dyDescent="0.3">
      <c r="B13" s="25" t="s">
        <v>0</v>
      </c>
      <c r="C13" s="26" t="s">
        <v>13</v>
      </c>
      <c r="D13" s="27" t="s">
        <v>1</v>
      </c>
      <c r="E13" s="28" t="s">
        <v>6</v>
      </c>
      <c r="F13" s="29" t="s">
        <v>14</v>
      </c>
      <c r="G13" s="28" t="s">
        <v>2</v>
      </c>
      <c r="H13" s="28" t="s">
        <v>3</v>
      </c>
      <c r="I13" s="30" t="s">
        <v>4</v>
      </c>
      <c r="J13" s="30" t="s">
        <v>5</v>
      </c>
      <c r="K13" s="31" t="s">
        <v>15</v>
      </c>
      <c r="L13" s="11"/>
      <c r="M13" s="10"/>
      <c r="N13" s="9"/>
      <c r="O13" s="10"/>
      <c r="P13" s="10"/>
      <c r="Q13" s="10"/>
      <c r="R13" s="12"/>
      <c r="S13" s="12"/>
      <c r="T13" s="12"/>
    </row>
    <row r="14" spans="2:20" ht="16.5" thickBot="1" x14ac:dyDescent="0.3">
      <c r="B14" s="48">
        <v>41.28</v>
      </c>
      <c r="C14" s="51">
        <v>17.73</v>
      </c>
      <c r="D14" s="13">
        <v>0.3</v>
      </c>
      <c r="E14" s="36">
        <v>0.15</v>
      </c>
      <c r="F14" s="22">
        <v>28.210471879967834</v>
      </c>
      <c r="G14" s="14">
        <f>($E$14+(D14*TAN(RADIANS(F14))*2))</f>
        <v>0.47185838059237328</v>
      </c>
      <c r="H14" s="45">
        <v>0.15</v>
      </c>
      <c r="I14" s="17">
        <f>((G14*G14)+($H$14*$H$14)+(G14*$H$14))*D14/3</f>
        <v>3.1592908842411296E-2</v>
      </c>
      <c r="J14" s="33">
        <f>I14*$C$14</f>
        <v>0.56014227377595227</v>
      </c>
      <c r="K14" s="38">
        <f>AVERAGE(F14:F16)</f>
        <v>27.084387331665727</v>
      </c>
      <c r="M14" s="10"/>
      <c r="N14" s="9"/>
      <c r="O14" s="10"/>
      <c r="P14" s="10"/>
      <c r="Q14" s="10"/>
      <c r="R14" s="10"/>
      <c r="S14" s="10"/>
    </row>
    <row r="15" spans="2:20" ht="15.75" x14ac:dyDescent="0.25">
      <c r="B15" s="49"/>
      <c r="C15" s="52"/>
      <c r="D15" s="15">
        <v>0.45</v>
      </c>
      <c r="E15" s="36"/>
      <c r="F15" s="23">
        <v>23.64</v>
      </c>
      <c r="G15" s="20">
        <v>0.54367134175179721</v>
      </c>
      <c r="H15" s="45"/>
      <c r="I15" s="17">
        <f>((G15*G15)+($H$14*$H$14)+(G15*$H$14))*D15/3</f>
        <v>5.9944384365745361E-2</v>
      </c>
      <c r="J15" s="34">
        <v>1.05</v>
      </c>
      <c r="K15" s="39"/>
      <c r="L15" s="4"/>
      <c r="M15" s="9"/>
      <c r="N15" s="9"/>
      <c r="O15" s="10"/>
      <c r="P15" s="10"/>
      <c r="Q15" s="10"/>
      <c r="R15" s="10"/>
      <c r="S15" s="10"/>
    </row>
    <row r="16" spans="2:20" ht="16.5" thickBot="1" x14ac:dyDescent="0.3">
      <c r="B16" s="50"/>
      <c r="C16" s="53"/>
      <c r="D16" s="16">
        <v>0.6</v>
      </c>
      <c r="E16" s="36"/>
      <c r="F16" s="24">
        <v>29.402690115029358</v>
      </c>
      <c r="G16" s="21">
        <f t="shared" ref="G15:G16" si="0">($E$14+(D16*TAN(RADIANS(F16))*2))</f>
        <v>0.82623948197907859</v>
      </c>
      <c r="H16" s="45"/>
      <c r="I16" s="19">
        <f t="shared" ref="I16" si="1">((G16*G16)+($H$14*$H$14)+(G16*$H$14))*D16/3</f>
        <v>0.16582152077558357</v>
      </c>
      <c r="J16" s="32">
        <f t="shared" ref="J15:J16" si="2">I16*$C$14</f>
        <v>2.9400155633510967</v>
      </c>
      <c r="K16" s="40"/>
      <c r="M16" s="9"/>
      <c r="N16" s="9"/>
      <c r="O16" s="10"/>
      <c r="P16" s="10"/>
      <c r="Q16" s="10"/>
      <c r="R16" s="10"/>
      <c r="S16" s="10"/>
    </row>
    <row r="17" spans="1:19" ht="15.75" x14ac:dyDescent="0.25">
      <c r="B17" s="48">
        <v>46.45</v>
      </c>
      <c r="C17" s="51">
        <v>18.149999999999999</v>
      </c>
      <c r="D17" s="13">
        <v>0.3</v>
      </c>
      <c r="E17" s="36"/>
      <c r="F17" s="22">
        <v>31.557980358046354</v>
      </c>
      <c r="G17" s="14">
        <f>($E$14+(D17*TAN(RADIANS(F17))*2))</f>
        <v>0.51851616727130934</v>
      </c>
      <c r="H17" s="45"/>
      <c r="I17" s="17">
        <f>((G17*G17)+($H$14*$H$14)+(G17*$H$14))*D17/3</f>
        <v>3.6913644081242487E-2</v>
      </c>
      <c r="J17" s="33">
        <f>I17*$C$17</f>
        <v>0.66998264007455111</v>
      </c>
      <c r="K17" s="38">
        <f>AVERAGE(F17:F19)</f>
        <v>29.837553288365978</v>
      </c>
      <c r="M17" s="9"/>
      <c r="N17" s="9"/>
      <c r="O17" s="10"/>
      <c r="P17" s="10"/>
      <c r="Q17" s="10"/>
      <c r="R17" s="10"/>
      <c r="S17" s="10"/>
    </row>
    <row r="18" spans="1:19" ht="15.75" x14ac:dyDescent="0.25">
      <c r="B18" s="49"/>
      <c r="C18" s="52"/>
      <c r="D18" s="15">
        <v>0.45</v>
      </c>
      <c r="E18" s="36"/>
      <c r="F18" s="23">
        <v>27.160711809245473</v>
      </c>
      <c r="G18" s="20">
        <f t="shared" ref="G18:G19" si="3">($E$14+(D18*TAN(RADIANS(F18))*2))</f>
        <v>0.61175730864636813</v>
      </c>
      <c r="H18" s="45"/>
      <c r="I18" s="18">
        <f t="shared" ref="I18:I19" si="4">((G18*G18)+($H$14*$H$14)+(G18*$H$14))*D18/3</f>
        <v>7.3276590146880441E-2</v>
      </c>
      <c r="J18" s="34">
        <f t="shared" ref="J18:J19" si="5">I18*$C$17</f>
        <v>1.3299701111658799</v>
      </c>
      <c r="K18" s="39"/>
      <c r="M18" s="9"/>
      <c r="N18" s="9"/>
      <c r="O18" s="10"/>
      <c r="P18" s="10"/>
      <c r="Q18" s="10"/>
      <c r="R18" s="10"/>
      <c r="S18" s="10"/>
    </row>
    <row r="19" spans="1:19" ht="16.5" thickBot="1" x14ac:dyDescent="0.3">
      <c r="B19" s="50"/>
      <c r="C19" s="53"/>
      <c r="D19" s="16">
        <v>0.6</v>
      </c>
      <c r="E19" s="37"/>
      <c r="F19" s="24">
        <v>30.793967697806099</v>
      </c>
      <c r="G19" s="21">
        <f t="shared" si="3"/>
        <v>0.8651723428813427</v>
      </c>
      <c r="H19" s="46"/>
      <c r="I19" s="19">
        <f t="shared" si="4"/>
        <v>0.18015980686379859</v>
      </c>
      <c r="J19" s="32">
        <f t="shared" si="5"/>
        <v>3.2699004945779442</v>
      </c>
      <c r="K19" s="40"/>
      <c r="M19" s="9"/>
      <c r="N19" s="9"/>
      <c r="O19" s="10"/>
      <c r="P19" s="10"/>
      <c r="Q19" s="10"/>
      <c r="R19" s="10"/>
      <c r="S19" s="10"/>
    </row>
    <row r="20" spans="1:19" ht="15.75" x14ac:dyDescent="0.25">
      <c r="B20" s="48">
        <v>41.28</v>
      </c>
      <c r="C20" s="51">
        <v>17.73</v>
      </c>
      <c r="D20" s="13">
        <v>0.3</v>
      </c>
      <c r="E20" s="41">
        <v>0.3</v>
      </c>
      <c r="F20" s="22">
        <v>22.999521275979497</v>
      </c>
      <c r="G20" s="14">
        <f>($E$20+(D20*TAN(RADIANS(F20))*2))</f>
        <v>0.55467897329030014</v>
      </c>
      <c r="H20" s="47">
        <v>0.3</v>
      </c>
      <c r="I20" s="17">
        <f>((G20*G20)+($H$20*$H$20)+(G20*$H$20))*D20/3</f>
        <v>5.6407245539747151E-2</v>
      </c>
      <c r="J20" s="33">
        <f>I20*$C$20</f>
        <v>1.000100463419717</v>
      </c>
      <c r="K20" s="38">
        <f>AVERAGE(F20:F22)</f>
        <v>23.788274996021737</v>
      </c>
      <c r="M20" s="9"/>
      <c r="N20" s="9"/>
      <c r="O20" s="10"/>
      <c r="P20" s="10"/>
      <c r="Q20" s="10"/>
      <c r="R20" s="10"/>
      <c r="S20" s="10"/>
    </row>
    <row r="21" spans="1:19" ht="15.75" x14ac:dyDescent="0.25">
      <c r="B21" s="49"/>
      <c r="C21" s="52"/>
      <c r="D21" s="15">
        <v>0.45</v>
      </c>
      <c r="E21" s="36"/>
      <c r="F21" s="23">
        <v>21.99948669171529</v>
      </c>
      <c r="G21" s="20">
        <f t="shared" ref="G21:G22" si="6">($E$20+(D21*TAN(RADIANS(F21))*2))</f>
        <v>0.66361422407191784</v>
      </c>
      <c r="H21" s="45"/>
      <c r="I21" s="18">
        <f t="shared" ref="I21:I25" si="7">((G21*G21)+($H$20*$H$20)+(G21*$H$20))*D21/3</f>
        <v>0.10942021584182234</v>
      </c>
      <c r="J21" s="34">
        <f t="shared" ref="J21:J22" si="8">I21*$C$20</f>
        <v>1.9400204268755101</v>
      </c>
      <c r="K21" s="39"/>
      <c r="M21" s="9"/>
      <c r="N21" s="9"/>
      <c r="O21" s="10"/>
      <c r="P21" s="10"/>
      <c r="Q21" s="10"/>
      <c r="R21" s="10"/>
      <c r="S21" s="10"/>
    </row>
    <row r="22" spans="1:19" ht="16.5" thickBot="1" x14ac:dyDescent="0.3">
      <c r="B22" s="50"/>
      <c r="C22" s="53"/>
      <c r="D22" s="16">
        <v>0.6</v>
      </c>
      <c r="E22" s="36"/>
      <c r="F22" s="24">
        <v>26.365817020370415</v>
      </c>
      <c r="G22" s="21">
        <f t="shared" si="6"/>
        <v>0.89479309395438511</v>
      </c>
      <c r="H22" s="45"/>
      <c r="I22" s="19">
        <f t="shared" si="7"/>
        <v>0.23181852183495533</v>
      </c>
      <c r="J22" s="32">
        <f t="shared" si="8"/>
        <v>4.1101423921337581</v>
      </c>
      <c r="K22" s="40"/>
      <c r="M22" s="9"/>
      <c r="N22" s="9"/>
      <c r="O22" s="10"/>
      <c r="P22" s="10"/>
      <c r="Q22" s="10"/>
      <c r="R22" s="10"/>
      <c r="S22" s="10"/>
    </row>
    <row r="23" spans="1:19" ht="15.75" x14ac:dyDescent="0.25">
      <c r="B23" s="48">
        <v>46.45</v>
      </c>
      <c r="C23" s="51">
        <v>18.149999999999999</v>
      </c>
      <c r="D23" s="13">
        <v>0.3</v>
      </c>
      <c r="E23" s="36"/>
      <c r="F23" s="22">
        <v>27.300174262947628</v>
      </c>
      <c r="G23" s="14">
        <f>($E$20+(D23*TAN(RADIANS(F23))*2))</f>
        <v>0.60968540356370426</v>
      </c>
      <c r="H23" s="45"/>
      <c r="I23" s="17">
        <f>((G23*G23)+($H$20*$H$20)+(G23*$H$20))*D23/3</f>
        <v>6.4462191238774808E-2</v>
      </c>
      <c r="J23" s="33">
        <f>I23*$C$23</f>
        <v>1.1699887709837626</v>
      </c>
      <c r="K23" s="38">
        <f>AVERAGE(F23:F25)</f>
        <v>26.638404164991282</v>
      </c>
      <c r="M23" s="9"/>
      <c r="N23" s="9"/>
      <c r="O23" s="10"/>
      <c r="P23" s="10"/>
      <c r="Q23" s="10"/>
      <c r="R23" s="10"/>
      <c r="S23" s="10"/>
    </row>
    <row r="24" spans="1:19" ht="15.75" x14ac:dyDescent="0.25">
      <c r="B24" s="49"/>
      <c r="C24" s="52"/>
      <c r="D24" s="15">
        <v>0.45</v>
      </c>
      <c r="E24" s="36"/>
      <c r="F24" s="23">
        <v>24.067967124936057</v>
      </c>
      <c r="G24" s="20">
        <f t="shared" ref="G24:G25" si="9">($E$20+(D24*TAN(RADIANS(F24))*2))</f>
        <v>0.70198575229151705</v>
      </c>
      <c r="H24" s="45"/>
      <c r="I24" s="18">
        <f t="shared" si="7"/>
        <v>0.11900695831616133</v>
      </c>
      <c r="J24" s="34">
        <f t="shared" ref="J24:J25" si="10">I24*$C$23</f>
        <v>2.1599762934383278</v>
      </c>
      <c r="K24" s="39"/>
      <c r="M24" s="9"/>
      <c r="N24" s="9"/>
      <c r="O24" s="10"/>
      <c r="P24" s="10"/>
      <c r="Q24" s="10"/>
      <c r="R24" s="10"/>
      <c r="S24" s="10"/>
    </row>
    <row r="25" spans="1:19" ht="16.5" thickBot="1" x14ac:dyDescent="0.3">
      <c r="B25" s="50"/>
      <c r="C25" s="53"/>
      <c r="D25" s="16">
        <v>0.6</v>
      </c>
      <c r="E25" s="37"/>
      <c r="F25" s="24">
        <v>28.547071107090161</v>
      </c>
      <c r="G25" s="21">
        <f t="shared" si="9"/>
        <v>0.95282389538410883</v>
      </c>
      <c r="H25" s="46"/>
      <c r="I25" s="19">
        <f t="shared" si="7"/>
        <v>0.25674410884603593</v>
      </c>
      <c r="J25" s="32">
        <f t="shared" si="10"/>
        <v>4.6599055755555518</v>
      </c>
      <c r="K25" s="40"/>
      <c r="M25" s="9"/>
      <c r="N25" s="9"/>
      <c r="O25" s="10"/>
      <c r="P25" s="10"/>
      <c r="Q25" s="10"/>
      <c r="R25" s="10"/>
      <c r="S25" s="10"/>
    </row>
    <row r="26" spans="1:19" x14ac:dyDescent="0.25">
      <c r="C26" s="3"/>
      <c r="D26" s="3"/>
      <c r="E26" s="3"/>
      <c r="F26" s="3"/>
      <c r="G26" s="3"/>
      <c r="H26" s="3"/>
      <c r="I26" s="3"/>
      <c r="J26" s="3"/>
      <c r="K26"/>
      <c r="M26" s="9"/>
      <c r="N26" s="9"/>
      <c r="O26" s="10"/>
      <c r="P26" s="10"/>
      <c r="Q26" s="10"/>
      <c r="R26" s="10"/>
      <c r="S26" s="10"/>
    </row>
    <row r="27" spans="1:19" ht="15.75" thickBot="1" x14ac:dyDescent="0.3">
      <c r="C27" s="3"/>
      <c r="F27" s="3"/>
      <c r="M27" s="9"/>
      <c r="N27" s="9"/>
      <c r="O27" s="10"/>
      <c r="P27" s="10"/>
      <c r="Q27" s="10"/>
      <c r="R27" s="10"/>
      <c r="S27" s="10"/>
    </row>
    <row r="28" spans="1:19" ht="15.75" thickBot="1" x14ac:dyDescent="0.3">
      <c r="A28" s="4"/>
      <c r="B28" s="58" t="s">
        <v>7</v>
      </c>
      <c r="C28" s="59"/>
      <c r="D28" s="59"/>
      <c r="E28" s="60"/>
      <c r="I28" s="35"/>
      <c r="M28" s="9"/>
      <c r="N28" s="9"/>
      <c r="O28" s="10"/>
      <c r="P28" s="10"/>
      <c r="Q28" s="10"/>
      <c r="R28" s="10"/>
      <c r="S28" s="10"/>
    </row>
    <row r="29" spans="1:19" ht="15.75" thickBot="1" x14ac:dyDescent="0.3">
      <c r="A29" s="4"/>
      <c r="B29" s="54" t="s">
        <v>8</v>
      </c>
      <c r="C29" s="55"/>
      <c r="D29" s="56" t="s">
        <v>10</v>
      </c>
      <c r="E29" s="57"/>
      <c r="M29" s="9"/>
      <c r="N29" s="9"/>
      <c r="O29" s="10"/>
      <c r="P29" s="10"/>
      <c r="Q29" s="10"/>
      <c r="R29" s="10"/>
      <c r="S29" s="10"/>
    </row>
    <row r="30" spans="1:19" ht="15.75" thickBot="1" x14ac:dyDescent="0.3">
      <c r="A30" s="4"/>
      <c r="B30" s="5"/>
      <c r="C30" s="6"/>
      <c r="D30" s="6"/>
      <c r="E30" s="7"/>
      <c r="I30" s="3"/>
      <c r="J30" s="2"/>
      <c r="M30" s="9"/>
      <c r="N30" s="9"/>
      <c r="O30" s="10"/>
      <c r="P30" s="10"/>
      <c r="Q30" s="10"/>
      <c r="R30" s="10"/>
      <c r="S30" s="10"/>
    </row>
    <row r="31" spans="1:19" ht="15.75" thickBot="1" x14ac:dyDescent="0.3">
      <c r="A31" s="4"/>
      <c r="B31" s="54" t="s">
        <v>9</v>
      </c>
      <c r="C31" s="55"/>
      <c r="D31" s="56" t="s">
        <v>11</v>
      </c>
      <c r="E31" s="57"/>
      <c r="F31" s="3"/>
      <c r="I31" s="3"/>
      <c r="J31" s="3"/>
      <c r="M31" s="9"/>
      <c r="N31" s="9"/>
      <c r="O31" s="10"/>
      <c r="P31" s="10"/>
      <c r="Q31" s="10"/>
      <c r="R31" s="10"/>
      <c r="S31" s="10"/>
    </row>
    <row r="32" spans="1:19" x14ac:dyDescent="0.25">
      <c r="B32"/>
      <c r="F32" s="3"/>
      <c r="H32">
        <f>(G14+H14)*D14*0.5*D14</f>
        <v>2.7983627126656797E-2</v>
      </c>
      <c r="I32" s="3"/>
      <c r="J32" s="3"/>
    </row>
    <row r="33" spans="2:23" x14ac:dyDescent="0.25">
      <c r="B33"/>
      <c r="F33" s="3"/>
    </row>
    <row r="34" spans="2:23" x14ac:dyDescent="0.25">
      <c r="B34"/>
    </row>
    <row r="35" spans="2:23" x14ac:dyDescent="0.25">
      <c r="B35"/>
      <c r="T35" s="1"/>
      <c r="U35" s="1"/>
      <c r="W35" s="8"/>
    </row>
    <row r="36" spans="2:23" x14ac:dyDescent="0.25">
      <c r="B36"/>
      <c r="T36" s="1"/>
      <c r="U36" s="1"/>
      <c r="W36" s="8"/>
    </row>
    <row r="37" spans="2:23" x14ac:dyDescent="0.25">
      <c r="B37"/>
      <c r="T37" s="1"/>
      <c r="U37" s="1"/>
      <c r="W37" s="8"/>
    </row>
    <row r="38" spans="2:23" x14ac:dyDescent="0.25">
      <c r="B38"/>
      <c r="T38" s="1"/>
      <c r="U38" s="1"/>
      <c r="W38" s="8"/>
    </row>
    <row r="39" spans="2:23" x14ac:dyDescent="0.25">
      <c r="B39"/>
      <c r="T39" s="1"/>
      <c r="U39" s="1"/>
      <c r="W39" s="8"/>
    </row>
    <row r="40" spans="2:23" x14ac:dyDescent="0.25">
      <c r="B40"/>
      <c r="T40" s="1"/>
      <c r="U40" s="1"/>
      <c r="W40" s="8"/>
    </row>
    <row r="41" spans="2:23" x14ac:dyDescent="0.25">
      <c r="B41"/>
    </row>
    <row r="42" spans="2:23" x14ac:dyDescent="0.25">
      <c r="B42"/>
    </row>
    <row r="43" spans="2:23" x14ac:dyDescent="0.25">
      <c r="B43"/>
    </row>
    <row r="44" spans="2:23" x14ac:dyDescent="0.25">
      <c r="B44"/>
    </row>
    <row r="45" spans="2:23" x14ac:dyDescent="0.25">
      <c r="B45"/>
    </row>
    <row r="46" spans="2:23" x14ac:dyDescent="0.25">
      <c r="B46"/>
    </row>
    <row r="47" spans="2:23" x14ac:dyDescent="0.25">
      <c r="B47"/>
    </row>
    <row r="48" spans="2:23" x14ac:dyDescent="0.25">
      <c r="B48"/>
    </row>
    <row r="49" spans="2:2" x14ac:dyDescent="0.25">
      <c r="B49"/>
    </row>
  </sheetData>
  <mergeCells count="22">
    <mergeCell ref="B29:C29"/>
    <mergeCell ref="B31:C31"/>
    <mergeCell ref="D29:E29"/>
    <mergeCell ref="D31:E31"/>
    <mergeCell ref="B23:B25"/>
    <mergeCell ref="C23:C25"/>
    <mergeCell ref="B28:E28"/>
    <mergeCell ref="B14:B16"/>
    <mergeCell ref="B17:B19"/>
    <mergeCell ref="B20:B22"/>
    <mergeCell ref="C14:C16"/>
    <mergeCell ref="C17:C19"/>
    <mergeCell ref="C20:C22"/>
    <mergeCell ref="E14:E19"/>
    <mergeCell ref="K20:K22"/>
    <mergeCell ref="E20:E25"/>
    <mergeCell ref="E2:K2"/>
    <mergeCell ref="K17:K19"/>
    <mergeCell ref="K23:K25"/>
    <mergeCell ref="H14:H19"/>
    <mergeCell ref="H20:H25"/>
    <mergeCell ref="K14:K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angle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</dc:creator>
  <cp:lastModifiedBy>PCD</cp:lastModifiedBy>
  <dcterms:created xsi:type="dcterms:W3CDTF">2018-02-26T17:56:39Z</dcterms:created>
  <dcterms:modified xsi:type="dcterms:W3CDTF">2018-03-17T16:42:05Z</dcterms:modified>
</cp:coreProperties>
</file>