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anabemasami/Documents/S900 Data フォルダ/RNAseq/Supplementary Data/"/>
    </mc:Choice>
  </mc:AlternateContent>
  <xr:revisionPtr revIDLastSave="0" documentId="13_ncr:1_{BB5FD7AA-1AB7-9F48-9A56-5A15C358F198}" xr6:coauthVersionLast="45" xr6:coauthVersionMax="45" xr10:uidLastSave="{00000000-0000-0000-0000-000000000000}"/>
  <bookViews>
    <workbookView xWindow="2900" yWindow="2140" windowWidth="27500" windowHeight="16440" xr2:uid="{2E9ED9CC-FC57-DC47-B10C-715024B8BEDE}"/>
  </bookViews>
  <sheets>
    <sheet name="GC-MS Normalized data" sheetId="4" r:id="rId1"/>
    <sheet name="Primary metabolites" sheetId="2" r:id="rId2"/>
    <sheet name="LC-MS data" sheetId="7" r:id="rId3"/>
    <sheet name="Target ions" sheetId="3" r:id="rId4"/>
    <sheet name="AsA.GSH" sheetId="8" r:id="rId5"/>
    <sheet name="NH4" sheetId="9" r:id="rId6"/>
    <sheet name="SA.SAG" sheetId="10" r:id="rId7"/>
  </sheets>
  <definedNames>
    <definedName name="_xlnm._FilterDatabase" localSheetId="1" hidden="1">'Primary metabolites'!$A$1:$S$73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4" i="7" l="1"/>
  <c r="BJ5" i="7"/>
  <c r="BJ6" i="7"/>
  <c r="BJ7" i="7"/>
  <c r="BJ8" i="7"/>
  <c r="BJ9" i="7"/>
  <c r="BJ10" i="7"/>
  <c r="BJ11" i="7"/>
  <c r="BJ12" i="7"/>
  <c r="BJ13" i="7"/>
  <c r="BJ14" i="7"/>
  <c r="BJ15" i="7"/>
  <c r="BJ16" i="7"/>
  <c r="BJ17" i="7"/>
  <c r="BJ19" i="7"/>
  <c r="BJ20" i="7"/>
  <c r="BJ21" i="7"/>
  <c r="BJ22" i="7"/>
  <c r="BJ23" i="7"/>
  <c r="BJ24" i="7"/>
  <c r="BJ25" i="7"/>
  <c r="BJ3" i="7"/>
  <c r="AC3" i="7"/>
  <c r="AI3" i="7"/>
  <c r="AD3" i="7"/>
  <c r="AJ3" i="7"/>
  <c r="AE3" i="7"/>
  <c r="AK3" i="7"/>
  <c r="AF3" i="7"/>
  <c r="AL3" i="7"/>
  <c r="AG3" i="7"/>
  <c r="AM3" i="7"/>
  <c r="AH3" i="7"/>
  <c r="AN3" i="7"/>
  <c r="AP3" i="7"/>
  <c r="AC4" i="7"/>
  <c r="AI4" i="7"/>
  <c r="AD4" i="7"/>
  <c r="AJ4" i="7"/>
  <c r="AE4" i="7"/>
  <c r="AK4" i="7"/>
  <c r="AF4" i="7"/>
  <c r="AL4" i="7"/>
  <c r="AG4" i="7"/>
  <c r="AM4" i="7"/>
  <c r="AH4" i="7"/>
  <c r="AN4" i="7"/>
  <c r="AP4" i="7"/>
  <c r="AC5" i="7"/>
  <c r="AI5" i="7"/>
  <c r="AD5" i="7"/>
  <c r="AJ5" i="7"/>
  <c r="AE5" i="7"/>
  <c r="AK5" i="7"/>
  <c r="AF5" i="7"/>
  <c r="AL5" i="7"/>
  <c r="AG5" i="7"/>
  <c r="AM5" i="7"/>
  <c r="AH5" i="7"/>
  <c r="AN5" i="7"/>
  <c r="AP5" i="7"/>
  <c r="AC6" i="7"/>
  <c r="AI6" i="7"/>
  <c r="AD6" i="7"/>
  <c r="AJ6" i="7"/>
  <c r="AE6" i="7"/>
  <c r="AK6" i="7"/>
  <c r="AF6" i="7"/>
  <c r="AL6" i="7"/>
  <c r="AG6" i="7"/>
  <c r="AM6" i="7"/>
  <c r="AH6" i="7"/>
  <c r="AN6" i="7"/>
  <c r="AP6" i="7"/>
  <c r="AC7" i="7"/>
  <c r="AI7" i="7"/>
  <c r="AD7" i="7"/>
  <c r="AJ7" i="7"/>
  <c r="AE7" i="7"/>
  <c r="AK7" i="7"/>
  <c r="AF7" i="7"/>
  <c r="AL7" i="7"/>
  <c r="AG7" i="7"/>
  <c r="AM7" i="7"/>
  <c r="AH7" i="7"/>
  <c r="AN7" i="7"/>
  <c r="AP7" i="7"/>
  <c r="AC8" i="7"/>
  <c r="AI8" i="7"/>
  <c r="AD8" i="7"/>
  <c r="AJ8" i="7"/>
  <c r="AE8" i="7"/>
  <c r="AK8" i="7"/>
  <c r="AF8" i="7"/>
  <c r="AL8" i="7"/>
  <c r="AG8" i="7"/>
  <c r="AM8" i="7"/>
  <c r="AH8" i="7"/>
  <c r="AN8" i="7"/>
  <c r="AP8" i="7"/>
  <c r="AC9" i="7"/>
  <c r="AI9" i="7"/>
  <c r="AD9" i="7"/>
  <c r="AJ9" i="7"/>
  <c r="AE9" i="7"/>
  <c r="AK9" i="7"/>
  <c r="AF9" i="7"/>
  <c r="AL9" i="7"/>
  <c r="AG9" i="7"/>
  <c r="AM9" i="7"/>
  <c r="AH9" i="7"/>
  <c r="AN9" i="7"/>
  <c r="AP9" i="7"/>
  <c r="AC10" i="7"/>
  <c r="AI10" i="7"/>
  <c r="AD10" i="7"/>
  <c r="AJ10" i="7"/>
  <c r="AE10" i="7"/>
  <c r="AK10" i="7"/>
  <c r="AF10" i="7"/>
  <c r="AL10" i="7"/>
  <c r="AG10" i="7"/>
  <c r="AM10" i="7"/>
  <c r="AH10" i="7"/>
  <c r="AN10" i="7"/>
  <c r="AP10" i="7"/>
  <c r="AC11" i="7"/>
  <c r="AI11" i="7"/>
  <c r="AD11" i="7"/>
  <c r="AJ11" i="7"/>
  <c r="AE11" i="7"/>
  <c r="AK11" i="7"/>
  <c r="AF11" i="7"/>
  <c r="AL11" i="7"/>
  <c r="AG11" i="7"/>
  <c r="AM11" i="7"/>
  <c r="AH11" i="7"/>
  <c r="AN11" i="7"/>
  <c r="AP11" i="7"/>
  <c r="AC12" i="7"/>
  <c r="AI12" i="7"/>
  <c r="AD12" i="7"/>
  <c r="AJ12" i="7"/>
  <c r="AE12" i="7"/>
  <c r="AK12" i="7"/>
  <c r="AF12" i="7"/>
  <c r="AL12" i="7"/>
  <c r="AG12" i="7"/>
  <c r="AM12" i="7"/>
  <c r="AH12" i="7"/>
  <c r="AN12" i="7"/>
  <c r="AP12" i="7"/>
  <c r="AC13" i="7"/>
  <c r="AI13" i="7"/>
  <c r="AD13" i="7"/>
  <c r="AJ13" i="7"/>
  <c r="AE13" i="7"/>
  <c r="AK13" i="7"/>
  <c r="AF13" i="7"/>
  <c r="AL13" i="7"/>
  <c r="AG13" i="7"/>
  <c r="AM13" i="7"/>
  <c r="AH13" i="7"/>
  <c r="AN13" i="7"/>
  <c r="AP13" i="7"/>
  <c r="AC14" i="7"/>
  <c r="AI14" i="7"/>
  <c r="AD14" i="7"/>
  <c r="AJ14" i="7"/>
  <c r="AE14" i="7"/>
  <c r="AK14" i="7"/>
  <c r="AF14" i="7"/>
  <c r="AL14" i="7"/>
  <c r="AG14" i="7"/>
  <c r="AM14" i="7"/>
  <c r="AH14" i="7"/>
  <c r="AN14" i="7"/>
  <c r="AP14" i="7"/>
  <c r="AC15" i="7"/>
  <c r="AI15" i="7"/>
  <c r="AD15" i="7"/>
  <c r="AJ15" i="7"/>
  <c r="AE15" i="7"/>
  <c r="AK15" i="7"/>
  <c r="AF15" i="7"/>
  <c r="AL15" i="7"/>
  <c r="AG15" i="7"/>
  <c r="AM15" i="7"/>
  <c r="AH15" i="7"/>
  <c r="AN15" i="7"/>
  <c r="AP15" i="7"/>
  <c r="AC16" i="7"/>
  <c r="AI16" i="7"/>
  <c r="AD16" i="7"/>
  <c r="AJ16" i="7"/>
  <c r="AE16" i="7"/>
  <c r="AK16" i="7"/>
  <c r="AF16" i="7"/>
  <c r="AL16" i="7"/>
  <c r="AG16" i="7"/>
  <c r="AM16" i="7"/>
  <c r="AH16" i="7"/>
  <c r="AN16" i="7"/>
  <c r="AP16" i="7"/>
  <c r="AC17" i="7"/>
  <c r="AI17" i="7"/>
  <c r="AD17" i="7"/>
  <c r="AJ17" i="7"/>
  <c r="AE17" i="7"/>
  <c r="AK17" i="7"/>
  <c r="AF17" i="7"/>
  <c r="AL17" i="7"/>
  <c r="AG17" i="7"/>
  <c r="AM17" i="7"/>
  <c r="AH17" i="7"/>
  <c r="AN17" i="7"/>
  <c r="AP17" i="7"/>
  <c r="AC18" i="7"/>
  <c r="AI18" i="7"/>
  <c r="AD18" i="7"/>
  <c r="AJ18" i="7"/>
  <c r="AE18" i="7"/>
  <c r="AK18" i="7"/>
  <c r="AF18" i="7"/>
  <c r="AL18" i="7"/>
  <c r="AG18" i="7"/>
  <c r="AM18" i="7"/>
  <c r="AH18" i="7"/>
  <c r="AN18" i="7"/>
  <c r="AP18" i="7"/>
  <c r="AC19" i="7"/>
  <c r="AI19" i="7"/>
  <c r="AD19" i="7"/>
  <c r="AJ19" i="7"/>
  <c r="AE19" i="7"/>
  <c r="AK19" i="7"/>
  <c r="AF19" i="7"/>
  <c r="AL19" i="7"/>
  <c r="AG19" i="7"/>
  <c r="AM19" i="7"/>
  <c r="AH19" i="7"/>
  <c r="AN19" i="7"/>
  <c r="AP19" i="7"/>
  <c r="AC20" i="7"/>
  <c r="AI20" i="7"/>
  <c r="AD20" i="7"/>
  <c r="AJ20" i="7"/>
  <c r="AE20" i="7"/>
  <c r="AK20" i="7"/>
  <c r="AF20" i="7"/>
  <c r="AL20" i="7"/>
  <c r="AG20" i="7"/>
  <c r="AM20" i="7"/>
  <c r="AH20" i="7"/>
  <c r="AN20" i="7"/>
  <c r="AP20" i="7"/>
  <c r="AC21" i="7"/>
  <c r="AI21" i="7"/>
  <c r="AD21" i="7"/>
  <c r="AJ21" i="7"/>
  <c r="AE21" i="7"/>
  <c r="AK21" i="7"/>
  <c r="AF21" i="7"/>
  <c r="AL21" i="7"/>
  <c r="AG21" i="7"/>
  <c r="AM21" i="7"/>
  <c r="AH21" i="7"/>
  <c r="AN21" i="7"/>
  <c r="AP21" i="7"/>
  <c r="AC22" i="7"/>
  <c r="AI22" i="7"/>
  <c r="AD22" i="7"/>
  <c r="AJ22" i="7"/>
  <c r="AE22" i="7"/>
  <c r="AK22" i="7"/>
  <c r="AF22" i="7"/>
  <c r="AL22" i="7"/>
  <c r="AG22" i="7"/>
  <c r="AM22" i="7"/>
  <c r="AH22" i="7"/>
  <c r="AN22" i="7"/>
  <c r="AP22" i="7"/>
  <c r="AC23" i="7"/>
  <c r="AI23" i="7"/>
  <c r="AD23" i="7"/>
  <c r="AJ23" i="7"/>
  <c r="AE23" i="7"/>
  <c r="AK23" i="7"/>
  <c r="AF23" i="7"/>
  <c r="AL23" i="7"/>
  <c r="AG23" i="7"/>
  <c r="AM23" i="7"/>
  <c r="AH23" i="7"/>
  <c r="AN23" i="7"/>
  <c r="AP23" i="7"/>
  <c r="AC24" i="7"/>
  <c r="AI24" i="7"/>
  <c r="AD24" i="7"/>
  <c r="AJ24" i="7"/>
  <c r="AE24" i="7"/>
  <c r="AK24" i="7"/>
  <c r="AF24" i="7"/>
  <c r="AL24" i="7"/>
  <c r="AG24" i="7"/>
  <c r="AM24" i="7"/>
  <c r="AH24" i="7"/>
  <c r="AN24" i="7"/>
  <c r="AP24" i="7"/>
  <c r="AC25" i="7"/>
  <c r="AI25" i="7"/>
  <c r="AD25" i="7"/>
  <c r="AJ25" i="7"/>
  <c r="AE25" i="7"/>
  <c r="AK25" i="7"/>
  <c r="AF25" i="7"/>
  <c r="AL25" i="7"/>
  <c r="AG25" i="7"/>
  <c r="AM25" i="7"/>
  <c r="AH25" i="7"/>
  <c r="AN25" i="7"/>
  <c r="AP25" i="7"/>
  <c r="AC26" i="7"/>
  <c r="AI26" i="7"/>
  <c r="AD26" i="7"/>
  <c r="AJ26" i="7"/>
  <c r="AE26" i="7"/>
  <c r="AK26" i="7"/>
  <c r="AF26" i="7"/>
  <c r="AL26" i="7"/>
  <c r="AG26" i="7"/>
  <c r="AM26" i="7"/>
  <c r="AH26" i="7"/>
  <c r="AN26" i="7"/>
  <c r="AP26" i="7"/>
  <c r="AC2" i="7"/>
  <c r="AI2" i="7"/>
  <c r="AD2" i="7"/>
  <c r="AJ2" i="7"/>
  <c r="AE2" i="7"/>
  <c r="AK2" i="7"/>
  <c r="AF2" i="7"/>
  <c r="AL2" i="7"/>
  <c r="AG2" i="7"/>
  <c r="AM2" i="7"/>
  <c r="AH2" i="7"/>
  <c r="AN2" i="7"/>
  <c r="AP2" i="7"/>
  <c r="I3" i="7"/>
  <c r="O3" i="7"/>
  <c r="J3" i="7"/>
  <c r="P3" i="7"/>
  <c r="K3" i="7"/>
  <c r="Q3" i="7"/>
  <c r="L3" i="7"/>
  <c r="R3" i="7"/>
  <c r="M3" i="7"/>
  <c r="S3" i="7"/>
  <c r="N3" i="7"/>
  <c r="T3" i="7"/>
  <c r="V3" i="7"/>
  <c r="I2" i="7"/>
  <c r="O2" i="7"/>
  <c r="J2" i="7"/>
  <c r="P2" i="7"/>
  <c r="K2" i="7"/>
  <c r="Q2" i="7"/>
  <c r="L2" i="7"/>
  <c r="R2" i="7"/>
  <c r="M2" i="7"/>
  <c r="S2" i="7"/>
  <c r="N2" i="7"/>
  <c r="T2" i="7"/>
  <c r="V2" i="7"/>
  <c r="U3" i="7"/>
  <c r="I4" i="7"/>
  <c r="O4" i="7"/>
  <c r="J4" i="7"/>
  <c r="P4" i="7"/>
  <c r="K4" i="7"/>
  <c r="Q4" i="7"/>
  <c r="L4" i="7"/>
  <c r="R4" i="7"/>
  <c r="M4" i="7"/>
  <c r="S4" i="7"/>
  <c r="N4" i="7"/>
  <c r="T4" i="7"/>
  <c r="V4" i="7"/>
  <c r="I5" i="7"/>
  <c r="O5" i="7"/>
  <c r="J5" i="7"/>
  <c r="P5" i="7"/>
  <c r="K5" i="7"/>
  <c r="Q5" i="7"/>
  <c r="L5" i="7"/>
  <c r="R5" i="7"/>
  <c r="M5" i="7"/>
  <c r="S5" i="7"/>
  <c r="N5" i="7"/>
  <c r="T5" i="7"/>
  <c r="V5" i="7"/>
  <c r="I6" i="7"/>
  <c r="O6" i="7"/>
  <c r="J6" i="7"/>
  <c r="P6" i="7"/>
  <c r="K6" i="7"/>
  <c r="Q6" i="7"/>
  <c r="L6" i="7"/>
  <c r="R6" i="7"/>
  <c r="M6" i="7"/>
  <c r="S6" i="7"/>
  <c r="N6" i="7"/>
  <c r="T6" i="7"/>
  <c r="V6" i="7"/>
  <c r="I7" i="7"/>
  <c r="O7" i="7"/>
  <c r="J7" i="7"/>
  <c r="P7" i="7"/>
  <c r="K7" i="7"/>
  <c r="Q7" i="7"/>
  <c r="L7" i="7"/>
  <c r="R7" i="7"/>
  <c r="M7" i="7"/>
  <c r="S7" i="7"/>
  <c r="N7" i="7"/>
  <c r="T7" i="7"/>
  <c r="V7" i="7"/>
  <c r="I8" i="7"/>
  <c r="O8" i="7"/>
  <c r="J8" i="7"/>
  <c r="P8" i="7"/>
  <c r="K8" i="7"/>
  <c r="Q8" i="7"/>
  <c r="L8" i="7"/>
  <c r="R8" i="7"/>
  <c r="M8" i="7"/>
  <c r="S8" i="7"/>
  <c r="N8" i="7"/>
  <c r="T8" i="7"/>
  <c r="V8" i="7"/>
  <c r="I9" i="7"/>
  <c r="O9" i="7"/>
  <c r="J9" i="7"/>
  <c r="P9" i="7"/>
  <c r="K9" i="7"/>
  <c r="Q9" i="7"/>
  <c r="L9" i="7"/>
  <c r="R9" i="7"/>
  <c r="M9" i="7"/>
  <c r="S9" i="7"/>
  <c r="N9" i="7"/>
  <c r="T9" i="7"/>
  <c r="V9" i="7"/>
  <c r="I10" i="7"/>
  <c r="O10" i="7"/>
  <c r="J10" i="7"/>
  <c r="P10" i="7"/>
  <c r="K10" i="7"/>
  <c r="Q10" i="7"/>
  <c r="L10" i="7"/>
  <c r="R10" i="7"/>
  <c r="M10" i="7"/>
  <c r="S10" i="7"/>
  <c r="N10" i="7"/>
  <c r="T10" i="7"/>
  <c r="V10" i="7"/>
  <c r="I11" i="7"/>
  <c r="O11" i="7"/>
  <c r="J11" i="7"/>
  <c r="P11" i="7"/>
  <c r="K11" i="7"/>
  <c r="Q11" i="7"/>
  <c r="L11" i="7"/>
  <c r="R11" i="7"/>
  <c r="M11" i="7"/>
  <c r="S11" i="7"/>
  <c r="N11" i="7"/>
  <c r="T11" i="7"/>
  <c r="V11" i="7"/>
  <c r="I12" i="7"/>
  <c r="O12" i="7"/>
  <c r="J12" i="7"/>
  <c r="P12" i="7"/>
  <c r="K12" i="7"/>
  <c r="Q12" i="7"/>
  <c r="L12" i="7"/>
  <c r="R12" i="7"/>
  <c r="M12" i="7"/>
  <c r="S12" i="7"/>
  <c r="N12" i="7"/>
  <c r="T12" i="7"/>
  <c r="V12" i="7"/>
  <c r="I13" i="7"/>
  <c r="O13" i="7"/>
  <c r="J13" i="7"/>
  <c r="P13" i="7"/>
  <c r="K13" i="7"/>
  <c r="Q13" i="7"/>
  <c r="L13" i="7"/>
  <c r="R13" i="7"/>
  <c r="M13" i="7"/>
  <c r="S13" i="7"/>
  <c r="N13" i="7"/>
  <c r="T13" i="7"/>
  <c r="V13" i="7"/>
  <c r="I14" i="7"/>
  <c r="O14" i="7"/>
  <c r="J14" i="7"/>
  <c r="P14" i="7"/>
  <c r="K14" i="7"/>
  <c r="Q14" i="7"/>
  <c r="L14" i="7"/>
  <c r="R14" i="7"/>
  <c r="M14" i="7"/>
  <c r="S14" i="7"/>
  <c r="N14" i="7"/>
  <c r="T14" i="7"/>
  <c r="V14" i="7"/>
  <c r="I15" i="7"/>
  <c r="O15" i="7"/>
  <c r="J15" i="7"/>
  <c r="P15" i="7"/>
  <c r="K15" i="7"/>
  <c r="Q15" i="7"/>
  <c r="L15" i="7"/>
  <c r="R15" i="7"/>
  <c r="M15" i="7"/>
  <c r="S15" i="7"/>
  <c r="N15" i="7"/>
  <c r="T15" i="7"/>
  <c r="V15" i="7"/>
  <c r="I16" i="7"/>
  <c r="O16" i="7"/>
  <c r="J16" i="7"/>
  <c r="P16" i="7"/>
  <c r="K16" i="7"/>
  <c r="Q16" i="7"/>
  <c r="L16" i="7"/>
  <c r="R16" i="7"/>
  <c r="M16" i="7"/>
  <c r="S16" i="7"/>
  <c r="N16" i="7"/>
  <c r="T16" i="7"/>
  <c r="V16" i="7"/>
  <c r="I17" i="7"/>
  <c r="O17" i="7"/>
  <c r="J17" i="7"/>
  <c r="P17" i="7"/>
  <c r="K17" i="7"/>
  <c r="Q17" i="7"/>
  <c r="L17" i="7"/>
  <c r="R17" i="7"/>
  <c r="M17" i="7"/>
  <c r="S17" i="7"/>
  <c r="N17" i="7"/>
  <c r="T17" i="7"/>
  <c r="V17" i="7"/>
  <c r="I18" i="7"/>
  <c r="O18" i="7"/>
  <c r="J18" i="7"/>
  <c r="P18" i="7"/>
  <c r="K18" i="7"/>
  <c r="Q18" i="7"/>
  <c r="L18" i="7"/>
  <c r="R18" i="7"/>
  <c r="M18" i="7"/>
  <c r="S18" i="7"/>
  <c r="N18" i="7"/>
  <c r="T18" i="7"/>
  <c r="V18" i="7"/>
  <c r="I19" i="7"/>
  <c r="O19" i="7"/>
  <c r="J19" i="7"/>
  <c r="P19" i="7"/>
  <c r="K19" i="7"/>
  <c r="Q19" i="7"/>
  <c r="L19" i="7"/>
  <c r="R19" i="7"/>
  <c r="M19" i="7"/>
  <c r="S19" i="7"/>
  <c r="N19" i="7"/>
  <c r="T19" i="7"/>
  <c r="V19" i="7"/>
  <c r="I20" i="7"/>
  <c r="O20" i="7"/>
  <c r="J20" i="7"/>
  <c r="P20" i="7"/>
  <c r="K20" i="7"/>
  <c r="Q20" i="7"/>
  <c r="L20" i="7"/>
  <c r="R20" i="7"/>
  <c r="M20" i="7"/>
  <c r="S20" i="7"/>
  <c r="N20" i="7"/>
  <c r="T20" i="7"/>
  <c r="V20" i="7"/>
  <c r="I21" i="7"/>
  <c r="O21" i="7"/>
  <c r="J21" i="7"/>
  <c r="P21" i="7"/>
  <c r="K21" i="7"/>
  <c r="Q21" i="7"/>
  <c r="L21" i="7"/>
  <c r="R21" i="7"/>
  <c r="M21" i="7"/>
  <c r="S21" i="7"/>
  <c r="N21" i="7"/>
  <c r="T21" i="7"/>
  <c r="V21" i="7"/>
  <c r="I22" i="7"/>
  <c r="O22" i="7"/>
  <c r="J22" i="7"/>
  <c r="P22" i="7"/>
  <c r="K22" i="7"/>
  <c r="Q22" i="7"/>
  <c r="L22" i="7"/>
  <c r="R22" i="7"/>
  <c r="M22" i="7"/>
  <c r="S22" i="7"/>
  <c r="N22" i="7"/>
  <c r="T22" i="7"/>
  <c r="V22" i="7"/>
  <c r="I23" i="7"/>
  <c r="O23" i="7"/>
  <c r="J23" i="7"/>
  <c r="P23" i="7"/>
  <c r="K23" i="7"/>
  <c r="Q23" i="7"/>
  <c r="L23" i="7"/>
  <c r="R23" i="7"/>
  <c r="M23" i="7"/>
  <c r="S23" i="7"/>
  <c r="N23" i="7"/>
  <c r="T23" i="7"/>
  <c r="V23" i="7"/>
  <c r="I24" i="7"/>
  <c r="O24" i="7"/>
  <c r="J24" i="7"/>
  <c r="P24" i="7"/>
  <c r="K24" i="7"/>
  <c r="Q24" i="7"/>
  <c r="L24" i="7"/>
  <c r="R24" i="7"/>
  <c r="M24" i="7"/>
  <c r="S24" i="7"/>
  <c r="N24" i="7"/>
  <c r="T24" i="7"/>
  <c r="V24" i="7"/>
  <c r="I25" i="7"/>
  <c r="O25" i="7"/>
  <c r="J25" i="7"/>
  <c r="P25" i="7"/>
  <c r="K25" i="7"/>
  <c r="Q25" i="7"/>
  <c r="L25" i="7"/>
  <c r="R25" i="7"/>
  <c r="M25" i="7"/>
  <c r="S25" i="7"/>
  <c r="N25" i="7"/>
  <c r="T25" i="7"/>
  <c r="V25" i="7"/>
  <c r="I26" i="7"/>
  <c r="O26" i="7"/>
  <c r="J26" i="7"/>
  <c r="P26" i="7"/>
  <c r="K26" i="7"/>
  <c r="Q26" i="7"/>
  <c r="L26" i="7"/>
  <c r="R26" i="7"/>
  <c r="M26" i="7"/>
  <c r="S26" i="7"/>
  <c r="N26" i="7"/>
  <c r="T26" i="7"/>
  <c r="V26" i="7"/>
  <c r="BB27" i="7"/>
  <c r="BA27" i="7"/>
  <c r="AZ27" i="7"/>
  <c r="AY27" i="7"/>
  <c r="AX27" i="7"/>
  <c r="AW27" i="7"/>
  <c r="AH27" i="7"/>
  <c r="AG27" i="7"/>
  <c r="AF27" i="7"/>
  <c r="AE27" i="7"/>
  <c r="AD27" i="7"/>
  <c r="AC27" i="7"/>
  <c r="N27" i="7"/>
  <c r="M27" i="7"/>
  <c r="L27" i="7"/>
  <c r="K27" i="7"/>
  <c r="J27" i="7"/>
  <c r="I27" i="7"/>
  <c r="AO26" i="7"/>
  <c r="U26" i="7"/>
  <c r="BM26" i="7"/>
  <c r="BN26" i="7"/>
  <c r="BA26" i="7"/>
  <c r="BG26" i="7"/>
  <c r="AZ26" i="7"/>
  <c r="BF26" i="7"/>
  <c r="AY26" i="7"/>
  <c r="BE26" i="7"/>
  <c r="AX26" i="7"/>
  <c r="BD26" i="7"/>
  <c r="AW26" i="7"/>
  <c r="BC26" i="7"/>
  <c r="BB26" i="7"/>
  <c r="AO25" i="7"/>
  <c r="AW25" i="7"/>
  <c r="BC25" i="7"/>
  <c r="AX25" i="7"/>
  <c r="BD25" i="7"/>
  <c r="AY25" i="7"/>
  <c r="BE25" i="7"/>
  <c r="AZ25" i="7"/>
  <c r="BF25" i="7"/>
  <c r="BA25" i="7"/>
  <c r="BG25" i="7"/>
  <c r="BB25" i="7"/>
  <c r="BH25" i="7"/>
  <c r="BI25" i="7"/>
  <c r="BO25" i="7"/>
  <c r="BP25" i="7"/>
  <c r="U25" i="7"/>
  <c r="BM25" i="7"/>
  <c r="BN25" i="7"/>
  <c r="BK25" i="7"/>
  <c r="BL25" i="7"/>
  <c r="AO24" i="7"/>
  <c r="AW24" i="7"/>
  <c r="BC24" i="7"/>
  <c r="AX24" i="7"/>
  <c r="BD24" i="7"/>
  <c r="AY24" i="7"/>
  <c r="BE24" i="7"/>
  <c r="AZ24" i="7"/>
  <c r="BF24" i="7"/>
  <c r="BA24" i="7"/>
  <c r="BG24" i="7"/>
  <c r="BB24" i="7"/>
  <c r="BH24" i="7"/>
  <c r="BI24" i="7"/>
  <c r="BO24" i="7"/>
  <c r="U24" i="7"/>
  <c r="BM24" i="7"/>
  <c r="BK24" i="7"/>
  <c r="BL24" i="7"/>
  <c r="AO23" i="7"/>
  <c r="AW23" i="7"/>
  <c r="BC23" i="7"/>
  <c r="AX23" i="7"/>
  <c r="BD23" i="7"/>
  <c r="AY23" i="7"/>
  <c r="BE23" i="7"/>
  <c r="AZ23" i="7"/>
  <c r="BF23" i="7"/>
  <c r="BA23" i="7"/>
  <c r="BG23" i="7"/>
  <c r="BB23" i="7"/>
  <c r="BH23" i="7"/>
  <c r="BI23" i="7"/>
  <c r="BO23" i="7"/>
  <c r="BP23" i="7"/>
  <c r="U23" i="7"/>
  <c r="BM23" i="7"/>
  <c r="BN23" i="7"/>
  <c r="BK23" i="7"/>
  <c r="BL23" i="7"/>
  <c r="AO22" i="7"/>
  <c r="AW22" i="7"/>
  <c r="BC22" i="7"/>
  <c r="AX22" i="7"/>
  <c r="BD22" i="7"/>
  <c r="AY22" i="7"/>
  <c r="BE22" i="7"/>
  <c r="AZ22" i="7"/>
  <c r="BF22" i="7"/>
  <c r="BA22" i="7"/>
  <c r="BG22" i="7"/>
  <c r="BB22" i="7"/>
  <c r="BH22" i="7"/>
  <c r="BI22" i="7"/>
  <c r="BO22" i="7"/>
  <c r="BP22" i="7"/>
  <c r="U22" i="7"/>
  <c r="BM22" i="7"/>
  <c r="BN22" i="7"/>
  <c r="BK22" i="7"/>
  <c r="BL22" i="7"/>
  <c r="AO21" i="7"/>
  <c r="AW21" i="7"/>
  <c r="BC21" i="7"/>
  <c r="AX21" i="7"/>
  <c r="BD21" i="7"/>
  <c r="AY21" i="7"/>
  <c r="BE21" i="7"/>
  <c r="AZ21" i="7"/>
  <c r="BF21" i="7"/>
  <c r="BA21" i="7"/>
  <c r="BG21" i="7"/>
  <c r="BB21" i="7"/>
  <c r="BH21" i="7"/>
  <c r="BI21" i="7"/>
  <c r="BO21" i="7"/>
  <c r="BP21" i="7"/>
  <c r="U21" i="7"/>
  <c r="BM21" i="7"/>
  <c r="BN21" i="7"/>
  <c r="BK21" i="7"/>
  <c r="BL21" i="7"/>
  <c r="AO20" i="7"/>
  <c r="AW20" i="7"/>
  <c r="BC20" i="7"/>
  <c r="AX20" i="7"/>
  <c r="BD20" i="7"/>
  <c r="AY20" i="7"/>
  <c r="BE20" i="7"/>
  <c r="AZ20" i="7"/>
  <c r="BF20" i="7"/>
  <c r="BA20" i="7"/>
  <c r="BG20" i="7"/>
  <c r="BB20" i="7"/>
  <c r="BH20" i="7"/>
  <c r="BI20" i="7"/>
  <c r="BO20" i="7"/>
  <c r="BP20" i="7"/>
  <c r="U20" i="7"/>
  <c r="BM20" i="7"/>
  <c r="BN20" i="7"/>
  <c r="BK20" i="7"/>
  <c r="BL20" i="7"/>
  <c r="AO19" i="7"/>
  <c r="AW19" i="7"/>
  <c r="BC19" i="7"/>
  <c r="AX19" i="7"/>
  <c r="BD19" i="7"/>
  <c r="AY19" i="7"/>
  <c r="BE19" i="7"/>
  <c r="AZ19" i="7"/>
  <c r="BF19" i="7"/>
  <c r="BA19" i="7"/>
  <c r="BG19" i="7"/>
  <c r="BB19" i="7"/>
  <c r="BH19" i="7"/>
  <c r="BI19" i="7"/>
  <c r="BO19" i="7"/>
  <c r="BP19" i="7"/>
  <c r="U19" i="7"/>
  <c r="BM19" i="7"/>
  <c r="BN19" i="7"/>
  <c r="BK19" i="7"/>
  <c r="BL19" i="7"/>
  <c r="AO18" i="7"/>
  <c r="U18" i="7"/>
  <c r="BM18" i="7"/>
  <c r="BN18" i="7"/>
  <c r="BB18" i="7"/>
  <c r="BH18" i="7"/>
  <c r="BA18" i="7"/>
  <c r="BG18" i="7"/>
  <c r="AZ18" i="7"/>
  <c r="BF18" i="7"/>
  <c r="AY18" i="7"/>
  <c r="BE18" i="7"/>
  <c r="AX18" i="7"/>
  <c r="BD18" i="7"/>
  <c r="AW18" i="7"/>
  <c r="BC18" i="7"/>
  <c r="AO17" i="7"/>
  <c r="AW17" i="7"/>
  <c r="BC17" i="7"/>
  <c r="AX17" i="7"/>
  <c r="BD17" i="7"/>
  <c r="AY17" i="7"/>
  <c r="BE17" i="7"/>
  <c r="AZ17" i="7"/>
  <c r="BF17" i="7"/>
  <c r="BA17" i="7"/>
  <c r="BG17" i="7"/>
  <c r="BB17" i="7"/>
  <c r="BH17" i="7"/>
  <c r="BI17" i="7"/>
  <c r="BO17" i="7"/>
  <c r="BP17" i="7"/>
  <c r="U17" i="7"/>
  <c r="BM17" i="7"/>
  <c r="BN17" i="7"/>
  <c r="BK17" i="7"/>
  <c r="BL17" i="7"/>
  <c r="AO16" i="7"/>
  <c r="U16" i="7"/>
  <c r="BM16" i="7"/>
  <c r="AW16" i="7"/>
  <c r="BC16" i="7"/>
  <c r="AX16" i="7"/>
  <c r="BD16" i="7"/>
  <c r="AY16" i="7"/>
  <c r="BE16" i="7"/>
  <c r="AZ16" i="7"/>
  <c r="BF16" i="7"/>
  <c r="BA16" i="7"/>
  <c r="BG16" i="7"/>
  <c r="BB16" i="7"/>
  <c r="BH16" i="7"/>
  <c r="BI16" i="7"/>
  <c r="BK16" i="7"/>
  <c r="BL16" i="7"/>
  <c r="AO15" i="7"/>
  <c r="AW15" i="7"/>
  <c r="BC15" i="7"/>
  <c r="AX15" i="7"/>
  <c r="BD15" i="7"/>
  <c r="AY15" i="7"/>
  <c r="BE15" i="7"/>
  <c r="AZ15" i="7"/>
  <c r="BF15" i="7"/>
  <c r="BA15" i="7"/>
  <c r="BG15" i="7"/>
  <c r="BB15" i="7"/>
  <c r="BH15" i="7"/>
  <c r="BI15" i="7"/>
  <c r="BO15" i="7"/>
  <c r="BP15" i="7"/>
  <c r="U15" i="7"/>
  <c r="BM15" i="7"/>
  <c r="BN15" i="7"/>
  <c r="BK15" i="7"/>
  <c r="BL15" i="7"/>
  <c r="AO14" i="7"/>
  <c r="U14" i="7"/>
  <c r="BM14" i="7"/>
  <c r="AW14" i="7"/>
  <c r="BC14" i="7"/>
  <c r="AX14" i="7"/>
  <c r="BD14" i="7"/>
  <c r="AY14" i="7"/>
  <c r="BE14" i="7"/>
  <c r="AZ14" i="7"/>
  <c r="BF14" i="7"/>
  <c r="BA14" i="7"/>
  <c r="BG14" i="7"/>
  <c r="BB14" i="7"/>
  <c r="BH14" i="7"/>
  <c r="BI14" i="7"/>
  <c r="BK14" i="7"/>
  <c r="BL14" i="7"/>
  <c r="AO13" i="7"/>
  <c r="U13" i="7"/>
  <c r="BM13" i="7"/>
  <c r="AW13" i="7"/>
  <c r="BC13" i="7"/>
  <c r="AX13" i="7"/>
  <c r="BD13" i="7"/>
  <c r="AY13" i="7"/>
  <c r="BE13" i="7"/>
  <c r="AZ13" i="7"/>
  <c r="BF13" i="7"/>
  <c r="BA13" i="7"/>
  <c r="BG13" i="7"/>
  <c r="BB13" i="7"/>
  <c r="BH13" i="7"/>
  <c r="BI13" i="7"/>
  <c r="BK13" i="7"/>
  <c r="BL13" i="7"/>
  <c r="AO12" i="7"/>
  <c r="AW12" i="7"/>
  <c r="BC12" i="7"/>
  <c r="AX12" i="7"/>
  <c r="BD12" i="7"/>
  <c r="AY12" i="7"/>
  <c r="BE12" i="7"/>
  <c r="AZ12" i="7"/>
  <c r="BF12" i="7"/>
  <c r="BA12" i="7"/>
  <c r="BG12" i="7"/>
  <c r="BB12" i="7"/>
  <c r="BH12" i="7"/>
  <c r="BI12" i="7"/>
  <c r="BO12" i="7"/>
  <c r="BP12" i="7"/>
  <c r="U12" i="7"/>
  <c r="BM12" i="7"/>
  <c r="BN12" i="7"/>
  <c r="BK12" i="7"/>
  <c r="BL12" i="7"/>
  <c r="AO11" i="7"/>
  <c r="AW11" i="7"/>
  <c r="BC11" i="7"/>
  <c r="AX11" i="7"/>
  <c r="BD11" i="7"/>
  <c r="AY11" i="7"/>
  <c r="BE11" i="7"/>
  <c r="AZ11" i="7"/>
  <c r="BF11" i="7"/>
  <c r="BA11" i="7"/>
  <c r="BG11" i="7"/>
  <c r="BB11" i="7"/>
  <c r="BH11" i="7"/>
  <c r="BI11" i="7"/>
  <c r="BO11" i="7"/>
  <c r="BP11" i="7"/>
  <c r="U11" i="7"/>
  <c r="BM11" i="7"/>
  <c r="BN11" i="7"/>
  <c r="BK11" i="7"/>
  <c r="BL11" i="7"/>
  <c r="AO10" i="7"/>
  <c r="AW10" i="7"/>
  <c r="BC10" i="7"/>
  <c r="AX10" i="7"/>
  <c r="BD10" i="7"/>
  <c r="AY10" i="7"/>
  <c r="BE10" i="7"/>
  <c r="AZ10" i="7"/>
  <c r="BF10" i="7"/>
  <c r="BA10" i="7"/>
  <c r="BG10" i="7"/>
  <c r="BB10" i="7"/>
  <c r="BH10" i="7"/>
  <c r="BI10" i="7"/>
  <c r="BO10" i="7"/>
  <c r="BP10" i="7"/>
  <c r="U10" i="7"/>
  <c r="BM10" i="7"/>
  <c r="BN10" i="7"/>
  <c r="BK10" i="7"/>
  <c r="BL10" i="7"/>
  <c r="AO9" i="7"/>
  <c r="AW9" i="7"/>
  <c r="BC9" i="7"/>
  <c r="AX9" i="7"/>
  <c r="BD9" i="7"/>
  <c r="AY9" i="7"/>
  <c r="BE9" i="7"/>
  <c r="AZ9" i="7"/>
  <c r="BF9" i="7"/>
  <c r="BA9" i="7"/>
  <c r="BG9" i="7"/>
  <c r="BB9" i="7"/>
  <c r="BH9" i="7"/>
  <c r="BI9" i="7"/>
  <c r="BO9" i="7"/>
  <c r="BP9" i="7"/>
  <c r="U9" i="7"/>
  <c r="BM9" i="7"/>
  <c r="BN9" i="7"/>
  <c r="BK9" i="7"/>
  <c r="BL9" i="7"/>
  <c r="AO8" i="7"/>
  <c r="AW8" i="7"/>
  <c r="BC8" i="7"/>
  <c r="AX8" i="7"/>
  <c r="BD8" i="7"/>
  <c r="AY8" i="7"/>
  <c r="BE8" i="7"/>
  <c r="AZ8" i="7"/>
  <c r="BF8" i="7"/>
  <c r="BA8" i="7"/>
  <c r="BG8" i="7"/>
  <c r="BB8" i="7"/>
  <c r="BH8" i="7"/>
  <c r="BI8" i="7"/>
  <c r="BO8" i="7"/>
  <c r="BP8" i="7"/>
  <c r="U8" i="7"/>
  <c r="BM8" i="7"/>
  <c r="BN8" i="7"/>
  <c r="BK8" i="7"/>
  <c r="BL8" i="7"/>
  <c r="AO7" i="7"/>
  <c r="AW7" i="7"/>
  <c r="BC7" i="7"/>
  <c r="AX7" i="7"/>
  <c r="BD7" i="7"/>
  <c r="AY7" i="7"/>
  <c r="BE7" i="7"/>
  <c r="AZ7" i="7"/>
  <c r="BF7" i="7"/>
  <c r="BA7" i="7"/>
  <c r="BG7" i="7"/>
  <c r="BB7" i="7"/>
  <c r="BH7" i="7"/>
  <c r="BI7" i="7"/>
  <c r="BO7" i="7"/>
  <c r="BP7" i="7"/>
  <c r="U7" i="7"/>
  <c r="BM7" i="7"/>
  <c r="BN7" i="7"/>
  <c r="BK7" i="7"/>
  <c r="BL7" i="7"/>
  <c r="AO6" i="7"/>
  <c r="AW6" i="7"/>
  <c r="BC6" i="7"/>
  <c r="AX6" i="7"/>
  <c r="BD6" i="7"/>
  <c r="AY6" i="7"/>
  <c r="BE6" i="7"/>
  <c r="AZ6" i="7"/>
  <c r="BF6" i="7"/>
  <c r="BA6" i="7"/>
  <c r="BG6" i="7"/>
  <c r="BB6" i="7"/>
  <c r="BH6" i="7"/>
  <c r="BI6" i="7"/>
  <c r="BO6" i="7"/>
  <c r="BP6" i="7"/>
  <c r="U6" i="7"/>
  <c r="BM6" i="7"/>
  <c r="BN6" i="7"/>
  <c r="BK6" i="7"/>
  <c r="BL6" i="7"/>
  <c r="AO5" i="7"/>
  <c r="AW5" i="7"/>
  <c r="BC5" i="7"/>
  <c r="AX5" i="7"/>
  <c r="BD5" i="7"/>
  <c r="AY5" i="7"/>
  <c r="BE5" i="7"/>
  <c r="AZ5" i="7"/>
  <c r="BF5" i="7"/>
  <c r="BA5" i="7"/>
  <c r="BG5" i="7"/>
  <c r="BB5" i="7"/>
  <c r="BH5" i="7"/>
  <c r="BI5" i="7"/>
  <c r="BO5" i="7"/>
  <c r="BP5" i="7"/>
  <c r="U5" i="7"/>
  <c r="BM5" i="7"/>
  <c r="BN5" i="7"/>
  <c r="BK5" i="7"/>
  <c r="BL5" i="7"/>
  <c r="AO4" i="7"/>
  <c r="AW4" i="7"/>
  <c r="BC4" i="7"/>
  <c r="AX4" i="7"/>
  <c r="BD4" i="7"/>
  <c r="AY4" i="7"/>
  <c r="BE4" i="7"/>
  <c r="AZ4" i="7"/>
  <c r="BF4" i="7"/>
  <c r="BA4" i="7"/>
  <c r="BG4" i="7"/>
  <c r="BB4" i="7"/>
  <c r="BH4" i="7"/>
  <c r="BI4" i="7"/>
  <c r="BO4" i="7"/>
  <c r="BP4" i="7"/>
  <c r="U4" i="7"/>
  <c r="BM4" i="7"/>
  <c r="BN4" i="7"/>
  <c r="BK4" i="7"/>
  <c r="BL4" i="7"/>
  <c r="AO3" i="7"/>
  <c r="AW3" i="7"/>
  <c r="BC3" i="7"/>
  <c r="AX3" i="7"/>
  <c r="BD3" i="7"/>
  <c r="AY3" i="7"/>
  <c r="BE3" i="7"/>
  <c r="AZ3" i="7"/>
  <c r="BF3" i="7"/>
  <c r="BA3" i="7"/>
  <c r="BG3" i="7"/>
  <c r="BB3" i="7"/>
  <c r="BH3" i="7"/>
  <c r="BI3" i="7"/>
  <c r="BO3" i="7"/>
  <c r="BP3" i="7"/>
  <c r="BM3" i="7"/>
  <c r="BN3" i="7"/>
  <c r="BK3" i="7"/>
  <c r="BL3" i="7"/>
  <c r="AO2" i="7"/>
  <c r="U2" i="7"/>
  <c r="BM2" i="7"/>
  <c r="BN2" i="7"/>
  <c r="L3" i="10"/>
  <c r="G3" i="10"/>
  <c r="M3" i="10"/>
  <c r="N3" i="10"/>
  <c r="L2" i="10"/>
  <c r="G2" i="10"/>
  <c r="M2" i="10"/>
  <c r="N2" i="10"/>
  <c r="L2" i="9"/>
  <c r="G2" i="9"/>
  <c r="M2" i="9"/>
  <c r="N2" i="9"/>
  <c r="T5" i="8"/>
  <c r="U5" i="8"/>
  <c r="V5" i="8"/>
  <c r="X5" i="8"/>
  <c r="C5" i="8"/>
  <c r="G5" i="8"/>
  <c r="K5" i="8"/>
  <c r="D5" i="8"/>
  <c r="H5" i="8"/>
  <c r="L5" i="8"/>
  <c r="I5" i="8"/>
  <c r="M5" i="8"/>
  <c r="J5" i="8"/>
  <c r="N5" i="8"/>
  <c r="O5" i="8"/>
  <c r="Y5" i="8"/>
  <c r="Z5" i="8"/>
  <c r="W5" i="8"/>
  <c r="T4" i="8"/>
  <c r="U4" i="8"/>
  <c r="V4" i="8"/>
  <c r="X4" i="8"/>
  <c r="C4" i="8"/>
  <c r="G4" i="8"/>
  <c r="K4" i="8"/>
  <c r="D4" i="8"/>
  <c r="H4" i="8"/>
  <c r="L4" i="8"/>
  <c r="I4" i="8"/>
  <c r="M4" i="8"/>
  <c r="J4" i="8"/>
  <c r="N4" i="8"/>
  <c r="O4" i="8"/>
  <c r="Y4" i="8"/>
  <c r="Z4" i="8"/>
  <c r="W4" i="8"/>
  <c r="T3" i="8"/>
  <c r="U3" i="8"/>
  <c r="V3" i="8"/>
  <c r="X3" i="8"/>
  <c r="C3" i="8"/>
  <c r="G3" i="8"/>
  <c r="K3" i="8"/>
  <c r="D3" i="8"/>
  <c r="H3" i="8"/>
  <c r="L3" i="8"/>
  <c r="I3" i="8"/>
  <c r="M3" i="8"/>
  <c r="J3" i="8"/>
  <c r="N3" i="8"/>
  <c r="O3" i="8"/>
  <c r="Y3" i="8"/>
  <c r="Z3" i="8"/>
  <c r="W3" i="8"/>
  <c r="P2" i="8"/>
  <c r="T2" i="8"/>
  <c r="Q2" i="8"/>
  <c r="U2" i="8"/>
  <c r="R2" i="8"/>
  <c r="V2" i="8"/>
  <c r="X2" i="8"/>
  <c r="C2" i="8"/>
  <c r="K2" i="8"/>
  <c r="D2" i="8"/>
  <c r="L2" i="8"/>
  <c r="E2" i="8"/>
  <c r="M2" i="8"/>
  <c r="O2" i="8"/>
  <c r="Y2" i="8"/>
  <c r="Z2" i="8"/>
</calcChain>
</file>

<file path=xl/sharedStrings.xml><?xml version="1.0" encoding="utf-8"?>
<sst xmlns="http://schemas.openxmlformats.org/spreadsheetml/2006/main" count="1732" uniqueCount="1296">
  <si>
    <t>ethylene</t>
  </si>
  <si>
    <t>C06547</t>
  </si>
  <si>
    <t>DAsA</t>
  </si>
  <si>
    <t>C05422</t>
  </si>
  <si>
    <t>Sitosterol, beta- (1TMS)</t>
  </si>
  <si>
    <t>KPC01237</t>
  </si>
  <si>
    <t>C01753</t>
  </si>
  <si>
    <t>Octadecatrienoic acid, 9,12,15-(Z,Z,Z)-, n- (1TMS)</t>
  </si>
  <si>
    <t>KPC01440</t>
  </si>
  <si>
    <t>C01595</t>
  </si>
  <si>
    <t>Phytol (1TMS)</t>
  </si>
  <si>
    <t>KPC00898</t>
  </si>
  <si>
    <t>C01389</t>
  </si>
  <si>
    <t>Galactinol (9TMS)</t>
  </si>
  <si>
    <t>KPC01364</t>
  </si>
  <si>
    <t>C01235</t>
  </si>
  <si>
    <t>Caffeic acid, trans- (3TMS)</t>
  </si>
  <si>
    <t>KPC00359</t>
  </si>
  <si>
    <t>C01197</t>
  </si>
  <si>
    <t>Inositol-1-phosphate, myo- (7TMS)</t>
  </si>
  <si>
    <t>KPC00076</t>
  </si>
  <si>
    <t>C01177</t>
  </si>
  <si>
    <t>trehalose</t>
  </si>
  <si>
    <t>salicylate</t>
  </si>
  <si>
    <t>C00805</t>
  </si>
  <si>
    <t>spermine</t>
  </si>
  <si>
    <t>C00750</t>
  </si>
  <si>
    <t>Trehalose, alpha,alpha'-, D- (8TMS)</t>
  </si>
  <si>
    <t>KPC00303</t>
  </si>
  <si>
    <t>C00689</t>
  </si>
  <si>
    <t>3PGA</t>
  </si>
  <si>
    <t>Shikimic acid (4TMS)</t>
  </si>
  <si>
    <t>KPC00972</t>
  </si>
  <si>
    <t>C00493</t>
  </si>
  <si>
    <t>Raffinose (11TMS)</t>
  </si>
  <si>
    <t>KPC01369</t>
  </si>
  <si>
    <t>C00492</t>
  </si>
  <si>
    <t>Itaconic acid (2TMS)</t>
  </si>
  <si>
    <t>KPC01445</t>
  </si>
  <si>
    <t>C00490</t>
  </si>
  <si>
    <t>Sinapic acid, cis- (2TMS)</t>
  </si>
  <si>
    <t>KPC00975</t>
  </si>
  <si>
    <t>C00482</t>
  </si>
  <si>
    <t>Aconitic acid, cis- (3TMS)</t>
  </si>
  <si>
    <t>KPC00385</t>
  </si>
  <si>
    <t>C00417</t>
  </si>
  <si>
    <t>Isoleucine (2TMS)</t>
  </si>
  <si>
    <t>KPC00712</t>
  </si>
  <si>
    <t>C00407</t>
  </si>
  <si>
    <t>Tryptamine (3TMS)</t>
  </si>
  <si>
    <t>KPC01057</t>
  </si>
  <si>
    <t>C00398</t>
  </si>
  <si>
    <t>malonate</t>
  </si>
  <si>
    <t>C00383</t>
  </si>
  <si>
    <t>Butyric acid, 4-amino- (3TMS)</t>
  </si>
  <si>
    <t>KPC00193</t>
  </si>
  <si>
    <t>C00334</t>
  </si>
  <si>
    <t>C00333</t>
  </si>
  <si>
    <t>Spermidine (5TMS)</t>
  </si>
  <si>
    <t>KPC00985</t>
  </si>
  <si>
    <t>C00315</t>
  </si>
  <si>
    <t>Isocitric acid, DL- (4TMS)</t>
  </si>
  <si>
    <t>KPC00634</t>
  </si>
  <si>
    <t>C00311</t>
  </si>
  <si>
    <t>Uridine (4TMS)</t>
  </si>
  <si>
    <t>KPC01086</t>
  </si>
  <si>
    <t>C00299</t>
  </si>
  <si>
    <t>Homoserine, DL- (3TMS)</t>
  </si>
  <si>
    <t>KPC00601</t>
  </si>
  <si>
    <t>C00263</t>
  </si>
  <si>
    <t>Glyceric acid, DL- (3TMS)</t>
  </si>
  <si>
    <t>KPC00571</t>
  </si>
  <si>
    <t>C00258</t>
  </si>
  <si>
    <t>arabinose</t>
  </si>
  <si>
    <t>C00216</t>
  </si>
  <si>
    <t>Oxalic acid (2TMS)</t>
  </si>
  <si>
    <t>KPC00852</t>
  </si>
  <si>
    <t>C00209</t>
  </si>
  <si>
    <t>Maltose, D- (1MEOX) (8TMS)</t>
  </si>
  <si>
    <t>KPC00754</t>
  </si>
  <si>
    <t>C00208</t>
  </si>
  <si>
    <t>Threonine, DL- (3TMS)</t>
  </si>
  <si>
    <t>KPC00736</t>
  </si>
  <si>
    <t>C00188</t>
  </si>
  <si>
    <t>lactate</t>
  </si>
  <si>
    <t>C00186</t>
  </si>
  <si>
    <t>Valine, DL- (2TMS)</t>
  </si>
  <si>
    <t>KPC00743</t>
  </si>
  <si>
    <t>C00183</t>
  </si>
  <si>
    <t>Glycolic acid (2TMS)</t>
  </si>
  <si>
    <t>KPC00580</t>
  </si>
  <si>
    <t>C00160</t>
  </si>
  <si>
    <t>Mannose, D- (1MEOX) (5TMS)</t>
  </si>
  <si>
    <t>KPC00758</t>
  </si>
  <si>
    <t>C00159</t>
  </si>
  <si>
    <t>Citric acid (4TMS)</t>
  </si>
  <si>
    <t>KPC00389</t>
  </si>
  <si>
    <t>C00158</t>
  </si>
  <si>
    <t>Asparagine, DL- (3TMS)</t>
  </si>
  <si>
    <t>KPC00674</t>
  </si>
  <si>
    <t>C00152</t>
  </si>
  <si>
    <t>malate</t>
  </si>
  <si>
    <t>C00149</t>
  </si>
  <si>
    <t>Proline</t>
  </si>
  <si>
    <t>KPC00732</t>
  </si>
  <si>
    <t>C00148</t>
  </si>
  <si>
    <t>Inositol, myo- (6TMS)</t>
  </si>
  <si>
    <t>KPC00782</t>
  </si>
  <si>
    <t>C00137</t>
  </si>
  <si>
    <t>Histidine, L- (3TMS)</t>
  </si>
  <si>
    <t>KPC00702</t>
  </si>
  <si>
    <t>C00135</t>
  </si>
  <si>
    <t>Putrescine</t>
  </si>
  <si>
    <t>KPC00924</t>
  </si>
  <si>
    <t>C00134</t>
  </si>
  <si>
    <t>GSSG</t>
  </si>
  <si>
    <t>C00127</t>
  </si>
  <si>
    <t>galactose</t>
  </si>
  <si>
    <t>C00124</t>
  </si>
  <si>
    <t>Leucine, DL- (2TMS)</t>
  </si>
  <si>
    <t>KPC00715</t>
  </si>
  <si>
    <t>C00123</t>
  </si>
  <si>
    <t>Fumaric acid (2TMS)</t>
  </si>
  <si>
    <t>KPC00532</t>
  </si>
  <si>
    <t>C00122</t>
  </si>
  <si>
    <t>Glycerol (3TMS)</t>
  </si>
  <si>
    <t>KPC00572</t>
  </si>
  <si>
    <t>C00116</t>
  </si>
  <si>
    <t>fructose</t>
  </si>
  <si>
    <t>C00095</t>
  </si>
  <si>
    <t>Glucose-6-phosphate (1MEOX) (6TMS)</t>
  </si>
  <si>
    <t>KPC00562</t>
  </si>
  <si>
    <t>C00092</t>
  </si>
  <si>
    <t>Sucrose, D- (8TMS)</t>
  </si>
  <si>
    <t>KPC00997</t>
  </si>
  <si>
    <t>C00089</t>
  </si>
  <si>
    <t>Fructose-6-phosphate</t>
  </si>
  <si>
    <t>KPC00531</t>
  </si>
  <si>
    <t>C00085</t>
  </si>
  <si>
    <t>Tyrosine, L- (3TMS)</t>
  </si>
  <si>
    <t>KPC00740</t>
  </si>
  <si>
    <t>C00082</t>
  </si>
  <si>
    <t>Phenylalanine, DL- (2TMS)</t>
  </si>
  <si>
    <t>KPC00729</t>
  </si>
  <si>
    <t>C00079</t>
  </si>
  <si>
    <t>Tryptophan, DL- (3TMS)</t>
  </si>
  <si>
    <t>KPC00738</t>
  </si>
  <si>
    <t>C00078</t>
  </si>
  <si>
    <t>Ornithine, DL- (4TMS)</t>
  </si>
  <si>
    <t>KPC00727</t>
  </si>
  <si>
    <t>C00077</t>
  </si>
  <si>
    <t>Methionine, DL- (2TMS)</t>
  </si>
  <si>
    <t>KPC00719</t>
  </si>
  <si>
    <t>C00073</t>
  </si>
  <si>
    <t>AsA</t>
  </si>
  <si>
    <t>Serine, DL- (3TMS)</t>
  </si>
  <si>
    <t>KPC00734</t>
  </si>
  <si>
    <t>C00065</t>
  </si>
  <si>
    <t>Glutamine, L- (3TMS)</t>
  </si>
  <si>
    <t>KPC00697</t>
  </si>
  <si>
    <t>C00064</t>
  </si>
  <si>
    <t>Arginine, DL-, -NH3 (3TMS)</t>
  </si>
  <si>
    <t>KPC00670</t>
  </si>
  <si>
    <t>C00062</t>
  </si>
  <si>
    <t>GSH</t>
  </si>
  <si>
    <t>C00051</t>
  </si>
  <si>
    <t>Aspartic acid, L- (3TMS)</t>
  </si>
  <si>
    <t>KPC00676</t>
  </si>
  <si>
    <t>C00049</t>
  </si>
  <si>
    <t>Lysine (4TMS)</t>
  </si>
  <si>
    <t>KPC00717</t>
  </si>
  <si>
    <t>C00047</t>
  </si>
  <si>
    <t>Succinate</t>
  </si>
  <si>
    <t>KPC00993</t>
  </si>
  <si>
    <t>C00042</t>
  </si>
  <si>
    <t>Alanine, beta- (3TMS)</t>
  </si>
  <si>
    <t>KPC00666</t>
  </si>
  <si>
    <t>C00041</t>
  </si>
  <si>
    <t>Glycine</t>
  </si>
  <si>
    <t>KPC00575</t>
  </si>
  <si>
    <t>C00037</t>
  </si>
  <si>
    <t>OAA</t>
  </si>
  <si>
    <t>C00036</t>
  </si>
  <si>
    <t>Glucose1</t>
  </si>
  <si>
    <t>KPC01444</t>
  </si>
  <si>
    <t>C00031</t>
  </si>
  <si>
    <t>Glutaric acid, 2-oxo- (1MEOX) (2TMS)</t>
  </si>
  <si>
    <t>KPC00130</t>
  </si>
  <si>
    <t>C00026</t>
  </si>
  <si>
    <t>Glutamate</t>
  </si>
  <si>
    <t>KPC00693</t>
  </si>
  <si>
    <t>C00025</t>
  </si>
  <si>
    <t>pyruvate</t>
  </si>
  <si>
    <t>C00022</t>
  </si>
  <si>
    <t>NH3</t>
  </si>
  <si>
    <t>C00014</t>
  </si>
  <si>
    <t>log2.Protoplast_Leaf6h</t>
  </si>
  <si>
    <t>log2.Protoplast_Leaf3h</t>
  </si>
  <si>
    <t>log2.Protoplast_Leaf0h</t>
  </si>
  <si>
    <t>log2.Leaf6h_Leaf3h</t>
  </si>
  <si>
    <t>log2.Leaf6h_Leaf0h</t>
  </si>
  <si>
    <t>log2.Leaf3h_Leaf0h</t>
  </si>
  <si>
    <t>ratio.Prot_Leaf6h</t>
  </si>
  <si>
    <t>ratio.Prot_Leaf3h</t>
  </si>
  <si>
    <t>ratio.Prot_Leaf0h</t>
  </si>
  <si>
    <t>ratio.Leaf6h_Leaf3h</t>
  </si>
  <si>
    <t>ratio.Leaf6h_Leaf0h</t>
  </si>
  <si>
    <t>ratio.Leaf3h_Leaf0h</t>
  </si>
  <si>
    <t>Protoplast_Mean</t>
  </si>
  <si>
    <t>Leaf6h_Mean</t>
  </si>
  <si>
    <t>Leaf3h_Mean</t>
  </si>
  <si>
    <t>Leaf0h_Mean</t>
  </si>
  <si>
    <t>final.annotation</t>
  </si>
  <si>
    <t>compound_id</t>
  </si>
  <si>
    <t>kegg_compound</t>
  </si>
  <si>
    <t>fructose</t>
    <phoneticPr fontId="1"/>
  </si>
  <si>
    <t>galactose</t>
    <phoneticPr fontId="1"/>
  </si>
  <si>
    <t>arabinose</t>
    <phoneticPr fontId="1"/>
  </si>
  <si>
    <t>pyruvate</t>
    <phoneticPr fontId="1"/>
  </si>
  <si>
    <t>OAA</t>
    <phoneticPr fontId="1"/>
  </si>
  <si>
    <t>malate</t>
    <phoneticPr fontId="1"/>
  </si>
  <si>
    <t>lactate</t>
    <phoneticPr fontId="1"/>
  </si>
  <si>
    <t>galacturonate</t>
    <phoneticPr fontId="1"/>
  </si>
  <si>
    <t>malonate</t>
    <phoneticPr fontId="1"/>
  </si>
  <si>
    <t>3PGA</t>
    <phoneticPr fontId="1"/>
  </si>
  <si>
    <t>2OG</t>
  </si>
  <si>
    <t>citrate</t>
  </si>
  <si>
    <t>F6P</t>
  </si>
  <si>
    <t>F16BP</t>
  </si>
  <si>
    <t>fumarate</t>
  </si>
  <si>
    <t>G3P</t>
  </si>
  <si>
    <t>RuBP</t>
  </si>
  <si>
    <t>G6P</t>
  </si>
  <si>
    <t>isocitrate</t>
  </si>
  <si>
    <t>PEP</t>
  </si>
  <si>
    <t>succinate</t>
  </si>
  <si>
    <t>glucose</t>
  </si>
  <si>
    <t>inositol</t>
  </si>
  <si>
    <t>ribitol</t>
  </si>
  <si>
    <t>maltose</t>
  </si>
  <si>
    <t>sucrose</t>
  </si>
  <si>
    <t>Precursor ions</t>
    <phoneticPr fontId="4"/>
  </si>
  <si>
    <t>Product ions</t>
    <phoneticPr fontId="4"/>
  </si>
  <si>
    <t>salicylate</t>
    <phoneticPr fontId="1"/>
  </si>
  <si>
    <t>The m/z of Q3 for each metabolite in MRM mode.</t>
    <phoneticPr fontId="1"/>
  </si>
  <si>
    <t>Numbering for matrix</t>
  </si>
  <si>
    <t>Numbering for unique peaks</t>
  </si>
  <si>
    <t>IIS_I_A_or_U</t>
  </si>
  <si>
    <t>I_A_M_or_P</t>
  </si>
  <si>
    <t>final annotation</t>
  </si>
  <si>
    <t>RI</t>
  </si>
  <si>
    <t>Win</t>
  </si>
  <si>
    <t>fData::lineno</t>
  </si>
  <si>
    <t>fData::query</t>
  </si>
  <si>
    <t>fData::known</t>
  </si>
  <si>
    <t>fData::cas</t>
  </si>
  <si>
    <t>fData::preferred</t>
  </si>
  <si>
    <t>fData::action</t>
  </si>
  <si>
    <t>BokchoyProtoplast01_ID001</t>
  </si>
  <si>
    <t>BokchoyProtoplast01_cmb_ID001</t>
  </si>
  <si>
    <t>U</t>
  </si>
  <si>
    <t>231.42  Win001_C01</t>
  </si>
  <si>
    <t>BokchoyProtoplast01_ID002</t>
  </si>
  <si>
    <t>BokchoyProtoplast01_cmb_ID002</t>
  </si>
  <si>
    <t>232.82  Win001_C02</t>
  </si>
  <si>
    <t>BokchoyProtoplast01_ID003</t>
  </si>
  <si>
    <t>BokchoyProtoplast01_cmb_ID003</t>
  </si>
  <si>
    <t>234.45  Win001_C03</t>
  </si>
  <si>
    <t>BokchoyProtoplast01_ID004</t>
  </si>
  <si>
    <t>BokchoyProtoplast01_cmb_ID004</t>
  </si>
  <si>
    <t>235.34  Win001_C04</t>
  </si>
  <si>
    <t>BokchoyProtoplast01_ID005</t>
  </si>
  <si>
    <t>BokchoyProtoplast01_cmb_ID005</t>
  </si>
  <si>
    <t>237.13  Win001_C05</t>
  </si>
  <si>
    <t>BokchoyProtoplast01_ID006</t>
  </si>
  <si>
    <t>BokchoyProtoplast01_cmb_ID006</t>
  </si>
  <si>
    <t>239.06  Win001_C06</t>
  </si>
  <si>
    <t>BokchoyProtoplast01_ID008</t>
  </si>
  <si>
    <t>BokchoyProtoplast01_cmb_ID008</t>
  </si>
  <si>
    <t>245.97  Win002_C02</t>
  </si>
  <si>
    <t>BokchoyProtoplast01_ID009</t>
  </si>
  <si>
    <t>BokchoyProtoplast01_cmb_ID009</t>
  </si>
  <si>
    <t>250.05  Win003_C01</t>
  </si>
  <si>
    <t>BokchoyProtoplast01_ID010</t>
  </si>
  <si>
    <t>BokchoyProtoplast01_cmb_ID010</t>
  </si>
  <si>
    <t>252.47  Win003_C02</t>
  </si>
  <si>
    <t>BokchoyProtoplast01_ID011</t>
  </si>
  <si>
    <t>BokchoyProtoplast01_cmb_ID011</t>
  </si>
  <si>
    <t>A2</t>
  </si>
  <si>
    <t>Tetrasiloxane, decamethyl-</t>
  </si>
  <si>
    <t>253.44  Win003_C03</t>
  </si>
  <si>
    <t>BokchoyProtoplast01_ID012</t>
  </si>
  <si>
    <t>BokchoyProtoplast01_cmb_ID012</t>
  </si>
  <si>
    <t>255.03  Win003_C04</t>
  </si>
  <si>
    <t>BokchoyProtoplast01_ID013</t>
  </si>
  <si>
    <t>BokchoyProtoplast01_cmb_ID013</t>
  </si>
  <si>
    <t>I</t>
  </si>
  <si>
    <t>Lactic acid, DL- (2TMS)</t>
  </si>
  <si>
    <t>256.36  Win004_C01</t>
  </si>
  <si>
    <t>10326-41-7|598-82-3|50-21-5|17596-96-2|79-33-4</t>
  </si>
  <si>
    <t>lactic acid</t>
  </si>
  <si>
    <t>BokchoyProtoplast01_ID014</t>
  </si>
  <si>
    <t>BokchoyProtoplast01_cmb_ID014</t>
  </si>
  <si>
    <t>257.62  Win004_C02</t>
  </si>
  <si>
    <t>BokchoyProtoplast01_ID015</t>
  </si>
  <si>
    <t>BokchoyProtoplast01_cmb_ID015</t>
  </si>
  <si>
    <t>262.66  Win005_C01</t>
  </si>
  <si>
    <t>33581-77-0|996-23-6|79-14-1</t>
  </si>
  <si>
    <t>glycolic acid</t>
  </si>
  <si>
    <t>BokchoyProtoplast01_ID016</t>
  </si>
  <si>
    <t>BokchoyProtoplast01_cmb_ID016</t>
  </si>
  <si>
    <t>268.11  Win005_C02</t>
  </si>
  <si>
    <t>BokchoyProtoplast01_ID017</t>
  </si>
  <si>
    <t>BokchoyProtoplast01_cmb_ID017</t>
  </si>
  <si>
    <t>269.74  Win005_C03</t>
  </si>
  <si>
    <t>BokchoyProtoplast01_ID018</t>
  </si>
  <si>
    <t>BokchoyProtoplast01_cmb_ID018</t>
  </si>
  <si>
    <t>Alanine (2TMS)</t>
  </si>
  <si>
    <t>273.49  Win006_C01</t>
  </si>
  <si>
    <t>2899-44-7|302-72-7|6898-94-8|56-41-7|27844-07-1|338-69-2</t>
  </si>
  <si>
    <t>l-alanine</t>
  </si>
  <si>
    <t>BokchoyProtoplast01_ID019</t>
  </si>
  <si>
    <t>BokchoyProtoplast01_cmb_ID019</t>
  </si>
  <si>
    <t>274.68  Win006_C02</t>
  </si>
  <si>
    <t>BokchoyProtoplast01_ID020</t>
  </si>
  <si>
    <t>BokchoyProtoplast01_cmb_ID020</t>
  </si>
  <si>
    <t>277.44  Win006_C03</t>
  </si>
  <si>
    <t>BokchoyProtoplast01_ID021</t>
  </si>
  <si>
    <t>BokchoyProtoplast01_cmb_ID021</t>
  </si>
  <si>
    <t>C00192</t>
  </si>
  <si>
    <t>Hydroxylamine (3TMS)</t>
  </si>
  <si>
    <t>280.23  Win007_C01</t>
  </si>
  <si>
    <t>7803-49-8|5470-11-1|21023-20-1</t>
  </si>
  <si>
    <t>hydroxylamine</t>
  </si>
  <si>
    <t>BokchoyProtoplast01_ID022</t>
  </si>
  <si>
    <t>BokchoyProtoplast01_cmb_ID022</t>
  </si>
  <si>
    <t>282.82  Win007_C02</t>
  </si>
  <si>
    <t>BokchoyProtoplast01_ID023</t>
  </si>
  <si>
    <t>BokchoyProtoplast01_cmb_ID023</t>
  </si>
  <si>
    <t>285.57  Win007_C03</t>
  </si>
  <si>
    <t>BokchoyProtoplast01_ID024</t>
  </si>
  <si>
    <t>BokchoyProtoplast01_cmb_ID024</t>
  </si>
  <si>
    <t>1,3-Bis(1,1-dimethylethyl)-1,1,3,3-tetramethyldisiloxane</t>
  </si>
  <si>
    <t>286.5  Win007_C04</t>
  </si>
  <si>
    <t>BokchoyProtoplast01_ID025</t>
  </si>
  <si>
    <t>BokchoyProtoplast01_cmb_ID025</t>
  </si>
  <si>
    <t>287.17  Win007_C05</t>
  </si>
  <si>
    <t>144-62-7|18294-04-7|6153-56-6</t>
  </si>
  <si>
    <t>oxalic acid</t>
  </si>
  <si>
    <t>BokchoyProtoplast01_ID026</t>
  </si>
  <si>
    <t>BokchoyProtoplast01_cmb_ID026</t>
  </si>
  <si>
    <t>287.3  Win007_C06</t>
  </si>
  <si>
    <t>BokchoyProtoplast01_ID027</t>
  </si>
  <si>
    <t>BokchoyProtoplast01_cmb_ID027</t>
  </si>
  <si>
    <t>289.29  Win007_C07</t>
  </si>
  <si>
    <t>BokchoyProtoplast01_ID028</t>
  </si>
  <si>
    <t>BokchoyProtoplast01_cmb_ID028</t>
  </si>
  <si>
    <t>Butyro-1,4-lactam (1TMS)</t>
  </si>
  <si>
    <t>291.18  Win008_C01</t>
  </si>
  <si>
    <t>14468-90-7|616-45-5</t>
  </si>
  <si>
    <t>1081:butyro-1,4-lactam (1tms)</t>
  </si>
  <si>
    <t>BokchoyProtoplast01_ID029</t>
  </si>
  <si>
    <t>BokchoyProtoplast01_cmb_ID029</t>
  </si>
  <si>
    <t>Pentasiloxane, dodecamethyl-</t>
  </si>
  <si>
    <t>295.43  Win008_C02</t>
  </si>
  <si>
    <t>BokchoyProtoplast01_ID030</t>
  </si>
  <si>
    <t>BokchoyProtoplast01_cmb_ID030</t>
  </si>
  <si>
    <t>295.93  Win008_C03</t>
  </si>
  <si>
    <t>BokchoyProtoplast01_ID031</t>
  </si>
  <si>
    <t>BokchoyProtoplast01_cmb_ID031</t>
  </si>
  <si>
    <t>298.35  Win008_C04</t>
  </si>
  <si>
    <t>BokchoyProtoplast01_ID032</t>
  </si>
  <si>
    <t>BokchoyProtoplast01_cmb_ID032</t>
  </si>
  <si>
    <t>305.16  Win009_C01</t>
  </si>
  <si>
    <t>BokchoyProtoplast01_ID033</t>
  </si>
  <si>
    <t>BokchoyProtoplast01_cmb_ID033</t>
  </si>
  <si>
    <t>306.49  Win009_C02</t>
  </si>
  <si>
    <t>BokchoyProtoplast01_ID034</t>
  </si>
  <si>
    <t>BokchoyProtoplast01_cmb_ID034</t>
  </si>
  <si>
    <t>Cyclopropanecarboxylic acid, 1-amino- (2TMS)</t>
  </si>
  <si>
    <t>311.44  Win010_C01</t>
  </si>
  <si>
    <t>22059-21-8</t>
  </si>
  <si>
    <t>1-aminocyclopropane-1-carboxylic acid</t>
  </si>
  <si>
    <t>BokchoyProtoplast01_ID035</t>
  </si>
  <si>
    <t>BokchoyProtoplast01_cmb_ID035</t>
  </si>
  <si>
    <t>313.23  Win010_C02</t>
  </si>
  <si>
    <t>640-68-6|15984-93-7|7364-44-5|7480-78-6|516-06-3|72-18-4</t>
  </si>
  <si>
    <t>l-valine</t>
  </si>
  <si>
    <t>BokchoyProtoplast01_ID036</t>
  </si>
  <si>
    <t>BokchoyProtoplast01_cmb_ID036</t>
  </si>
  <si>
    <t>314.19  Win010_C03</t>
  </si>
  <si>
    <t>BokchoyProtoplast01_ID037</t>
  </si>
  <si>
    <t>BokchoyProtoplast01_cmb_ID037</t>
  </si>
  <si>
    <t>318.87  Win011_C01</t>
  </si>
  <si>
    <t>BokchoyProtoplast01_ID038</t>
  </si>
  <si>
    <t>BokchoyProtoplast01_cmb_ID038</t>
  </si>
  <si>
    <t>319.57  Win011_C02</t>
  </si>
  <si>
    <t>BokchoyProtoplast01_ID039</t>
  </si>
  <si>
    <t>BokchoyProtoplast01_cmb_ID039</t>
  </si>
  <si>
    <t>323.65  Win011_C03</t>
  </si>
  <si>
    <t>BokchoyProtoplast01_ID040</t>
  </si>
  <si>
    <t>BokchoyProtoplast01_cmb_ID040</t>
  </si>
  <si>
    <t>326.58  Win011_C04</t>
  </si>
  <si>
    <t>BokchoyProtoplast01_ID041</t>
  </si>
  <si>
    <t>BokchoyProtoplast01_cmb_ID041</t>
  </si>
  <si>
    <t>328.6  Win012_C01</t>
  </si>
  <si>
    <t>BokchoyProtoplast01_ID042</t>
  </si>
  <si>
    <t>BokchoyProtoplast01_cmb_ID042</t>
  </si>
  <si>
    <t>329.83  Win012_C02</t>
  </si>
  <si>
    <t>6787-10-6|56-81-5</t>
  </si>
  <si>
    <t>glycerol</t>
  </si>
  <si>
    <t>BokchoyProtoplast01_ID043</t>
  </si>
  <si>
    <t>BokchoyProtoplast01_cmb_ID043</t>
  </si>
  <si>
    <t>Phosphoric acid (3TMS)</t>
  </si>
  <si>
    <t>330.06  Win012_C03</t>
  </si>
  <si>
    <t>14265-44-2|10497-05-9|7664-38-2</t>
  </si>
  <si>
    <t>1096:phosphoric acid</t>
  </si>
  <si>
    <t>BokchoyProtoplast01_ID044</t>
  </si>
  <si>
    <t>BokchoyProtoplast01_cmb_ID044</t>
  </si>
  <si>
    <t>330.69  Win012_C04</t>
  </si>
  <si>
    <t>15984-97-1|61-90-5|7364-46-7|7005-03-0|328-38-1|328-39-2</t>
  </si>
  <si>
    <t>l-leucine</t>
  </si>
  <si>
    <t>BokchoyProtoplast01_ID045</t>
  </si>
  <si>
    <t>BokchoyProtoplast01_cmb_ID045</t>
  </si>
  <si>
    <t>336.7  Win013_C01</t>
  </si>
  <si>
    <t>BokchoyProtoplast01_ID046</t>
  </si>
  <si>
    <t>BokchoyProtoplast01_cmb_ID046</t>
  </si>
  <si>
    <t>337.73  Win013_C02</t>
  </si>
  <si>
    <t>206184-16-9|7483-92-3|7004-09-3|73-32-5|15985-01-0|319-78-8|443-79-8|1509-35-9|1509-34-8</t>
  </si>
  <si>
    <t>d-isoleucine</t>
  </si>
  <si>
    <t>BokchoyProtoplast01_ID049</t>
  </si>
  <si>
    <t>BokchoyProtoplast01_cmb_ID049</t>
  </si>
  <si>
    <t>346.86  Win015_C01</t>
  </si>
  <si>
    <t>473-81-4|67525-74-0|118916-26-0|38191-87-6|14028-62-7|7525-74-0|600-19-1|6000-40-4</t>
  </si>
  <si>
    <t>glyceric acid</t>
  </si>
  <si>
    <t>BokchoyProtoplast01_ID050</t>
  </si>
  <si>
    <t>BokchoyProtoplast01_cmb_ID050</t>
  </si>
  <si>
    <t>348.19  Win015_C02</t>
  </si>
  <si>
    <t>BokchoyProtoplast01_ID051</t>
  </si>
  <si>
    <t>BokchoyProtoplast01_cmb_ID051</t>
  </si>
  <si>
    <t>349.25  Win015_C03</t>
  </si>
  <si>
    <t>BokchoyProtoplast01_ID052</t>
  </si>
  <si>
    <t>BokchoyProtoplast01_cmb_ID052</t>
  </si>
  <si>
    <t>Lumichrome (2MEOX)</t>
  </si>
  <si>
    <t>351.11  Win015_C04</t>
  </si>
  <si>
    <t>BokchoyProtoplast01_ID053</t>
  </si>
  <si>
    <t>BokchoyProtoplast01_cmb_ID053</t>
  </si>
  <si>
    <t>351.47  Win015_C05</t>
  </si>
  <si>
    <t>55494-04-7|97-65-4|144368-21-8</t>
  </si>
  <si>
    <t>itaconic acid</t>
  </si>
  <si>
    <t>BokchoyProtoplast01_ID054</t>
  </si>
  <si>
    <t>BokchoyProtoplast01_cmb_ID054</t>
  </si>
  <si>
    <t>353.67  Win016_C01</t>
  </si>
  <si>
    <t>7704-73-6|17962-03-7|110-17-8</t>
  </si>
  <si>
    <t>fumaric acid</t>
  </si>
  <si>
    <t>BokchoyProtoplast01_ID055</t>
  </si>
  <si>
    <t>BokchoyProtoplast01_cmb_ID055</t>
  </si>
  <si>
    <t>355.96  Win016_C02</t>
  </si>
  <si>
    <t>64625-17-8|7364-48-9|312-84-5|70125-39-2|56-45-1|302-84-1</t>
  </si>
  <si>
    <t>l-serine</t>
  </si>
  <si>
    <t>BokchoyProtoplast01_ID056</t>
  </si>
  <si>
    <t>BokchoyProtoplast01_cmb_ID056</t>
  </si>
  <si>
    <t>C00408</t>
  </si>
  <si>
    <t>Pipecolic acid (2TMS)</t>
  </si>
  <si>
    <t>359.68  Win016_C03</t>
  </si>
  <si>
    <t>535-75-1|1723-00-8|69470-51-5|55255-44-2|4043-87-2|3105-95-1</t>
  </si>
  <si>
    <t>pipecolic acid</t>
  </si>
  <si>
    <t>BokchoyProtoplast01_ID057</t>
  </si>
  <si>
    <t>BokchoyProtoplast01_cmb_ID057</t>
  </si>
  <si>
    <t>Threonic acid-1,4-lactone (2TMS)</t>
  </si>
  <si>
    <t>362.3  Win017_C01</t>
  </si>
  <si>
    <t>55220-79-6</t>
  </si>
  <si>
    <t>1104:threonic acid-1,4-lactone</t>
  </si>
  <si>
    <t>BokchoyProtoplast01_ID058</t>
  </si>
  <si>
    <t>BokchoyProtoplast01_cmb_ID058</t>
  </si>
  <si>
    <t>363.29  Win017_C02</t>
  </si>
  <si>
    <t>64569-35-3|7536-82-5|80-68-2|72-19-5|24830-94-2|632-20-2|144-98-9|28954-12-3|7537-02-2</t>
  </si>
  <si>
    <t>l-threonine</t>
  </si>
  <si>
    <t>BokchoyProtoplast01_ID059</t>
  </si>
  <si>
    <t>BokchoyProtoplast01_cmb_ID059</t>
  </si>
  <si>
    <t>Glutaric acid (2TMS)</t>
  </si>
  <si>
    <t>369.14  Win018_C01</t>
  </si>
  <si>
    <t>55494-07-0|3343-88-2|7364-81-0|111-16-0|110-94-1</t>
  </si>
  <si>
    <t>glutaric acid</t>
  </si>
  <si>
    <t>BokchoyProtoplast01_ID060</t>
  </si>
  <si>
    <t>BokchoyProtoplast01_cmb_ID060</t>
  </si>
  <si>
    <t>373.52  Win018_C02</t>
  </si>
  <si>
    <t>BokchoyProtoplast01_ID061</t>
  </si>
  <si>
    <t>BokchoyProtoplast01_cmb_ID061</t>
  </si>
  <si>
    <t>376.51  Win019_C01</t>
  </si>
  <si>
    <t>62 X_8</t>
  </si>
  <si>
    <t>5269-40-9|17891-86-0|16690-93-0|107-95-9|55255-77-1</t>
  </si>
  <si>
    <t>beta-alanine</t>
  </si>
  <si>
    <t xml:space="preserve"> TMS:HI</t>
  </si>
  <si>
    <t>BokchoyProtoplast01_ID063</t>
  </si>
  <si>
    <t>BokchoyProtoplast01_cmb_ID062</t>
  </si>
  <si>
    <t>378.37  Win019_C03</t>
  </si>
  <si>
    <t>BokchoyProtoplast01_ID064</t>
  </si>
  <si>
    <t>BokchoyProtoplast01_cmb_ID063</t>
  </si>
  <si>
    <t>380.66  Win020_C01</t>
  </si>
  <si>
    <t>1927-25-9|498-19-1|56273-04-2|672-15-1</t>
  </si>
  <si>
    <t>l-homoserine</t>
  </si>
  <si>
    <t>BokchoyProtoplast01_ID066</t>
  </si>
  <si>
    <t>BokchoyProtoplast01_cmb_ID064</t>
  </si>
  <si>
    <t>Piperidin-2-one, 3-amino- (2TMS)</t>
  </si>
  <si>
    <t>384.61  Win021_C01</t>
  </si>
  <si>
    <t>34294-79-6|32565-12-1</t>
  </si>
  <si>
    <t>1109:34294-79-6</t>
  </si>
  <si>
    <t>BokchoyProtoplast01_ID067</t>
  </si>
  <si>
    <t>BokchoyProtoplast01_cmb_ID065</t>
  </si>
  <si>
    <t>M1</t>
  </si>
  <si>
    <t>M000000_A143003-101_CONT-MST_1434.8_EITTMS_</t>
  </si>
  <si>
    <t>385.57  Win021_C02</t>
  </si>
  <si>
    <t>BokchoyProtoplast01_ID068</t>
  </si>
  <si>
    <t>BokchoyProtoplast01_cmb_ID066</t>
  </si>
  <si>
    <t>M000000_A148006-101_MST_1480.5_EITTMS_</t>
  </si>
  <si>
    <t>386.43  Win021_C03</t>
  </si>
  <si>
    <t>BokchoyProtoplast01_ID069</t>
  </si>
  <si>
    <t>BokchoyProtoplast01_cmb_ID067</t>
  </si>
  <si>
    <t>M000000_A148002-101_MST_1478.4_EIQTMS_</t>
  </si>
  <si>
    <t>388.29  Win021_C04</t>
  </si>
  <si>
    <t>BokchoyProtoplast01_ID070</t>
  </si>
  <si>
    <t>BokchoyProtoplast01_cmb_ID068</t>
  </si>
  <si>
    <t>Malic acid, DL- (3TMS)</t>
  </si>
  <si>
    <t>390.02  Win022_C01</t>
  </si>
  <si>
    <t>636-61-3|617-48-1|38166-11-9|97-67-6|6915-15-7</t>
  </si>
  <si>
    <t>l-malic acid</t>
  </si>
  <si>
    <t>BokchoyProtoplast01_ID071</t>
  </si>
  <si>
    <t>BokchoyProtoplast01_cmb_ID069</t>
  </si>
  <si>
    <t>392.31  Win022_C02</t>
  </si>
  <si>
    <t>BokchoyProtoplast01_ID072</t>
  </si>
  <si>
    <t>BokchoyProtoplast01_cmb_ID070</t>
  </si>
  <si>
    <t>394.97  Win022_C03</t>
  </si>
  <si>
    <t>BokchoyProtoplast01_ID073</t>
  </si>
  <si>
    <t>BokchoyProtoplast01_cmb_ID071</t>
  </si>
  <si>
    <t>M000000_A151002-101_MST_1509.5_EITTMS_</t>
  </si>
  <si>
    <t>396.99  Win023_C01</t>
  </si>
  <si>
    <t>BokchoyProtoplast01_ID075</t>
  </si>
  <si>
    <t>BokchoyProtoplast01_cmb_ID073</t>
  </si>
  <si>
    <t>400.88  Win024_C01</t>
  </si>
  <si>
    <t>348-67-4|7005-18-7|27844-10-6|59-51-8|63-68-3</t>
  </si>
  <si>
    <t>1311:methionine2_2tms</t>
  </si>
  <si>
    <t>BokchoyProtoplast01_ID078</t>
  </si>
  <si>
    <t>BokchoyProtoplast01_cmb_ID075</t>
  </si>
  <si>
    <t>403.2  Win024_C04</t>
  </si>
  <si>
    <t>56-12-2|39538-11-9|39508-23-1</t>
  </si>
  <si>
    <t>4-aminobutyric acid</t>
  </si>
  <si>
    <t>BokchoyProtoplast01_ID080</t>
  </si>
  <si>
    <t>BokchoyProtoplast01_cmb_ID076</t>
  </si>
  <si>
    <t>C01620</t>
  </si>
  <si>
    <t>Threonic acid (4TMS)</t>
  </si>
  <si>
    <t>406.85  Win025_C01</t>
  </si>
  <si>
    <t>3909-12-4|7306-96-9|38191-88-7|70753-61-6</t>
  </si>
  <si>
    <t>l-threonic acid</t>
  </si>
  <si>
    <t>BokchoyProtoplast01_ID081</t>
  </si>
  <si>
    <t>BokchoyProtoplast01_cmb_ID077</t>
  </si>
  <si>
    <t>411.97  Win026_C01</t>
  </si>
  <si>
    <t>60022-87-9|328-50-7|305-72-6</t>
  </si>
  <si>
    <t>2-oxoglutaric acid</t>
  </si>
  <si>
    <t>BokchoyProtoplast01_ID082</t>
  </si>
  <si>
    <t>BokchoyProtoplast01_cmb_ID078</t>
  </si>
  <si>
    <t>415.22  Win026_C02</t>
  </si>
  <si>
    <t>BokchoyProtoplast01_ID083</t>
  </si>
  <si>
    <t>BokchoyProtoplast01_cmb_ID079</t>
  </si>
  <si>
    <t xml:space="preserve">Glutamine [-H2O] (3TMS) </t>
  </si>
  <si>
    <t>418.51  Win026_C03</t>
  </si>
  <si>
    <t>BokchoyProtoplast01_ID084</t>
  </si>
  <si>
    <t>BokchoyProtoplast01_cmb_ID080</t>
  </si>
  <si>
    <t>420.33  Win027_C01</t>
  </si>
  <si>
    <t>BokchoyProtoplast01_ID085</t>
  </si>
  <si>
    <t>BokchoyProtoplast01_cmb_ID081</t>
  </si>
  <si>
    <t>422.29  Win027_C02</t>
  </si>
  <si>
    <t>BokchoyProtoplast01_ID090</t>
  </si>
  <si>
    <t>BokchoyProtoplast01_cmb_ID084</t>
  </si>
  <si>
    <t>423.42  Win027_C07</t>
  </si>
  <si>
    <t>BokchoyProtoplast01_ID092</t>
  </si>
  <si>
    <t>BokchoyProtoplast01_cmb_ID086</t>
  </si>
  <si>
    <t>424.85  Win027_C09</t>
  </si>
  <si>
    <t>BokchoyProtoplast01_ID093</t>
  </si>
  <si>
    <t>BokchoyProtoplast01_cmb_ID087</t>
  </si>
  <si>
    <t>428  Win028_C01</t>
  </si>
  <si>
    <t>673-06-3|150-30-1|7364-51-4|3617-44-5|2899-42-5|63-91-2|2899-52-7</t>
  </si>
  <si>
    <t>l-phenylalanine</t>
  </si>
  <si>
    <t>BokchoyProtoplast01_ID094</t>
  </si>
  <si>
    <t>BokchoyProtoplast01_cmb_ID088</t>
  </si>
  <si>
    <t>429.86  Win028_C02</t>
  </si>
  <si>
    <t>BokchoyProtoplast01_ID095</t>
  </si>
  <si>
    <t>BokchoyProtoplast01_cmb_ID089</t>
  </si>
  <si>
    <t>C00986</t>
  </si>
  <si>
    <t>Propane, 1,3-diamino- (4TMS)</t>
  </si>
  <si>
    <t>433.01  Win029_C01</t>
  </si>
  <si>
    <t>10517-44-9|109-76-2</t>
  </si>
  <si>
    <t>1,3-diaminopropane</t>
  </si>
  <si>
    <t>BokchoyProtoplast01_ID096</t>
  </si>
  <si>
    <t>BokchoyProtoplast01_cmb_ID090</t>
  </si>
  <si>
    <t>C00121</t>
  </si>
  <si>
    <t>Ribose, D- (1MEOX) (4TMS)</t>
  </si>
  <si>
    <t>434.91  Win029_C02</t>
  </si>
  <si>
    <t>56196-08-8|50-69-1|6915-40-8</t>
  </si>
  <si>
    <t>d-ribose</t>
  </si>
  <si>
    <t>BokchoyProtoplast01_ID097</t>
  </si>
  <si>
    <t>BokchoyProtoplast01_cmb_ID091</t>
  </si>
  <si>
    <t>435.34  Win029_C03</t>
  </si>
  <si>
    <t>92 X_86</t>
  </si>
  <si>
    <t>7006-34-0|55649-62-2|3130-87-8|70-47-3|2058-58-4</t>
  </si>
  <si>
    <t>l-asparagine</t>
  </si>
  <si>
    <t>BokchoyProtoplast01_ID099</t>
  </si>
  <si>
    <t>BokchoyProtoplast01_cmb_ID093</t>
  </si>
  <si>
    <t>M000000_A168011-101_MST_1688.6_EIQTMS_</t>
  </si>
  <si>
    <t>440.65  Win030_C01</t>
  </si>
  <si>
    <t>BokchoyProtoplast01_ID100</t>
  </si>
  <si>
    <t>BokchoyProtoplast01_cmb_ID094</t>
  </si>
  <si>
    <t>C08278</t>
  </si>
  <si>
    <t>Suberic acid (2TMS)</t>
  </si>
  <si>
    <t>442.08  Win030_C02</t>
  </si>
  <si>
    <t>505-48-6|43199-48-0</t>
  </si>
  <si>
    <t>suberic acid</t>
  </si>
  <si>
    <t>BokchoyProtoplast01_ID101</t>
  </si>
  <si>
    <t>BokchoyProtoplast01_cmb_ID095</t>
  </si>
  <si>
    <t>C00474</t>
  </si>
  <si>
    <t>Ribitol, D- (5TMS)</t>
  </si>
  <si>
    <t>445  Win031_C01</t>
  </si>
  <si>
    <t>488-82-4|14199-73-6|14199-72-5|84709-42-2|7313-55-5|12426-00-5|32381-53-6|488-81-3|87-99-0|37191-59-6|75398-81-1|2152-56-9</t>
  </si>
  <si>
    <t>d-arabitol</t>
  </si>
  <si>
    <t>BokchoyProtoplast01_ID103</t>
  </si>
  <si>
    <t>BokchoyProtoplast01_cmb_ID097</t>
  </si>
  <si>
    <t>451.44  Win032_C01</t>
  </si>
  <si>
    <t>585-84-2|4023-65-8|55530-71-7</t>
  </si>
  <si>
    <t>trans-aconitic acid</t>
  </si>
  <si>
    <t>BokchoyProtoplast01_ID106</t>
  </si>
  <si>
    <t>BokchoyProtoplast01_cmb_ID099</t>
  </si>
  <si>
    <t>454.83  Win032_C04</t>
  </si>
  <si>
    <t>BokchoyProtoplast01_ID107</t>
  </si>
  <si>
    <t>BokchoyProtoplast01_cmb_ID100</t>
  </si>
  <si>
    <t>M000000_A177004-101_MST_1770.9_EITTMS_</t>
  </si>
  <si>
    <t>455.99  Win032_C05</t>
  </si>
  <si>
    <t>BokchoyProtoplast01_ID108</t>
  </si>
  <si>
    <t>BokchoyProtoplast01_cmb_ID101</t>
  </si>
  <si>
    <t>458.74  Win033_C01</t>
  </si>
  <si>
    <t>102 X_97</t>
  </si>
  <si>
    <t>5959-95-5|56-85-9|56145-13-2|6899-04-3|585-21-7</t>
  </si>
  <si>
    <t>l-glutamine</t>
  </si>
  <si>
    <t>BokchoyProtoplast01_ID111</t>
  </si>
  <si>
    <t>BokchoyProtoplast01_cmb_ID102</t>
  </si>
  <si>
    <t>463.72  Win034_C01</t>
  </si>
  <si>
    <t>138-59-0|55520-78-0</t>
  </si>
  <si>
    <t>shikimic acid</t>
  </si>
  <si>
    <t>BokchoyProtoplast01_ID112</t>
  </si>
  <si>
    <t>BokchoyProtoplast01_cmb_ID103</t>
  </si>
  <si>
    <t>466.61  Win034_C02</t>
  </si>
  <si>
    <t>30810-51-6|320-77-4|6061-97-8|1637-73-6|55517-57-2</t>
  </si>
  <si>
    <t>isocitric acid</t>
  </si>
  <si>
    <t>BokchoyProtoplast01_ID113</t>
  </si>
  <si>
    <t>BokchoyProtoplast01_cmb_ID104</t>
  </si>
  <si>
    <t>467.11  Win034_C03</t>
  </si>
  <si>
    <t>5949-29-1|14330-97-3|77-92-9</t>
  </si>
  <si>
    <t>citric acid</t>
  </si>
  <si>
    <t>BokchoyProtoplast01_ID114</t>
  </si>
  <si>
    <t>BokchoyProtoplast01_cmb_ID105</t>
  </si>
  <si>
    <t>468.7  Win035_C01</t>
  </si>
  <si>
    <t>106 X_83</t>
  </si>
  <si>
    <t>7006-33-9|24595-70-8|3184-13-2|55556-70-2|70-26-8|348-66-3|616-07-9</t>
  </si>
  <si>
    <t>l-ornithine</t>
  </si>
  <si>
    <t>BokchoyProtoplast01_ID115</t>
  </si>
  <si>
    <t>BokchoyProtoplast01_cmb_ID106</t>
  </si>
  <si>
    <t>469.37  Win035_C02</t>
  </si>
  <si>
    <t>1154:arginine, dl-, -nh3 (3tms)</t>
  </si>
  <si>
    <t>BokchoyProtoplast01_ID116</t>
  </si>
  <si>
    <t>BokchoyProtoplast01_cmb_ID107</t>
  </si>
  <si>
    <t>C00296</t>
  </si>
  <si>
    <t>Quinic acid, D(-)- (5TMS)</t>
  </si>
  <si>
    <t>475.64  Win036_C01</t>
  </si>
  <si>
    <t>77-95-2|36413-60-2</t>
  </si>
  <si>
    <t>d-quinic acid</t>
  </si>
  <si>
    <t>BokchoyProtoplast01_ID119</t>
  </si>
  <si>
    <t>BokchoyProtoplast01_cmb_ID110</t>
  </si>
  <si>
    <t>479.53  Win037_C02</t>
  </si>
  <si>
    <t>BokchoyProtoplast01_ID120</t>
  </si>
  <si>
    <t>BokchoyProtoplast01_cmb_ID111</t>
  </si>
  <si>
    <t>Fructose, D- (1MEOX) (5TMS)</t>
  </si>
  <si>
    <t>479.83  Win037_C03</t>
  </si>
  <si>
    <t>112 X_245 X_110</t>
  </si>
  <si>
    <t>57-48-7|53188-23-1|56196-14-6|19126-98-8|7776-48-9|30237-26-4</t>
  </si>
  <si>
    <t>d-fructose</t>
  </si>
  <si>
    <t xml:space="preserve"> COR_OK:HDA COR_OK:PC1</t>
  </si>
  <si>
    <t>BokchoyProtoplast01_ID121</t>
  </si>
  <si>
    <t>BokchoyProtoplast01_cmb_ID112</t>
  </si>
  <si>
    <t>481.29  Win037_C04</t>
  </si>
  <si>
    <t>113 X_117</t>
  </si>
  <si>
    <t>10030-80-5|3458-28-4|7296-15-3|530-26-7|31103-86-3</t>
  </si>
  <si>
    <t>d-mannose</t>
  </si>
  <si>
    <t xml:space="preserve"> COR_NG:HI</t>
  </si>
  <si>
    <t>BokchoyProtoplast01_ID125</t>
  </si>
  <si>
    <t>BokchoyProtoplast01_cmb_ID114</t>
  </si>
  <si>
    <t>487.63  Win039_C01</t>
  </si>
  <si>
    <t>BokchoyProtoplast01_ID130</t>
  </si>
  <si>
    <t>BokchoyProtoplast01_cmb_ID117</t>
  </si>
  <si>
    <t>490.32  Win039_C06</t>
  </si>
  <si>
    <t>55429-07-7|56-87-1|24595-69-5|70-54-2|923-27-3|657-27-2</t>
  </si>
  <si>
    <t>l-lysine</t>
  </si>
  <si>
    <t>BokchoyProtoplast01_ID131</t>
  </si>
  <si>
    <t>BokchoyProtoplast01_cmb_ID118</t>
  </si>
  <si>
    <t>490.52  Win039_C07</t>
  </si>
  <si>
    <t>351-50-8|71-00-1|4998-57-6|17908-25-7|5934-29-2|7006-35-1</t>
  </si>
  <si>
    <t>l-histidine</t>
  </si>
  <si>
    <t>BokchoyProtoplast01_ID132</t>
  </si>
  <si>
    <t>BokchoyProtoplast01_cmb_ID119</t>
  </si>
  <si>
    <t>C00794</t>
  </si>
  <si>
    <t>Sorbitol, D- (6TMS)</t>
  </si>
  <si>
    <t>492.14  Win040_C01</t>
  </si>
  <si>
    <t>8042-39-5|8046-05-7|50-70-4|63800-20-4|8036-93-9|14199-80-5|8013-15-8|8045-74-7|15060-73-8|75398-79-7|6706-59-8|36134-87-9|8014-89-9|3959-53-3</t>
  </si>
  <si>
    <t>d-sorbitol</t>
  </si>
  <si>
    <t>BokchoyProtoplast01_ID134</t>
  </si>
  <si>
    <t>BokchoyProtoplast01_cmb_ID120</t>
  </si>
  <si>
    <t>494.53  Win040_C03</t>
  </si>
  <si>
    <t>556-03-6|556-02-5|55520-40-6|51220-73-6|7536-83-6|60-18-4|7415-19-2</t>
  </si>
  <si>
    <t>l-tyrosine</t>
  </si>
  <si>
    <t>BokchoyProtoplast01_ID135</t>
  </si>
  <si>
    <t>BokchoyProtoplast01_cmb_ID121</t>
  </si>
  <si>
    <t>499.88  Win041_C01</t>
  </si>
  <si>
    <t>BokchoyProtoplast01_ID136</t>
  </si>
  <si>
    <t>BokchoyProtoplast01_cmb_ID122</t>
  </si>
  <si>
    <t>C14214</t>
  </si>
  <si>
    <t>Dibutyl phthalate</t>
  </si>
  <si>
    <t>501.74  Win041_C02</t>
  </si>
  <si>
    <t>BokchoyProtoplast01_ID138</t>
  </si>
  <si>
    <t>BokchoyProtoplast01_cmb_ID124</t>
  </si>
  <si>
    <t>C00198</t>
  </si>
  <si>
    <t>D-(+)-Gluconic acid delta-lactone (1MEOX) (4TMS)</t>
  </si>
  <si>
    <t>505.16  Win042_C01</t>
  </si>
  <si>
    <t>BokchoyProtoplast01_ID139</t>
  </si>
  <si>
    <t>BokchoyProtoplast01_cmb_ID125</t>
  </si>
  <si>
    <t>508.01  Win043_C01</t>
  </si>
  <si>
    <t>BokchoyProtoplast01_ID140</t>
  </si>
  <si>
    <t>BokchoyProtoplast01_cmb_ID126</t>
  </si>
  <si>
    <t>M2</t>
  </si>
  <si>
    <t>PR_MST_Acid (Fatty acid trimethylsilyl ester)_2016.2</t>
  </si>
  <si>
    <t>511  Win043_C02</t>
  </si>
  <si>
    <t>BokchoyProtoplast01_ID142</t>
  </si>
  <si>
    <t>BokchoyProtoplast01_cmb_ID128</t>
  </si>
  <si>
    <t>517.28  Win044_C02</t>
  </si>
  <si>
    <t>1213:sinapic acid, cis-</t>
  </si>
  <si>
    <t>BokchoyProtoplast01_ID143</t>
  </si>
  <si>
    <t>BokchoyProtoplast01_cmb_ID129</t>
  </si>
  <si>
    <t>M000000_A231002-101_MST_2301.7_EIGTMS_</t>
  </si>
  <si>
    <t>519.43  Win044_C03</t>
  </si>
  <si>
    <t>BokchoyProtoplast01_ID144</t>
  </si>
  <si>
    <t>BokchoyProtoplast01_cmb_ID130</t>
  </si>
  <si>
    <t>523.22  Win045_C01</t>
  </si>
  <si>
    <t>BokchoyProtoplast01_ID145</t>
  </si>
  <si>
    <t>BokchoyProtoplast01_cmb_ID131</t>
  </si>
  <si>
    <t>523.48  Win045_C02</t>
  </si>
  <si>
    <t>2582-79-8|6917-35-7|87-89-8</t>
  </si>
  <si>
    <t>myo-inositol</t>
  </si>
  <si>
    <t>BokchoyProtoplast01_ID147</t>
  </si>
  <si>
    <t>BokchoyProtoplast01_cmb_ID132</t>
  </si>
  <si>
    <t>M000000_A211001-101_MST_2105.7_EITTMS_</t>
  </si>
  <si>
    <t>525.78  Win045_C04</t>
  </si>
  <si>
    <t>BokchoyProtoplast01_ID149</t>
  </si>
  <si>
    <t>BokchoyProtoplast01_cmb_ID134</t>
  </si>
  <si>
    <t>531.95  Win046_C02</t>
  </si>
  <si>
    <t>135 X_124</t>
  </si>
  <si>
    <t>10586-03-5|501-16-6|331-39-5</t>
  </si>
  <si>
    <t>trans-caffeic acid</t>
  </si>
  <si>
    <t xml:space="preserve"> COR_OK:PC1</t>
  </si>
  <si>
    <t>BokchoyProtoplast01_ID150</t>
  </si>
  <si>
    <t>BokchoyProtoplast01_cmb_ID135</t>
  </si>
  <si>
    <t>537.53  Win047_C01</t>
  </si>
  <si>
    <t>BokchoyProtoplast01_ID151</t>
  </si>
  <si>
    <t>BokchoyProtoplast01_cmb_ID136</t>
  </si>
  <si>
    <t>538.66  Win047_C02</t>
  </si>
  <si>
    <t>137 X_134</t>
  </si>
  <si>
    <t>150-86-7|7541-49-3|57397-39-4</t>
  </si>
  <si>
    <t>phytol</t>
  </si>
  <si>
    <t>BokchoyProtoplast01_ID152</t>
  </si>
  <si>
    <t>BokchoyProtoplast01_cmb_ID137</t>
  </si>
  <si>
    <t>M000000_A221004-101_MST_2214.3_EITTMS_</t>
  </si>
  <si>
    <t>543.9  Win048_C01</t>
  </si>
  <si>
    <t>BokchoyProtoplast01_ID154</t>
  </si>
  <si>
    <t>BokchoyProtoplast01_cmb_ID139</t>
  </si>
  <si>
    <t>Octadecadienoic acid, 9,12-(Z,Z)-, n- (1TMS)</t>
  </si>
  <si>
    <t>546.36  Win048_C03</t>
  </si>
  <si>
    <t>8024-22-4|60-33-3</t>
  </si>
  <si>
    <t>linoleic acid</t>
  </si>
  <si>
    <t>BokchoyProtoplast01_ID155</t>
  </si>
  <si>
    <t>BokchoyProtoplast01_cmb_ID140</t>
  </si>
  <si>
    <t>547.69  Win048_C04</t>
  </si>
  <si>
    <t>463-40-1|21661-08-5</t>
  </si>
  <si>
    <t>alpha-linolenic acid</t>
  </si>
  <si>
    <t>BokchoyProtoplast01_ID156</t>
  </si>
  <si>
    <t>BokchoyProtoplast01_cmb_ID141</t>
  </si>
  <si>
    <t>548.18  Win048_C05</t>
  </si>
  <si>
    <t>153-94-6|61445-27-0|55429-28-2|6912-86-3|54-12-6|73-22-3|7537-04-4</t>
  </si>
  <si>
    <t>l-tryptophane</t>
  </si>
  <si>
    <t>BokchoyProtoplast01_ID157</t>
  </si>
  <si>
    <t>BokchoyProtoplast01_cmb_ID142</t>
  </si>
  <si>
    <t>551.27  Win049_C01</t>
  </si>
  <si>
    <t>343-94-2|61-54-1|55334-17-3</t>
  </si>
  <si>
    <t>tryptamine</t>
  </si>
  <si>
    <t>BokchoyProtoplast01_ID158</t>
  </si>
  <si>
    <t>BokchoyProtoplast01_cmb_ID143</t>
  </si>
  <si>
    <t>554.16  Win050_C01</t>
  </si>
  <si>
    <t>144 X_249 X_139</t>
  </si>
  <si>
    <t>334-50-9|124-20-9</t>
  </si>
  <si>
    <t>spermidine</t>
  </si>
  <si>
    <t xml:space="preserve"> COR_OK:HDA TMS:HI</t>
  </si>
  <si>
    <t>BokchoyProtoplast01_ID160</t>
  </si>
  <si>
    <t>BokchoyProtoplast01_cmb_ID145</t>
  </si>
  <si>
    <t>555.22  Win050_C03</t>
  </si>
  <si>
    <t>146 X_246</t>
  </si>
  <si>
    <t>55268-53-6|1783-96-6|617-45-8|56-84-8|15985-05-4</t>
  </si>
  <si>
    <t>l-aspartic acid</t>
  </si>
  <si>
    <t xml:space="preserve"> COR_OK:HDA</t>
  </si>
  <si>
    <t>BokchoyProtoplast01_ID161</t>
  </si>
  <si>
    <t>BokchoyProtoplast01_cmb_ID146</t>
  </si>
  <si>
    <t>559.14  Win051_C01</t>
  </si>
  <si>
    <t>BokchoyProtoplast01_ID162</t>
  </si>
  <si>
    <t>BokchoyProtoplast01_cmb_ID147</t>
  </si>
  <si>
    <t>C00491</t>
  </si>
  <si>
    <t>Cystine, L- (4TMS)</t>
  </si>
  <si>
    <t>559.84  Win051_C02</t>
  </si>
  <si>
    <t>69688-44-4|349-46-2|56-89-3|923-32-0|24645-67-8</t>
  </si>
  <si>
    <t>l-cystine</t>
  </si>
  <si>
    <t>BokchoyProtoplast01_ID163</t>
  </si>
  <si>
    <t>BokchoyProtoplast01_cmb_ID148</t>
  </si>
  <si>
    <t>565.25  Win052_C01</t>
  </si>
  <si>
    <t>54010-71-8|299-31-0|56-73-5|55530-73-9|28176-73-0|3671-99-6</t>
  </si>
  <si>
    <t>d-glucose-6-phosphate</t>
  </si>
  <si>
    <t>BokchoyProtoplast01_ID164</t>
  </si>
  <si>
    <t>BokchoyProtoplast01_cmb_ID149</t>
  </si>
  <si>
    <t>M000000_A237002-101_MST_2370.2_EITTMS_</t>
  </si>
  <si>
    <t>570.69  Win053_C01</t>
  </si>
  <si>
    <t>BokchoyProtoplast01_ID165</t>
  </si>
  <si>
    <t>BokchoyProtoplast01_cmb_ID150</t>
  </si>
  <si>
    <t>571.96  Win053_C02</t>
  </si>
  <si>
    <t>BokchoyProtoplast01_ID166</t>
  </si>
  <si>
    <t>BokchoyProtoplast01_cmb_ID151</t>
  </si>
  <si>
    <t>M000000_A241003-101_MST_2409_EIQTMS_</t>
  </si>
  <si>
    <t>573.09  Win053_C03</t>
  </si>
  <si>
    <t>BokchoyProtoplast01_ID167</t>
  </si>
  <si>
    <t>BokchoyProtoplast01_cmb_ID152</t>
  </si>
  <si>
    <t>574.74  Win053_C04</t>
  </si>
  <si>
    <t>BokchoyProtoplast01_ID168</t>
  </si>
  <si>
    <t>BokchoyProtoplast01_cmb_ID153</t>
  </si>
  <si>
    <t>577.27  Win054_C01</t>
  </si>
  <si>
    <t>BokchoyProtoplast01_ID169</t>
  </si>
  <si>
    <t>BokchoyProtoplast01_cmb_ID154</t>
  </si>
  <si>
    <t>579.26  Win054_C02</t>
  </si>
  <si>
    <t>15421-51-9|55568-91-7</t>
  </si>
  <si>
    <t>1248:inositol-1-phosphate, myo-</t>
  </si>
  <si>
    <t>BokchoyProtoplast01_ID170</t>
  </si>
  <si>
    <t>BokchoyProtoplast01_cmb_ID155</t>
  </si>
  <si>
    <t>581.65  Win054_C03</t>
  </si>
  <si>
    <t>BokchoyProtoplast01_ID171</t>
  </si>
  <si>
    <t>BokchoyProtoplast01_cmb_ID156</t>
  </si>
  <si>
    <t>584.17  Win055_C01</t>
  </si>
  <si>
    <t>58-96-8|10457-16-6</t>
  </si>
  <si>
    <t>uridine</t>
  </si>
  <si>
    <t>BokchoyProtoplast01_ID172</t>
  </si>
  <si>
    <t>BokchoyProtoplast01_cmb_ID157</t>
  </si>
  <si>
    <t>585.1  Win055_C02</t>
  </si>
  <si>
    <t>BokchoyProtoplast01_ID173</t>
  </si>
  <si>
    <t>BokchoyProtoplast01_cmb_ID158</t>
  </si>
  <si>
    <t>586.93  Win055_C03</t>
  </si>
  <si>
    <t>BokchoyProtoplast01_ID174</t>
  </si>
  <si>
    <t>BokchoyProtoplast01_cmb_ID159</t>
  </si>
  <si>
    <t>C00780</t>
  </si>
  <si>
    <t>Tryptamine, 5-hydroxy- (4TMS)</t>
  </si>
  <si>
    <t>588.26  Win055_C04</t>
  </si>
  <si>
    <t>50-67-9|153-98-0|55429-74-8</t>
  </si>
  <si>
    <t>serotonin</t>
  </si>
  <si>
    <t>BokchoyProtoplast01_ID175</t>
  </si>
  <si>
    <t>BokchoyProtoplast01_cmb_ID160</t>
  </si>
  <si>
    <t>M000000_A252002-101_MST_2518_EITTMS_</t>
  </si>
  <si>
    <t>592.34  Win056_C01</t>
  </si>
  <si>
    <t>BokchoyProtoplast01_ID177</t>
  </si>
  <si>
    <t>BokchoyProtoplast01_cmb_ID162</t>
  </si>
  <si>
    <t>595.26  Win056_C03</t>
  </si>
  <si>
    <t>BokchoyProtoplast01_ID178</t>
  </si>
  <si>
    <t>BokchoyProtoplast01_cmb_ID163</t>
  </si>
  <si>
    <t>597.49  Win056_C04</t>
  </si>
  <si>
    <t>BokchoyProtoplast01_ID179</t>
  </si>
  <si>
    <t>BokchoyProtoplast01_cmb_ID164</t>
  </si>
  <si>
    <t>599.25  Win057_C01</t>
  </si>
  <si>
    <t>BokchoyProtoplast01_ID180</t>
  </si>
  <si>
    <t>BokchoyProtoplast01_cmb_ID165</t>
  </si>
  <si>
    <t>M000000_A258003-101_MST_2581.2_EITTMS_</t>
  </si>
  <si>
    <t>601.84  Win057_C02</t>
  </si>
  <si>
    <t>BokchoyProtoplast01_ID182</t>
  </si>
  <si>
    <t>BokchoyProtoplast01_cmb_ID167</t>
  </si>
  <si>
    <t>M000000_A259002-101_MST_2597.4_EITTMS_</t>
  </si>
  <si>
    <t>605.59  Win058_C02</t>
  </si>
  <si>
    <t>BokchoyProtoplast01_ID183</t>
  </si>
  <si>
    <t>BokchoyProtoplast01_cmb_ID168</t>
  </si>
  <si>
    <t>607.28  Win058_C03</t>
  </si>
  <si>
    <t>BokchoyProtoplast01_ID184</t>
  </si>
  <si>
    <t>BokchoyProtoplast01_cmb_ID169</t>
  </si>
  <si>
    <t>609.31  Win058_C04</t>
  </si>
  <si>
    <t>BokchoyProtoplast01_ID185</t>
  </si>
  <si>
    <t>BokchoyProtoplast01_cmb_ID170</t>
  </si>
  <si>
    <t>612.23  Win059_C01</t>
  </si>
  <si>
    <t>171 X_241</t>
  </si>
  <si>
    <t>57-50-1|19159-25-2</t>
  </si>
  <si>
    <t>BokchoyProtoplast01_ID187</t>
  </si>
  <si>
    <t>BokchoyProtoplast01_cmb_ID172</t>
  </si>
  <si>
    <t>629.82  Win061_C01</t>
  </si>
  <si>
    <t>173 X_172 X_175</t>
  </si>
  <si>
    <t>4482-75-1|69-79-4|6363-53-7</t>
  </si>
  <si>
    <t>d-maltose</t>
  </si>
  <si>
    <t>BokchoyProtoplast01_ID188</t>
  </si>
  <si>
    <t>BokchoyProtoplast01_cmb_ID173</t>
  </si>
  <si>
    <t>630.55  Win061_C02</t>
  </si>
  <si>
    <t>6138-23-4|99-20-7</t>
  </si>
  <si>
    <t>d-trehalose</t>
  </si>
  <si>
    <t>BokchoyProtoplast01_ID190</t>
  </si>
  <si>
    <t>BokchoyProtoplast01_cmb_ID175</t>
  </si>
  <si>
    <t>638.85  Win063_C01</t>
  </si>
  <si>
    <t>BokchoyProtoplast01_ID191</t>
  </si>
  <si>
    <t>BokchoyProtoplast01_cmb_ID176</t>
  </si>
  <si>
    <t>M000000_A207003-101_MST_2072_EITTMS_</t>
  </si>
  <si>
    <t>640.08  Win063_C02</t>
  </si>
  <si>
    <t>BokchoyProtoplast01_ID193</t>
  </si>
  <si>
    <t>BokchoyProtoplast01_cmb_ID178</t>
  </si>
  <si>
    <t>643.93  Win063_C04</t>
  </si>
  <si>
    <t>BokchoyProtoplast01_ID195</t>
  </si>
  <si>
    <t>BokchoyProtoplast01_cmb_ID180</t>
  </si>
  <si>
    <t>Lactitol (9TMS)</t>
  </si>
  <si>
    <t>650.61  Win065_C01</t>
  </si>
  <si>
    <t>181 X_182</t>
  </si>
  <si>
    <t>585-86-4</t>
  </si>
  <si>
    <t>1274:lactitol</t>
  </si>
  <si>
    <t>BokchoyProtoplast01_ID197</t>
  </si>
  <si>
    <t>BokchoyProtoplast01_cmb_ID182</t>
  </si>
  <si>
    <t>658.61  Win066_C02</t>
  </si>
  <si>
    <t>BokchoyProtoplast01_ID198</t>
  </si>
  <si>
    <t>BokchoyProtoplast01_cmb_ID183</t>
  </si>
  <si>
    <t>Maltitol (9TMS)</t>
  </si>
  <si>
    <t>661.93  Win067_C01</t>
  </si>
  <si>
    <t>184 X_178 X_180</t>
  </si>
  <si>
    <t>585-88-6|97906-38-2</t>
  </si>
  <si>
    <t>maltitol</t>
  </si>
  <si>
    <t>BokchoyProtoplast01_ID199</t>
  </si>
  <si>
    <t>BokchoyProtoplast01_cmb_ID184</t>
  </si>
  <si>
    <t>665.18  Win068_C01</t>
  </si>
  <si>
    <t>BokchoyProtoplast01_ID200</t>
  </si>
  <si>
    <t>BokchoyProtoplast01_cmb_ID185</t>
  </si>
  <si>
    <t>666.74  Win068_C02</t>
  </si>
  <si>
    <t>BokchoyProtoplast01_ID201</t>
  </si>
  <si>
    <t>BokchoyProtoplast01_cmb_ID186</t>
  </si>
  <si>
    <t>668.54  Win069_C01</t>
  </si>
  <si>
    <t>BokchoyProtoplast01_ID202</t>
  </si>
  <si>
    <t>BokchoyProtoplast01_cmb_ID187</t>
  </si>
  <si>
    <t>669.76  Win069_C02</t>
  </si>
  <si>
    <t>BokchoyProtoplast01_ID203</t>
  </si>
  <si>
    <t>BokchoyProtoplast01_cmb_ID188</t>
  </si>
  <si>
    <t>676.5  Win070_C01</t>
  </si>
  <si>
    <t>16908-86-4|3687-64-7</t>
  </si>
  <si>
    <t>galactinol</t>
  </si>
  <si>
    <t>BokchoyProtoplast01_ID204</t>
  </si>
  <si>
    <t>BokchoyProtoplast01_cmb_ID189</t>
  </si>
  <si>
    <t>681.98  Win071_C01</t>
  </si>
  <si>
    <t>BokchoyProtoplast01_ID205</t>
  </si>
  <si>
    <t>BokchoyProtoplast01_cmb_ID190</t>
  </si>
  <si>
    <t>685.7  Win072_C01</t>
  </si>
  <si>
    <t>BokchoyProtoplast01_ID206</t>
  </si>
  <si>
    <t>BokchoyProtoplast01_cmb_ID191</t>
  </si>
  <si>
    <t>688.32  Win072_C02</t>
  </si>
  <si>
    <t>BokchoyProtoplast01_ID207</t>
  </si>
  <si>
    <t>BokchoyProtoplast01_cmb_ID192</t>
  </si>
  <si>
    <t>689.68  Win072_C03</t>
  </si>
  <si>
    <t>BokchoyProtoplast01_ID208</t>
  </si>
  <si>
    <t>BokchoyProtoplast01_cmb_ID193</t>
  </si>
  <si>
    <t>M000000_A285001-101_MST_2851.8_EITTMS_</t>
  </si>
  <si>
    <t>692.64  Win073_C01</t>
  </si>
  <si>
    <t>BokchoyProtoplast01_ID209</t>
  </si>
  <si>
    <t>BokchoyProtoplast01_cmb_ID194</t>
  </si>
  <si>
    <t>698.05  Win073_C02</t>
  </si>
  <si>
    <t>BokchoyProtoplast01_ID210</t>
  </si>
  <si>
    <t>BokchoyProtoplast01_cmb_ID195</t>
  </si>
  <si>
    <t>M000000_A311002-101_MST_3110.4_EITTMS_</t>
  </si>
  <si>
    <t>700.77  Win074_C01</t>
  </si>
  <si>
    <t>BokchoyProtoplast01_ID211</t>
  </si>
  <si>
    <t>BokchoyProtoplast01_cmb_ID196</t>
  </si>
  <si>
    <t>701.9  Win074_C02</t>
  </si>
  <si>
    <t>BokchoyProtoplast01_ID212</t>
  </si>
  <si>
    <t>BokchoyProtoplast01_cmb_ID197</t>
  </si>
  <si>
    <t>PR_MST_Sugar (Disaccharide)_3092.2</t>
  </si>
  <si>
    <t>703.4  Win074_C03</t>
  </si>
  <si>
    <t>BokchoyProtoplast01_ID213</t>
  </si>
  <si>
    <t>BokchoyProtoplast01_cmb_ID198</t>
  </si>
  <si>
    <t>705.06  Win074_C04</t>
  </si>
  <si>
    <t>BokchoyProtoplast01_ID214</t>
  </si>
  <si>
    <t>BokchoyProtoplast01_cmb_ID199</t>
  </si>
  <si>
    <t>707.88  Win075_C01</t>
  </si>
  <si>
    <t>BokchoyProtoplast01_ID215</t>
  </si>
  <si>
    <t>BokchoyProtoplast01_cmb_ID200</t>
  </si>
  <si>
    <t>709.9  Win075_C02</t>
  </si>
  <si>
    <t>BokchoyProtoplast01_ID216</t>
  </si>
  <si>
    <t>BokchoyProtoplast01_cmb_ID201</t>
  </si>
  <si>
    <t>718.63  Win077_C01</t>
  </si>
  <si>
    <t>BokchoyProtoplast01_ID217</t>
  </si>
  <si>
    <t>BokchoyProtoplast01_cmb_ID202</t>
  </si>
  <si>
    <t>721.92  Win077_C02</t>
  </si>
  <si>
    <t>BokchoyProtoplast01_ID218</t>
  </si>
  <si>
    <t>BokchoyProtoplast01_cmb_ID203</t>
  </si>
  <si>
    <t>723.98  Win077_C03</t>
  </si>
  <si>
    <t>BokchoyProtoplast01_ID220</t>
  </si>
  <si>
    <t>BokchoyProtoplast01_cmb_ID205</t>
  </si>
  <si>
    <t>728.96  Win078_C02</t>
  </si>
  <si>
    <t>BokchoyProtoplast01_ID221</t>
  </si>
  <si>
    <t>BokchoyProtoplast01_cmb_ID206</t>
  </si>
  <si>
    <t>740.11  Win080_C01</t>
  </si>
  <si>
    <t>BokchoyProtoplast01_ID222</t>
  </si>
  <si>
    <t>BokchoyProtoplast01_cmb_ID207</t>
  </si>
  <si>
    <t>742.01  Win080_C02</t>
  </si>
  <si>
    <t>BokchoyProtoplast01_ID223</t>
  </si>
  <si>
    <t>BokchoyProtoplast01_cmb_ID208</t>
  </si>
  <si>
    <t>750.24  Win082_C01</t>
  </si>
  <si>
    <t>BokchoyProtoplast01_ID224</t>
  </si>
  <si>
    <t>BokchoyProtoplast01_cmb_ID209</t>
  </si>
  <si>
    <t>760.03  Win085_C01</t>
  </si>
  <si>
    <t>BokchoyProtoplast01_ID225</t>
  </si>
  <si>
    <t>BokchoyProtoplast01_cmb_ID210</t>
  </si>
  <si>
    <t>761.5  Win085_C02</t>
  </si>
  <si>
    <t>BokchoyProtoplast01_ID226</t>
  </si>
  <si>
    <t>BokchoyProtoplast01_cmb_ID211</t>
  </si>
  <si>
    <t>764.35  Win086_C01</t>
  </si>
  <si>
    <t>BokchoyProtoplast01_ID227</t>
  </si>
  <si>
    <t>BokchoyProtoplast01_cmb_ID212</t>
  </si>
  <si>
    <t>768.83  Win087_C01</t>
  </si>
  <si>
    <t>BokchoyProtoplast01_ID228</t>
  </si>
  <si>
    <t>BokchoyProtoplast01_cmb_ID213</t>
  </si>
  <si>
    <t>769.83  Win087_C02</t>
  </si>
  <si>
    <t>BokchoyProtoplast01_ID229</t>
  </si>
  <si>
    <t>BokchoyProtoplast01_cmb_ID214</t>
  </si>
  <si>
    <t>772.92  Win088_C01</t>
  </si>
  <si>
    <t>BokchoyProtoplast01_ID230</t>
  </si>
  <si>
    <t>BokchoyProtoplast01_cmb_ID215</t>
  </si>
  <si>
    <t>784.4  Win089_C01</t>
  </si>
  <si>
    <t>127230-13-1|17629-30-0|512-69-6</t>
  </si>
  <si>
    <t>d-raffinose</t>
  </si>
  <si>
    <t>BokchoyProtoplast01_ID231</t>
  </si>
  <si>
    <t>BokchoyProtoplast01_cmb_ID216</t>
  </si>
  <si>
    <t>787.06  Win089_C02</t>
  </si>
  <si>
    <t>BokchoyProtoplast01_ID232</t>
  </si>
  <si>
    <t>BokchoyProtoplast01_cmb_ID217</t>
  </si>
  <si>
    <t>790.41  Win090_C01</t>
  </si>
  <si>
    <t>218 X_219</t>
  </si>
  <si>
    <t>5779-62-4|2625-46-9|83-46-5</t>
  </si>
  <si>
    <t>sitosterol</t>
  </si>
  <si>
    <t>RDA_BokchoyProtoplast01_ID250</t>
  </si>
  <si>
    <t>RDA_BokchoyProtoplast01_cmb_ID017</t>
  </si>
  <si>
    <t>RI:1291-1300</t>
  </si>
  <si>
    <t>Proline M/z:142 + 216 RI:1291-1300</t>
  </si>
  <si>
    <t>609-36-9|344-25-2|7364-47-8|147-85-3</t>
  </si>
  <si>
    <t>l-proline</t>
  </si>
  <si>
    <t>RDA_BokchoyProtoplast01_ID251</t>
  </si>
  <si>
    <t>RDA_BokchoyProtoplast01_cmb_ID018</t>
  </si>
  <si>
    <t>RI:1301-1308</t>
  </si>
  <si>
    <t>Succinate M/z:172 + 218 RI:1301-1308</t>
  </si>
  <si>
    <t>110-15-6|56-14-4|40309-57-7</t>
  </si>
  <si>
    <t>succinic acid</t>
  </si>
  <si>
    <t>RDA_BokchoyProtoplast01_ID252</t>
  </si>
  <si>
    <t>RDA_BokchoyProtoplast01_cmb_ID019</t>
  </si>
  <si>
    <t>C01879</t>
  </si>
  <si>
    <t>Pyroglutamate</t>
  </si>
  <si>
    <t>RI:1515-1527</t>
  </si>
  <si>
    <t>Pyroglutamate M/z:156 + 258 RI:1515-1527</t>
  </si>
  <si>
    <t>30274-77-2|213608-51-6|98-79-3|4042-36-8|16891-48-8</t>
  </si>
  <si>
    <t>l-5-oxoproline</t>
  </si>
  <si>
    <t>RDA_BokchoyProtoplast01_ID253</t>
  </si>
  <si>
    <t>RDA_BokchoyProtoplast01_cmb_ID020</t>
  </si>
  <si>
    <t>RI:1602-1609</t>
  </si>
  <si>
    <t>Glutamate M/z:230 + 246 RI:1602-1609</t>
  </si>
  <si>
    <t>56-86-0|617-65-2|138-16-9|15985-07-6|6893-26-1</t>
  </si>
  <si>
    <t>l-glutamic acid</t>
  </si>
  <si>
    <t>RDA_BokchoyProtoplast01_ID254</t>
  </si>
  <si>
    <t>RDA_BokchoyProtoplast01_cmb_ID021</t>
  </si>
  <si>
    <t>Glucose1 M/z:229 + 319 RI:1874-1891</t>
  </si>
  <si>
    <t>240 X_244</t>
  </si>
  <si>
    <t>50-99-7|53991-51-8|34152-44-8|19126-99-9|492-61-5|492-62-6</t>
  </si>
  <si>
    <t>d-glucose</t>
  </si>
  <si>
    <t>RDA_BokchoyProtoplast01_ID256</t>
  </si>
  <si>
    <t>RDA_BokchoyProtoplast01_cmb_ID023</t>
  </si>
  <si>
    <t>RI:1736-1745</t>
  </si>
  <si>
    <t>Putrescine M/z:361 + 376 RI:1736-1745</t>
  </si>
  <si>
    <t>39772-63-9|333-93-7|110-60-1</t>
  </si>
  <si>
    <t>putrescine</t>
  </si>
  <si>
    <t>RDA_BokchoyProtoplast01_ID257</t>
  </si>
  <si>
    <t>RDA_BokchoyProtoplast01_cmb_ID024</t>
  </si>
  <si>
    <t>Hexadecanoate</t>
  </si>
  <si>
    <t>RI:2036-2045</t>
  </si>
  <si>
    <t>Hexadecanoate M/z:313 + 328 RI:2036-2045</t>
  </si>
  <si>
    <t>55520-89-3|57-10-3</t>
  </si>
  <si>
    <t>palmitic acid</t>
  </si>
  <si>
    <t>RDA_BokchoyProtoplast01_ID261</t>
  </si>
  <si>
    <t>RDA_BokchoyProtoplast01_cmb_ID028</t>
  </si>
  <si>
    <t>RI:2277-2287</t>
  </si>
  <si>
    <t>Fructose-6-phosphate M/z:315 + 459 RI:2277-2287</t>
  </si>
  <si>
    <t>643-13-0|55530-74-0|26177-86-6</t>
  </si>
  <si>
    <t>d-fructose-6-phosphate</t>
  </si>
  <si>
    <t>RDA_BokchoyProtoplast01_ID262</t>
  </si>
  <si>
    <t>RDA_BokchoyProtoplast01_cmb_ID029</t>
  </si>
  <si>
    <t>RI:1299-1305</t>
  </si>
  <si>
    <t>Glycine M/z:174 + 248 RI:1299-1305</t>
  </si>
  <si>
    <t>56-40-6|5630-82-0|7364-42-3</t>
  </si>
  <si>
    <t>glycine</t>
  </si>
  <si>
    <t>C00597</t>
    <phoneticPr fontId="1"/>
  </si>
  <si>
    <t>C00041</t>
    <phoneticPr fontId="1"/>
  </si>
  <si>
    <t>C00116</t>
    <phoneticPr fontId="1"/>
  </si>
  <si>
    <t>C00407</t>
    <phoneticPr fontId="1"/>
  </si>
  <si>
    <t>C00037</t>
    <phoneticPr fontId="1"/>
  </si>
  <si>
    <t>C00148</t>
    <phoneticPr fontId="1"/>
  </si>
  <si>
    <t>C00065</t>
    <phoneticPr fontId="1"/>
  </si>
  <si>
    <t>C00188</t>
    <phoneticPr fontId="1"/>
  </si>
  <si>
    <t>C00062</t>
    <phoneticPr fontId="1"/>
  </si>
  <si>
    <t>C00073</t>
    <phoneticPr fontId="1"/>
  </si>
  <si>
    <t>C00064</t>
    <phoneticPr fontId="1"/>
  </si>
  <si>
    <t>C00152</t>
    <phoneticPr fontId="1"/>
  </si>
  <si>
    <t>C00025</t>
    <phoneticPr fontId="1"/>
  </si>
  <si>
    <t>C00079</t>
    <phoneticPr fontId="1"/>
  </si>
  <si>
    <t>C00047</t>
    <phoneticPr fontId="1"/>
  </si>
  <si>
    <t>C00072</t>
    <phoneticPr fontId="1"/>
  </si>
  <si>
    <t>ribitol</t>
    <phoneticPr fontId="1"/>
  </si>
  <si>
    <t>Leaf3h_6/Ribitol/Chl</t>
  </si>
  <si>
    <t>Leaf3h_5/Ribitol/Chl</t>
  </si>
  <si>
    <t>Leaf3h_4/Ribitol/Chl</t>
  </si>
  <si>
    <t>Leaf3h_3/Ribitol/Chl</t>
  </si>
  <si>
    <t>Leaf3h_2/Ribitol/Chl</t>
  </si>
  <si>
    <t>Leaf3h_6/Ribitol</t>
  </si>
  <si>
    <t>Leaf3h_5/Ribitol</t>
  </si>
  <si>
    <t>Leaf3h_4/Ribitol</t>
  </si>
  <si>
    <t>Leaf3h_3/Ribitol</t>
  </si>
  <si>
    <t>Leaf3h_2/Ribitol</t>
  </si>
  <si>
    <t>Leaf3h_6</t>
  </si>
  <si>
    <t>Leaf3h_5</t>
  </si>
  <si>
    <t>Leaf3h_4</t>
  </si>
  <si>
    <t>Leaf3h_3</t>
  </si>
  <si>
    <t>Leaf3h_2</t>
  </si>
  <si>
    <t>Protoplast_6/Ribitol/Chl</t>
  </si>
  <si>
    <t>Protoplast_5/Ribitol/Chl</t>
  </si>
  <si>
    <t>Protoplast_4/Ribitol/Chl</t>
  </si>
  <si>
    <t>Protoplast_3/Ribitol/Chl</t>
  </si>
  <si>
    <t>Protoplast_2/Ribitol/Chl</t>
  </si>
  <si>
    <t>Protoplast_6/Ritol</t>
  </si>
  <si>
    <t>Protoplast_5/Ritol</t>
  </si>
  <si>
    <t>Protoplast_4/Ritol</t>
  </si>
  <si>
    <t>Protoplast_3/Ritol</t>
  </si>
  <si>
    <t>Protoplast_2/Ritol</t>
  </si>
  <si>
    <t>Protoplast_6</t>
  </si>
  <si>
    <t>Protoplast_5</t>
  </si>
  <si>
    <t>Protoplast_4</t>
  </si>
  <si>
    <t>Protoplast_3</t>
  </si>
  <si>
    <t>Protoplast_2</t>
  </si>
  <si>
    <t>Leaf0h_6/Ribitol/Chl</t>
  </si>
  <si>
    <t>Leaf0h_5/Ribitol/Chl</t>
  </si>
  <si>
    <t>Leaf0h_4/Ribitol/Chl</t>
  </si>
  <si>
    <t>Leaf0h_3/Ribitol/Chl</t>
  </si>
  <si>
    <t>Leaf0h_2/Ribitol/Chl</t>
  </si>
  <si>
    <t>Leaf0h_6/Ribitol</t>
  </si>
  <si>
    <t>Leaf0h_5/Ribitol</t>
  </si>
  <si>
    <t>Leaf0h_4/Ribitol</t>
  </si>
  <si>
    <t>Leaf0h_3/Ribitol</t>
  </si>
  <si>
    <t>Leaf0h_2/Ribitol</t>
  </si>
  <si>
    <t>Leaf0h_6</t>
  </si>
  <si>
    <t>Leaf0h_5</t>
  </si>
  <si>
    <t>Leaf0h_4</t>
  </si>
  <si>
    <t>Leaf0h_3</t>
  </si>
  <si>
    <t>Leaf0h_2</t>
  </si>
  <si>
    <t>Metabolites</t>
  </si>
  <si>
    <t>log2P/C</t>
    <phoneticPr fontId="1"/>
  </si>
  <si>
    <t>P/C</t>
    <phoneticPr fontId="1"/>
  </si>
  <si>
    <t>Mean P/Chl</t>
    <phoneticPr fontId="1"/>
  </si>
  <si>
    <t>P4/Chl</t>
  </si>
  <si>
    <t>P3/Chl</t>
  </si>
  <si>
    <t>P2/Chl</t>
  </si>
  <si>
    <t>P1/Chl</t>
    <phoneticPr fontId="1"/>
  </si>
  <si>
    <t>Mean C/Chl</t>
    <phoneticPr fontId="1"/>
  </si>
  <si>
    <t>C4/Chl</t>
  </si>
  <si>
    <t>C3/Chl</t>
  </si>
  <si>
    <t>C2/Chl</t>
  </si>
  <si>
    <t>C1/Chl</t>
    <phoneticPr fontId="1"/>
  </si>
  <si>
    <t>C1/Chl</t>
  </si>
  <si>
    <t>Mean C/Chl</t>
  </si>
  <si>
    <t>P1/Chl</t>
  </si>
  <si>
    <t>Mean P/Chl</t>
  </si>
  <si>
    <t>P/C</t>
  </si>
  <si>
    <t>log2P/C</t>
  </si>
  <si>
    <t>PA2</t>
  </si>
  <si>
    <t>PA3</t>
  </si>
  <si>
    <t>PA4</t>
  </si>
  <si>
    <t>PA2/Chl</t>
  </si>
  <si>
    <t>PA3/Chl</t>
  </si>
  <si>
    <t>PA4/Chl</t>
  </si>
  <si>
    <t>CA1</t>
    <phoneticPr fontId="1"/>
  </si>
  <si>
    <t>CA2</t>
  </si>
  <si>
    <t>CA3</t>
  </si>
  <si>
    <t>CA4</t>
  </si>
  <si>
    <t>CA1/gFW</t>
    <phoneticPr fontId="1"/>
  </si>
  <si>
    <t>CA2/gFW</t>
  </si>
  <si>
    <t>CA3/gFW</t>
  </si>
  <si>
    <t>CA4/gFW</t>
  </si>
  <si>
    <t>CA1/Chl</t>
    <phoneticPr fontId="1"/>
  </si>
  <si>
    <t>CA2/Chl</t>
  </si>
  <si>
    <t>CA3/Chl</t>
  </si>
  <si>
    <t>CA4/Chl</t>
  </si>
  <si>
    <t>MeanCA/Chl</t>
    <phoneticPr fontId="1"/>
  </si>
  <si>
    <t>PA1</t>
    <phoneticPr fontId="1"/>
  </si>
  <si>
    <t>PA1/Chl</t>
    <phoneticPr fontId="1"/>
  </si>
  <si>
    <t>MeanPA/Chl</t>
    <phoneticPr fontId="1"/>
  </si>
  <si>
    <t>P/C Mean</t>
    <phoneticPr fontId="1"/>
  </si>
  <si>
    <t>log2 P/C</t>
    <phoneticPr fontId="1"/>
  </si>
  <si>
    <t>C06547</t>
    <phoneticPr fontId="1"/>
  </si>
  <si>
    <t>ethylene</t>
    <phoneticPr fontId="1"/>
  </si>
  <si>
    <t>C00134</t>
    <phoneticPr fontId="1"/>
  </si>
  <si>
    <t>putrescine</t>
    <phoneticPr fontId="1"/>
  </si>
  <si>
    <t>C00315</t>
    <phoneticPr fontId="1"/>
  </si>
  <si>
    <t>spermidine</t>
    <phoneticPr fontId="1"/>
  </si>
  <si>
    <t>C00750</t>
    <phoneticPr fontId="1"/>
  </si>
  <si>
    <t>spermine</t>
    <phoneticPr fontId="1"/>
  </si>
  <si>
    <t>Metabolites</t>
    <phoneticPr fontId="1"/>
  </si>
  <si>
    <t>C00014</t>
    <phoneticPr fontId="1"/>
  </si>
  <si>
    <t>NH3</t>
    <phoneticPr fontId="1"/>
  </si>
  <si>
    <t>SA</t>
  </si>
  <si>
    <t>SAG</t>
  </si>
  <si>
    <t>Leaf0h_1</t>
    <phoneticPr fontId="8"/>
  </si>
  <si>
    <t>Leaf0h_1/Ribitol</t>
    <phoneticPr fontId="8"/>
  </si>
  <si>
    <t>Leaf0h_1/Ribitol/Chl</t>
    <phoneticPr fontId="8"/>
  </si>
  <si>
    <t>MeanLeaf0h/Ritol/Chl</t>
    <phoneticPr fontId="8"/>
  </si>
  <si>
    <t>Protoplast_1</t>
    <phoneticPr fontId="8"/>
  </si>
  <si>
    <t>Protoplast_1/Ritol</t>
    <phoneticPr fontId="8"/>
  </si>
  <si>
    <t>Protoplast_1/Ribitol/Chl</t>
    <phoneticPr fontId="8"/>
  </si>
  <si>
    <t>Mean.Protoplast/Ribitol/Chl</t>
    <phoneticPr fontId="8"/>
  </si>
  <si>
    <t>Leaf3h_1</t>
    <phoneticPr fontId="8"/>
  </si>
  <si>
    <t>Leaf3h_1/Ribitol</t>
    <phoneticPr fontId="8"/>
  </si>
  <si>
    <t>Leaf3h_1/Ribitol/Chl</t>
    <phoneticPr fontId="8"/>
  </si>
  <si>
    <t>Ratio.Leaf3h_Leaf0h</t>
    <phoneticPr fontId="8"/>
  </si>
  <si>
    <t>log2.Leaf3h_Leaf0h</t>
    <phoneticPr fontId="8"/>
  </si>
  <si>
    <t>Ratio.Protoplast_Leaf0h</t>
    <phoneticPr fontId="8"/>
  </si>
  <si>
    <t>log2.Protoplast_Leaf0h</t>
    <phoneticPr fontId="8"/>
  </si>
  <si>
    <t>Ratio.Protoplast_Leaf3h</t>
    <phoneticPr fontId="8"/>
  </si>
  <si>
    <t>log2.Protoplast_Leaf3h</t>
    <phoneticPr fontId="8"/>
  </si>
  <si>
    <t>C00597</t>
    <phoneticPr fontId="8"/>
  </si>
  <si>
    <t>C00026</t>
    <phoneticPr fontId="8"/>
  </si>
  <si>
    <t>C00158</t>
    <phoneticPr fontId="8"/>
  </si>
  <si>
    <t>citrate</t>
    <phoneticPr fontId="8"/>
  </si>
  <si>
    <t>C00122</t>
    <phoneticPr fontId="8"/>
  </si>
  <si>
    <t>fumarate</t>
    <phoneticPr fontId="8"/>
  </si>
  <si>
    <t>C00333</t>
    <phoneticPr fontId="8"/>
  </si>
  <si>
    <t>galacturonate</t>
    <phoneticPr fontId="8"/>
  </si>
  <si>
    <t>C00311</t>
    <phoneticPr fontId="8"/>
  </si>
  <si>
    <t>isocitrate</t>
    <phoneticPr fontId="8"/>
  </si>
  <si>
    <t>C00186</t>
    <phoneticPr fontId="8"/>
  </si>
  <si>
    <t>lactate</t>
    <phoneticPr fontId="8"/>
  </si>
  <si>
    <t>C00383</t>
    <phoneticPr fontId="8"/>
  </si>
  <si>
    <t>malonate</t>
    <phoneticPr fontId="8"/>
  </si>
  <si>
    <t>C00036</t>
    <phoneticPr fontId="8"/>
  </si>
  <si>
    <t>C00022</t>
    <phoneticPr fontId="8"/>
  </si>
  <si>
    <t>pyruvate</t>
    <phoneticPr fontId="8"/>
  </si>
  <si>
    <t>C00042</t>
    <phoneticPr fontId="8"/>
  </si>
  <si>
    <t>succinate</t>
    <phoneticPr fontId="8"/>
  </si>
  <si>
    <t>C00149</t>
    <phoneticPr fontId="8"/>
  </si>
  <si>
    <t>C00805</t>
    <phoneticPr fontId="8"/>
  </si>
  <si>
    <t>salicylate</t>
    <phoneticPr fontId="8"/>
  </si>
  <si>
    <t>C00064</t>
    <phoneticPr fontId="8"/>
  </si>
  <si>
    <t>Gln</t>
    <phoneticPr fontId="8"/>
  </si>
  <si>
    <t>C00124</t>
    <phoneticPr fontId="8"/>
  </si>
  <si>
    <t>galactose</t>
    <phoneticPr fontId="8"/>
  </si>
  <si>
    <t>C00216</t>
    <phoneticPr fontId="8"/>
  </si>
  <si>
    <t>arabinose</t>
    <phoneticPr fontId="8"/>
  </si>
  <si>
    <t>C00095</t>
    <phoneticPr fontId="8"/>
  </si>
  <si>
    <t>C00031</t>
    <phoneticPr fontId="8"/>
  </si>
  <si>
    <t>C00089</t>
    <phoneticPr fontId="8"/>
  </si>
  <si>
    <t>sucrose</t>
    <phoneticPr fontId="8"/>
  </si>
  <si>
    <t>C01083</t>
    <phoneticPr fontId="8"/>
  </si>
  <si>
    <t>C00208</t>
    <phoneticPr fontId="8"/>
  </si>
  <si>
    <t>C00137</t>
    <phoneticPr fontId="8"/>
  </si>
  <si>
    <t>Chlorophyll mg</t>
    <phoneticPr fontId="8"/>
  </si>
  <si>
    <t>SDLeaf1h/Ritol/Chl</t>
    <phoneticPr fontId="1"/>
  </si>
  <si>
    <t>SD.Protoplast/Ribitol/Chl</t>
    <phoneticPr fontId="8"/>
  </si>
  <si>
    <t>Mean.Leaf3h/Ritol/Chl</t>
    <phoneticPr fontId="8"/>
  </si>
  <si>
    <t>SD.Leaf3h/Ritol/Chl</t>
    <phoneticPr fontId="1"/>
  </si>
  <si>
    <t>C00197</t>
    <phoneticPr fontId="1"/>
  </si>
  <si>
    <t>F16BP</t>
    <phoneticPr fontId="1"/>
  </si>
  <si>
    <t>C00354</t>
    <phoneticPr fontId="1"/>
  </si>
  <si>
    <t>PEP</t>
    <phoneticPr fontId="1"/>
  </si>
  <si>
    <t>C00074</t>
    <phoneticPr fontId="1"/>
  </si>
  <si>
    <t>Leaf0h_1</t>
    <phoneticPr fontId="1"/>
  </si>
  <si>
    <t>Leaf3h_1</t>
    <phoneticPr fontId="1"/>
  </si>
  <si>
    <t>Leaf6h_1</t>
    <phoneticPr fontId="1"/>
  </si>
  <si>
    <t>Leaf6h_2</t>
  </si>
  <si>
    <t>Leaf6h_3</t>
  </si>
  <si>
    <t>Leaf6h_4</t>
  </si>
  <si>
    <t>Leaf6h_5</t>
  </si>
  <si>
    <t>Leaf6h_6</t>
  </si>
  <si>
    <t>Protoplast_1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</si>
</sst>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rgb="FF9C0006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7CE"/>
        <bgColor rgb="FFFFFFFF"/>
      </patternFill>
    </fill>
    <fill>
      <patternFill patternType="solid">
        <fgColor rgb="FFDDD9C4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/>
  </cellStyleXfs>
  <cellXfs count="32">
    <xf numFmtId="0" fontId="0" fillId="0" borderId="0" xfId="0">
      <alignment vertical="center"/>
    </xf>
    <xf numFmtId="0" fontId="0" fillId="0" borderId="1" xfId="0" applyBorder="1" applyAlignment="1"/>
    <xf numFmtId="2" fontId="0" fillId="0" borderId="1" xfId="0" applyNumberFormat="1" applyBorder="1" applyAlignment="1"/>
    <xf numFmtId="0" fontId="0" fillId="0" borderId="1" xfId="0" applyBorder="1">
      <alignment vertical="center"/>
    </xf>
    <xf numFmtId="11" fontId="0" fillId="0" borderId="0" xfId="0" applyNumberFormat="1">
      <alignment vertical="center"/>
    </xf>
    <xf numFmtId="0" fontId="0" fillId="0" borderId="1" xfId="0" applyFill="1" applyBorder="1">
      <alignment vertical="center"/>
    </xf>
    <xf numFmtId="2" fontId="0" fillId="0" borderId="1" xfId="0" applyNumberFormat="1" applyFill="1" applyBorder="1" applyAlignment="1"/>
    <xf numFmtId="0" fontId="3" fillId="2" borderId="2" xfId="2" applyBorder="1"/>
    <xf numFmtId="0" fontId="5" fillId="0" borderId="2" xfId="1" applyFont="1" applyBorder="1" applyAlignment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/>
    <xf numFmtId="0" fontId="0" fillId="4" borderId="2" xfId="0" applyFill="1" applyBorder="1" applyAlignment="1"/>
    <xf numFmtId="0" fontId="0" fillId="5" borderId="2" xfId="0" applyFill="1" applyBorder="1" applyAlignment="1"/>
    <xf numFmtId="0" fontId="0" fillId="3" borderId="2" xfId="0" applyFill="1" applyBorder="1" applyAlignment="1"/>
    <xf numFmtId="0" fontId="0" fillId="0" borderId="0" xfId="0" applyAlignment="1"/>
    <xf numFmtId="176" fontId="0" fillId="0" borderId="0" xfId="0" applyNumberFormat="1" applyAlignment="1"/>
    <xf numFmtId="176" fontId="0" fillId="4" borderId="0" xfId="0" applyNumberFormat="1" applyFill="1" applyAlignment="1"/>
    <xf numFmtId="176" fontId="0" fillId="5" borderId="0" xfId="0" applyNumberFormat="1" applyFill="1" applyAlignment="1"/>
    <xf numFmtId="176" fontId="0" fillId="3" borderId="0" xfId="0" applyNumberFormat="1" applyFill="1" applyAlignment="1"/>
    <xf numFmtId="176" fontId="3" fillId="2" borderId="0" xfId="2" applyNumberFormat="1"/>
    <xf numFmtId="0" fontId="0" fillId="0" borderId="2" xfId="0" applyBorder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/>
    <xf numFmtId="0" fontId="6" fillId="6" borderId="2" xfId="1" applyFont="1" applyFill="1" applyBorder="1"/>
    <xf numFmtId="0" fontId="6" fillId="7" borderId="2" xfId="1" applyFont="1" applyFill="1" applyBorder="1"/>
    <xf numFmtId="0" fontId="9" fillId="8" borderId="2" xfId="2" applyFont="1" applyFill="1" applyBorder="1"/>
    <xf numFmtId="0" fontId="6" fillId="0" borderId="0" xfId="1" applyFont="1"/>
    <xf numFmtId="0" fontId="6" fillId="0" borderId="0" xfId="1" applyFont="1" applyAlignment="1">
      <alignment vertical="center"/>
    </xf>
    <xf numFmtId="0" fontId="6" fillId="9" borderId="0" xfId="1" applyFont="1" applyFill="1"/>
    <xf numFmtId="176" fontId="6" fillId="6" borderId="0" xfId="1" applyNumberFormat="1" applyFont="1" applyFill="1"/>
    <xf numFmtId="176" fontId="6" fillId="7" borderId="0" xfId="1" applyNumberFormat="1" applyFont="1" applyFill="1"/>
    <xf numFmtId="176" fontId="9" fillId="8" borderId="0" xfId="2" applyNumberFormat="1" applyFont="1" applyFill="1" applyBorder="1"/>
  </cellXfs>
  <cellStyles count="3">
    <cellStyle name="悪い 2" xfId="2" xr:uid="{68C9915A-1319-E242-9A37-EB007102EB80}"/>
    <cellStyle name="標準" xfId="0" builtinId="0"/>
    <cellStyle name="標準 2" xfId="1" xr:uid="{F77F8B98-5BEE-6844-A6A6-CEBE38575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AF68-12D8-4F4A-BE37-715C6BB8C5A9}">
  <dimension ref="A1:AL198"/>
  <sheetViews>
    <sheetView tabSelected="1" topLeftCell="A17" workbookViewId="0">
      <selection activeCell="S1" sqref="S1:T1"/>
    </sheetView>
  </sheetViews>
  <sheetFormatPr baseColWidth="10" defaultRowHeight="20"/>
  <sheetData>
    <row r="1" spans="1:38">
      <c r="A1" t="s">
        <v>245</v>
      </c>
      <c r="B1" t="s">
        <v>246</v>
      </c>
      <c r="C1" t="s">
        <v>247</v>
      </c>
      <c r="D1" t="s">
        <v>248</v>
      </c>
      <c r="E1" t="s">
        <v>214</v>
      </c>
      <c r="F1" t="s">
        <v>249</v>
      </c>
      <c r="G1" t="s">
        <v>250</v>
      </c>
      <c r="H1" t="s">
        <v>251</v>
      </c>
      <c r="I1" t="s">
        <v>252</v>
      </c>
      <c r="J1" t="s">
        <v>253</v>
      </c>
      <c r="K1" t="s">
        <v>254</v>
      </c>
      <c r="L1" t="s">
        <v>255</v>
      </c>
      <c r="M1" t="s">
        <v>256</v>
      </c>
      <c r="N1" t="s">
        <v>257</v>
      </c>
      <c r="O1" t="s">
        <v>1287</v>
      </c>
      <c r="P1" t="s">
        <v>1168</v>
      </c>
      <c r="Q1" t="s">
        <v>1167</v>
      </c>
      <c r="R1" t="s">
        <v>1166</v>
      </c>
      <c r="S1" t="s">
        <v>1165</v>
      </c>
      <c r="T1" t="s">
        <v>1164</v>
      </c>
      <c r="U1" t="s">
        <v>1288</v>
      </c>
      <c r="V1" t="s">
        <v>1138</v>
      </c>
      <c r="W1" t="s">
        <v>1137</v>
      </c>
      <c r="X1" t="s">
        <v>1136</v>
      </c>
      <c r="Y1" t="s">
        <v>1135</v>
      </c>
      <c r="Z1" t="s">
        <v>1134</v>
      </c>
      <c r="AA1" t="s">
        <v>1289</v>
      </c>
      <c r="AB1" t="s">
        <v>1290</v>
      </c>
      <c r="AC1" t="s">
        <v>1291</v>
      </c>
      <c r="AD1" t="s">
        <v>1292</v>
      </c>
      <c r="AE1" t="s">
        <v>1293</v>
      </c>
      <c r="AF1" t="s">
        <v>1294</v>
      </c>
      <c r="AG1" t="s">
        <v>1295</v>
      </c>
      <c r="AH1" t="s">
        <v>1153</v>
      </c>
      <c r="AI1" t="s">
        <v>1152</v>
      </c>
      <c r="AJ1" t="s">
        <v>1151</v>
      </c>
      <c r="AK1" t="s">
        <v>1150</v>
      </c>
      <c r="AL1" t="s">
        <v>1149</v>
      </c>
    </row>
    <row r="2" spans="1:38">
      <c r="A2" t="s">
        <v>258</v>
      </c>
      <c r="B2" t="s">
        <v>259</v>
      </c>
      <c r="C2" t="s">
        <v>260</v>
      </c>
      <c r="G2">
        <v>989.9</v>
      </c>
      <c r="H2" t="s">
        <v>261</v>
      </c>
      <c r="I2">
        <v>2</v>
      </c>
      <c r="K2" t="b">
        <v>0</v>
      </c>
      <c r="L2">
        <v>0</v>
      </c>
      <c r="M2">
        <v>0</v>
      </c>
      <c r="O2">
        <v>17.527153800000001</v>
      </c>
      <c r="P2">
        <v>7.5534404579999999</v>
      </c>
      <c r="Q2">
        <v>5.8215472760000004</v>
      </c>
      <c r="R2">
        <v>15.794382069999999</v>
      </c>
      <c r="S2">
        <v>12.280143880000001</v>
      </c>
      <c r="T2">
        <v>1.249747741</v>
      </c>
      <c r="U2">
        <v>0.58739761700000004</v>
      </c>
      <c r="V2">
        <v>0.57186901999999995</v>
      </c>
      <c r="W2">
        <v>1.468649952</v>
      </c>
      <c r="X2">
        <v>0.61157384400000003</v>
      </c>
      <c r="Y2">
        <v>0.54099280100000002</v>
      </c>
      <c r="Z2">
        <v>0.45551961499999999</v>
      </c>
      <c r="AA2">
        <v>0.28100918899999999</v>
      </c>
      <c r="AB2">
        <v>0.191123235</v>
      </c>
      <c r="AC2">
        <v>1.098750927</v>
      </c>
      <c r="AD2">
        <v>3.8963472999999998E-2</v>
      </c>
      <c r="AE2">
        <v>6.0563960999999999E-2</v>
      </c>
      <c r="AF2">
        <v>5.4394102E-2</v>
      </c>
      <c r="AG2">
        <v>0.120295445</v>
      </c>
      <c r="AH2">
        <v>3.6427505999999998E-2</v>
      </c>
      <c r="AI2">
        <v>15.54942642</v>
      </c>
      <c r="AJ2">
        <v>5.7440619970000002</v>
      </c>
      <c r="AK2">
        <v>0.54576003500000003</v>
      </c>
      <c r="AL2">
        <v>6.6491223000000002E-2</v>
      </c>
    </row>
    <row r="3" spans="1:38">
      <c r="A3" t="s">
        <v>262</v>
      </c>
      <c r="B3" t="s">
        <v>263</v>
      </c>
      <c r="C3" t="s">
        <v>260</v>
      </c>
      <c r="G3">
        <v>993.4</v>
      </c>
      <c r="H3" t="s">
        <v>264</v>
      </c>
      <c r="I3">
        <v>3</v>
      </c>
      <c r="K3" t="b">
        <v>0</v>
      </c>
      <c r="L3">
        <v>0</v>
      </c>
      <c r="M3">
        <v>0</v>
      </c>
      <c r="O3">
        <v>6.8717503999999999E-2</v>
      </c>
      <c r="P3">
        <v>4.9942679999999996E-3</v>
      </c>
      <c r="Q3">
        <v>1.972863E-3</v>
      </c>
      <c r="R3">
        <v>0.36069644699999998</v>
      </c>
      <c r="S3">
        <v>0.46312538199999997</v>
      </c>
      <c r="T3">
        <v>2.1378701999999999E-2</v>
      </c>
      <c r="U3">
        <v>1.180029E-2</v>
      </c>
      <c r="V3">
        <v>9.9263042999999995E-2</v>
      </c>
      <c r="W3">
        <v>4.1188162E-2</v>
      </c>
      <c r="X3">
        <v>0.10233838000000001</v>
      </c>
      <c r="Y3">
        <v>2.5823982999999998E-2</v>
      </c>
      <c r="Z3">
        <v>4.3698458000000003E-2</v>
      </c>
      <c r="AA3">
        <v>2.5399867999999999E-2</v>
      </c>
      <c r="AB3">
        <v>2.0705701E-2</v>
      </c>
      <c r="AC3">
        <v>4.2979611000000001E-2</v>
      </c>
      <c r="AD3">
        <v>2.6523367999999999E-2</v>
      </c>
      <c r="AE3">
        <v>0.53547400899999997</v>
      </c>
      <c r="AF3">
        <v>0.12082749600000001</v>
      </c>
      <c r="AG3">
        <v>4.7804666000000003E-2</v>
      </c>
      <c r="AH3">
        <v>5.6217353999999997E-2</v>
      </c>
      <c r="AI3">
        <v>9.7574940000000002E-3</v>
      </c>
      <c r="AJ3">
        <v>0.320205348</v>
      </c>
      <c r="AK3">
        <v>3.0369153999999999E-2</v>
      </c>
      <c r="AL3">
        <v>0.19095846</v>
      </c>
    </row>
    <row r="4" spans="1:38">
      <c r="A4" t="s">
        <v>265</v>
      </c>
      <c r="B4" t="s">
        <v>266</v>
      </c>
      <c r="C4" t="s">
        <v>260</v>
      </c>
      <c r="G4">
        <v>997.7</v>
      </c>
      <c r="H4" t="s">
        <v>267</v>
      </c>
      <c r="I4">
        <v>4</v>
      </c>
      <c r="K4" t="b">
        <v>0</v>
      </c>
      <c r="L4">
        <v>0</v>
      </c>
      <c r="M4">
        <v>0</v>
      </c>
      <c r="O4">
        <v>5.055376088</v>
      </c>
      <c r="P4">
        <v>5.7846962580000003</v>
      </c>
      <c r="Q4">
        <v>6.0041521380000002</v>
      </c>
      <c r="R4">
        <v>6.0140749729999996</v>
      </c>
      <c r="S4">
        <v>5.5903921839999997</v>
      </c>
      <c r="T4">
        <v>1.7255050279999999</v>
      </c>
      <c r="U4">
        <v>1.152419724</v>
      </c>
      <c r="V4">
        <v>1.219695113</v>
      </c>
      <c r="W4">
        <v>1.0935597180000001</v>
      </c>
      <c r="X4">
        <v>1.3362160569999999</v>
      </c>
      <c r="Y4">
        <v>1.864504669</v>
      </c>
      <c r="Z4">
        <v>1.922842438</v>
      </c>
      <c r="AA4">
        <v>0.72329026900000004</v>
      </c>
      <c r="AB4">
        <v>0.60612639599999996</v>
      </c>
      <c r="AC4">
        <v>0.81805336799999995</v>
      </c>
      <c r="AD4">
        <v>31.703988729999999</v>
      </c>
      <c r="AE4">
        <v>31.471402179999998</v>
      </c>
      <c r="AF4">
        <v>41.859130389999997</v>
      </c>
      <c r="AG4">
        <v>11.09769552</v>
      </c>
      <c r="AH4">
        <v>16.10808514</v>
      </c>
      <c r="AI4">
        <v>4.9718987429999997</v>
      </c>
      <c r="AJ4">
        <v>6.8350839880000001</v>
      </c>
      <c r="AK4">
        <v>1.002895796</v>
      </c>
      <c r="AL4">
        <v>132.7610731</v>
      </c>
    </row>
    <row r="5" spans="1:38">
      <c r="A5" t="s">
        <v>268</v>
      </c>
      <c r="B5" t="s">
        <v>269</v>
      </c>
      <c r="C5" t="s">
        <v>260</v>
      </c>
      <c r="G5">
        <v>999.7</v>
      </c>
      <c r="H5" t="s">
        <v>270</v>
      </c>
      <c r="I5">
        <v>5</v>
      </c>
      <c r="K5" t="b">
        <v>0</v>
      </c>
      <c r="L5">
        <v>0</v>
      </c>
      <c r="M5">
        <v>0</v>
      </c>
      <c r="O5">
        <v>2.2385391220000002</v>
      </c>
      <c r="P5">
        <v>1.7560652299999999</v>
      </c>
      <c r="Q5">
        <v>4.3351082270000001</v>
      </c>
      <c r="R5">
        <v>8.2124365689999994</v>
      </c>
      <c r="S5">
        <v>2.0687880779999999</v>
      </c>
      <c r="T5">
        <v>0.84156958900000001</v>
      </c>
      <c r="U5">
        <v>0.56272415399999998</v>
      </c>
      <c r="V5">
        <v>0.61719345699999995</v>
      </c>
      <c r="W5">
        <v>0.43938428600000001</v>
      </c>
      <c r="X5">
        <v>0.525661622</v>
      </c>
      <c r="Y5">
        <v>0.60099182399999995</v>
      </c>
      <c r="Z5">
        <v>0.38226787499999998</v>
      </c>
      <c r="AA5">
        <v>0.24696847599999999</v>
      </c>
      <c r="AB5">
        <v>0.34370620899999998</v>
      </c>
      <c r="AC5">
        <v>0.419434472</v>
      </c>
      <c r="AD5">
        <v>2.3822157160000001</v>
      </c>
      <c r="AE5">
        <v>2.1376937040000001</v>
      </c>
      <c r="AF5">
        <v>2.2059795420000001</v>
      </c>
      <c r="AG5">
        <v>2.0201285050000002</v>
      </c>
      <c r="AH5">
        <v>1.360861812</v>
      </c>
      <c r="AI5">
        <v>1.6740934160000001</v>
      </c>
      <c r="AJ5">
        <v>4.4639528139999998</v>
      </c>
      <c r="AK5">
        <v>0.30007550900000002</v>
      </c>
      <c r="AL5">
        <v>6.1879556689999999</v>
      </c>
    </row>
    <row r="6" spans="1:38">
      <c r="A6" t="s">
        <v>271</v>
      </c>
      <c r="B6" t="s">
        <v>272</v>
      </c>
      <c r="C6" t="s">
        <v>260</v>
      </c>
      <c r="G6">
        <v>1004.2</v>
      </c>
      <c r="H6" t="s">
        <v>273</v>
      </c>
      <c r="I6">
        <v>6</v>
      </c>
      <c r="K6" t="b">
        <v>0</v>
      </c>
      <c r="L6">
        <v>0</v>
      </c>
      <c r="M6">
        <v>0</v>
      </c>
      <c r="O6">
        <v>16.68302748</v>
      </c>
      <c r="P6">
        <v>14.572224479999999</v>
      </c>
      <c r="Q6">
        <v>20.659918730000001</v>
      </c>
      <c r="R6">
        <v>44.663133709999997</v>
      </c>
      <c r="S6">
        <v>12.03182921</v>
      </c>
      <c r="T6">
        <v>5.7408152069999998</v>
      </c>
      <c r="U6">
        <v>2.8604607780000002</v>
      </c>
      <c r="V6">
        <v>3.0720812959999999</v>
      </c>
      <c r="W6">
        <v>3.249333934</v>
      </c>
      <c r="X6">
        <v>2.5259833309999999</v>
      </c>
      <c r="Y6">
        <v>2.9885370469999999</v>
      </c>
      <c r="Z6">
        <v>1.8811957669999999</v>
      </c>
      <c r="AA6">
        <v>1.0124368859999999</v>
      </c>
      <c r="AB6">
        <v>2.056614503</v>
      </c>
      <c r="AC6">
        <v>2.0934269689999998</v>
      </c>
      <c r="AD6">
        <v>27.86421472</v>
      </c>
      <c r="AE6">
        <v>26.960229420000001</v>
      </c>
      <c r="AF6">
        <v>33.186930580000002</v>
      </c>
      <c r="AG6">
        <v>16.014714210000001</v>
      </c>
      <c r="AH6">
        <v>15.3888623</v>
      </c>
      <c r="AI6">
        <v>9.4368968710000001</v>
      </c>
      <c r="AJ6">
        <v>25.175630900000002</v>
      </c>
      <c r="AK6">
        <v>1.6741090679999999</v>
      </c>
      <c r="AL6">
        <v>82.182566010000002</v>
      </c>
    </row>
    <row r="7" spans="1:38">
      <c r="A7" t="s">
        <v>274</v>
      </c>
      <c r="B7" t="s">
        <v>275</v>
      </c>
      <c r="C7" t="s">
        <v>260</v>
      </c>
      <c r="G7">
        <v>1009.3</v>
      </c>
      <c r="H7" t="s">
        <v>276</v>
      </c>
      <c r="I7">
        <v>7</v>
      </c>
      <c r="K7" t="b">
        <v>0</v>
      </c>
      <c r="L7">
        <v>0</v>
      </c>
      <c r="M7">
        <v>0</v>
      </c>
      <c r="O7">
        <v>0.37451690900000001</v>
      </c>
      <c r="P7">
        <v>1.337636662</v>
      </c>
      <c r="Q7">
        <v>1.0577213889999999</v>
      </c>
      <c r="R7">
        <v>0.62198183799999995</v>
      </c>
      <c r="S7">
        <v>2.7869320289999999</v>
      </c>
      <c r="T7">
        <v>0.38300295499999998</v>
      </c>
      <c r="U7">
        <v>0.25165084300000001</v>
      </c>
      <c r="V7">
        <v>0.22571640400000001</v>
      </c>
      <c r="W7">
        <v>0.12541465600000001</v>
      </c>
      <c r="X7">
        <v>0.24979522900000001</v>
      </c>
      <c r="Y7">
        <v>5.4846008000000002E-2</v>
      </c>
      <c r="Z7">
        <v>0.173098801</v>
      </c>
      <c r="AA7">
        <v>0.107265715</v>
      </c>
      <c r="AB7">
        <v>0.27526409800000001</v>
      </c>
      <c r="AC7">
        <v>0.134887643</v>
      </c>
      <c r="AD7">
        <v>0.25615881299999999</v>
      </c>
      <c r="AE7">
        <v>2.5173501279999999</v>
      </c>
      <c r="AF7">
        <v>0.59878518700000005</v>
      </c>
      <c r="AG7">
        <v>0.13284148400000001</v>
      </c>
      <c r="AH7">
        <v>0.32037378100000002</v>
      </c>
      <c r="AI7">
        <v>0.45504344200000002</v>
      </c>
      <c r="AJ7">
        <v>0.86315466299999999</v>
      </c>
      <c r="AK7">
        <v>9.2193493000000001E-2</v>
      </c>
      <c r="AL7">
        <v>3.1495495120000001</v>
      </c>
    </row>
    <row r="8" spans="1:38">
      <c r="A8" t="s">
        <v>277</v>
      </c>
      <c r="B8" t="s">
        <v>278</v>
      </c>
      <c r="C8" t="s">
        <v>260</v>
      </c>
      <c r="G8">
        <v>1026.5999999999999</v>
      </c>
      <c r="H8" t="s">
        <v>279</v>
      </c>
      <c r="I8">
        <v>9</v>
      </c>
      <c r="K8" t="b">
        <v>0</v>
      </c>
      <c r="L8">
        <v>0</v>
      </c>
      <c r="M8">
        <v>0</v>
      </c>
      <c r="O8">
        <v>0.36220154199999999</v>
      </c>
      <c r="P8">
        <v>0.238218074</v>
      </c>
      <c r="Q8">
        <v>1.562738883</v>
      </c>
      <c r="R8">
        <v>3.0654159349999999</v>
      </c>
      <c r="S8">
        <v>0.433027728</v>
      </c>
      <c r="T8">
        <v>0.11773589299999999</v>
      </c>
      <c r="U8">
        <v>9.1112338000000001E-2</v>
      </c>
      <c r="V8">
        <v>0.159865802</v>
      </c>
      <c r="W8">
        <v>0.226636165</v>
      </c>
      <c r="X8">
        <v>8.5673782000000004E-2</v>
      </c>
      <c r="Y8">
        <v>0.25716201799999999</v>
      </c>
      <c r="Z8">
        <v>8.9785759000000007E-2</v>
      </c>
      <c r="AA8">
        <v>4.599462E-2</v>
      </c>
      <c r="AB8">
        <v>6.5334174999999994E-2</v>
      </c>
      <c r="AC8">
        <v>0.203502301</v>
      </c>
      <c r="AD8">
        <v>13.336992629999999</v>
      </c>
      <c r="AE8">
        <v>11.884977689999999</v>
      </c>
      <c r="AF8">
        <v>30.3575017</v>
      </c>
      <c r="AG8">
        <v>6.3441402839999999</v>
      </c>
      <c r="AH8">
        <v>8.3078917220000008</v>
      </c>
      <c r="AI8">
        <v>0.316340175</v>
      </c>
      <c r="AJ8">
        <v>1.6595753049999999</v>
      </c>
      <c r="AK8">
        <v>4.9455513E-2</v>
      </c>
      <c r="AL8">
        <v>29.724470279999998</v>
      </c>
    </row>
    <row r="9" spans="1:38">
      <c r="A9" t="s">
        <v>280</v>
      </c>
      <c r="B9" t="s">
        <v>281</v>
      </c>
      <c r="C9" t="s">
        <v>260</v>
      </c>
      <c r="G9">
        <v>1036.9000000000001</v>
      </c>
      <c r="H9" t="s">
        <v>282</v>
      </c>
      <c r="I9">
        <v>10</v>
      </c>
      <c r="K9" t="b">
        <v>0</v>
      </c>
      <c r="L9">
        <v>0</v>
      </c>
      <c r="M9">
        <v>0</v>
      </c>
      <c r="O9">
        <v>75.243243480000004</v>
      </c>
      <c r="P9">
        <v>65.638050480000004</v>
      </c>
      <c r="Q9">
        <v>64.451571549999997</v>
      </c>
      <c r="R9">
        <v>125.426202</v>
      </c>
      <c r="S9">
        <v>32.011759550000001</v>
      </c>
      <c r="T9">
        <v>15.76795299</v>
      </c>
      <c r="U9">
        <v>6.6033169249999997</v>
      </c>
      <c r="V9">
        <v>9.2956239660000008</v>
      </c>
      <c r="W9">
        <v>8.5875699290000007</v>
      </c>
      <c r="X9">
        <v>4.4543699019999998</v>
      </c>
      <c r="Y9">
        <v>8.3661655019999994</v>
      </c>
      <c r="Z9">
        <v>3.0444820969999999</v>
      </c>
      <c r="AA9">
        <v>3.3840946129999998</v>
      </c>
      <c r="AB9">
        <v>2.754890499</v>
      </c>
      <c r="AC9">
        <v>6.9858059350000001</v>
      </c>
      <c r="AD9">
        <v>56.047330440000003</v>
      </c>
      <c r="AE9">
        <v>28.032589529999999</v>
      </c>
      <c r="AF9">
        <v>52.962371869999998</v>
      </c>
      <c r="AG9">
        <v>36.3761656</v>
      </c>
      <c r="AH9">
        <v>26.205599209999999</v>
      </c>
      <c r="AI9">
        <v>60.148546750000001</v>
      </c>
      <c r="AJ9">
        <v>89.183626340000004</v>
      </c>
      <c r="AK9">
        <v>4.2395164310000002</v>
      </c>
      <c r="AL9">
        <v>130.18959649999999</v>
      </c>
    </row>
    <row r="10" spans="1:38">
      <c r="A10" t="s">
        <v>283</v>
      </c>
      <c r="B10" t="s">
        <v>284</v>
      </c>
      <c r="C10" t="s">
        <v>260</v>
      </c>
      <c r="G10">
        <v>1042.9000000000001</v>
      </c>
      <c r="H10" t="s">
        <v>285</v>
      </c>
      <c r="I10">
        <v>11</v>
      </c>
      <c r="K10" t="b">
        <v>0</v>
      </c>
      <c r="L10">
        <v>0</v>
      </c>
      <c r="M10">
        <v>0</v>
      </c>
      <c r="O10">
        <v>19.341017950000001</v>
      </c>
      <c r="P10">
        <v>15.06196329</v>
      </c>
      <c r="Q10">
        <v>21.336183040000002</v>
      </c>
      <c r="R10">
        <v>36.619014909999997</v>
      </c>
      <c r="S10">
        <v>9.7080535220000002</v>
      </c>
      <c r="T10">
        <v>5.0523915160000001</v>
      </c>
      <c r="U10">
        <v>2.511566169</v>
      </c>
      <c r="V10">
        <v>2.472979687</v>
      </c>
      <c r="W10">
        <v>3.054677791</v>
      </c>
      <c r="X10">
        <v>2.2890934789999999</v>
      </c>
      <c r="Y10">
        <v>3.9782846529999998</v>
      </c>
      <c r="Z10">
        <v>1.53328171</v>
      </c>
      <c r="AA10">
        <v>1.0435102249999999</v>
      </c>
      <c r="AB10">
        <v>1.496354679</v>
      </c>
      <c r="AC10">
        <v>1.9031180050000001</v>
      </c>
      <c r="AD10">
        <v>42.932292740000001</v>
      </c>
      <c r="AE10">
        <v>31.098911470000001</v>
      </c>
      <c r="AF10">
        <v>39.014535100000003</v>
      </c>
      <c r="AG10">
        <v>38.863580409999997</v>
      </c>
      <c r="AH10">
        <v>23.593792260000001</v>
      </c>
      <c r="AI10">
        <v>13.84995398</v>
      </c>
      <c r="AJ10">
        <v>23.612379430000001</v>
      </c>
      <c r="AK10">
        <v>1.5595605189999999</v>
      </c>
      <c r="AL10">
        <v>102.2724903</v>
      </c>
    </row>
    <row r="11" spans="1:38">
      <c r="A11" t="s">
        <v>286</v>
      </c>
      <c r="B11" t="s">
        <v>287</v>
      </c>
      <c r="C11" t="s">
        <v>288</v>
      </c>
      <c r="F11" t="s">
        <v>289</v>
      </c>
      <c r="G11">
        <v>1045.0999999999999</v>
      </c>
      <c r="H11" t="s">
        <v>290</v>
      </c>
      <c r="I11">
        <v>12</v>
      </c>
      <c r="J11" t="s">
        <v>289</v>
      </c>
      <c r="K11" t="b">
        <v>1</v>
      </c>
      <c r="L11">
        <v>0</v>
      </c>
      <c r="M11">
        <v>0</v>
      </c>
      <c r="O11">
        <v>1.2781295429999999</v>
      </c>
      <c r="P11">
        <v>1.2123498319999999</v>
      </c>
      <c r="Q11">
        <v>1.419453962</v>
      </c>
      <c r="R11">
        <v>2.172468882</v>
      </c>
      <c r="S11">
        <v>10.205737559999999</v>
      </c>
      <c r="T11">
        <v>0.85799860400000005</v>
      </c>
      <c r="U11">
        <v>0.218330617</v>
      </c>
      <c r="V11">
        <v>0.546051544</v>
      </c>
      <c r="W11">
        <v>0.41750245600000002</v>
      </c>
      <c r="X11">
        <v>0.205297585</v>
      </c>
      <c r="Y11">
        <v>0.31511217499999999</v>
      </c>
      <c r="Z11">
        <v>0.152286</v>
      </c>
      <c r="AA11">
        <v>0.17130113599999999</v>
      </c>
      <c r="AB11">
        <v>5.4553253000000003E-2</v>
      </c>
      <c r="AC11">
        <v>0.96472857099999998</v>
      </c>
      <c r="AD11">
        <v>17.366637050000001</v>
      </c>
      <c r="AE11">
        <v>9.8248471510000002</v>
      </c>
      <c r="AF11">
        <v>45.234328509999997</v>
      </c>
      <c r="AG11">
        <v>6.2710828909999998</v>
      </c>
      <c r="AH11">
        <v>8.6464939259999998</v>
      </c>
      <c r="AI11">
        <v>1.3494805480000001</v>
      </c>
      <c r="AJ11">
        <v>1.5215104209999999</v>
      </c>
      <c r="AK11">
        <v>0.12860562</v>
      </c>
      <c r="AL11">
        <v>39.72004373</v>
      </c>
    </row>
    <row r="12" spans="1:38">
      <c r="A12" t="s">
        <v>291</v>
      </c>
      <c r="B12" t="s">
        <v>292</v>
      </c>
      <c r="C12" t="s">
        <v>260</v>
      </c>
      <c r="G12">
        <v>1049.2</v>
      </c>
      <c r="H12" t="s">
        <v>293</v>
      </c>
      <c r="I12">
        <v>13</v>
      </c>
      <c r="K12" t="b">
        <v>0</v>
      </c>
      <c r="L12">
        <v>0</v>
      </c>
      <c r="M12">
        <v>0</v>
      </c>
      <c r="O12">
        <v>0.79703779500000005</v>
      </c>
      <c r="P12">
        <v>0.283217793</v>
      </c>
      <c r="Q12">
        <v>0.90656602200000003</v>
      </c>
      <c r="R12">
        <v>0.97338844899999999</v>
      </c>
      <c r="S12">
        <v>0.26154430099999998</v>
      </c>
      <c r="T12">
        <v>0.190410472</v>
      </c>
      <c r="U12">
        <v>0.104856519</v>
      </c>
      <c r="V12">
        <v>6.6024791999999999E-2</v>
      </c>
      <c r="W12">
        <v>9.5913690999999995E-2</v>
      </c>
      <c r="X12">
        <v>0.116343131</v>
      </c>
      <c r="Y12">
        <v>6.4186206999999995E-2</v>
      </c>
      <c r="Z12">
        <v>5.8102814000000003E-2</v>
      </c>
      <c r="AA12">
        <v>4.5974078000000002E-2</v>
      </c>
      <c r="AB12">
        <v>4.5150147000000002E-2</v>
      </c>
      <c r="AC12">
        <v>4.6845577999999999E-2</v>
      </c>
      <c r="AD12">
        <v>0.708288484</v>
      </c>
      <c r="AE12">
        <v>7.7852552000000005E-2</v>
      </c>
      <c r="AF12">
        <v>0.147818644</v>
      </c>
      <c r="AG12">
        <v>0.43240325499999999</v>
      </c>
      <c r="AH12">
        <v>0.15699675900000001</v>
      </c>
      <c r="AI12">
        <v>0.174621836</v>
      </c>
      <c r="AJ12">
        <v>1.24225381</v>
      </c>
      <c r="AK12">
        <v>7.4890317999999997E-2</v>
      </c>
      <c r="AL12">
        <v>1.0642490920000001</v>
      </c>
    </row>
    <row r="13" spans="1:38">
      <c r="A13" t="s">
        <v>294</v>
      </c>
      <c r="B13" t="s">
        <v>295</v>
      </c>
      <c r="C13" t="s">
        <v>296</v>
      </c>
      <c r="E13" t="s">
        <v>85</v>
      </c>
      <c r="F13" t="s">
        <v>297</v>
      </c>
      <c r="G13">
        <v>1052.7</v>
      </c>
      <c r="H13" t="s">
        <v>298</v>
      </c>
      <c r="I13">
        <v>14</v>
      </c>
      <c r="J13" t="s">
        <v>297</v>
      </c>
      <c r="K13" t="b">
        <v>1</v>
      </c>
      <c r="L13" t="s">
        <v>299</v>
      </c>
      <c r="M13" t="s">
        <v>300</v>
      </c>
      <c r="O13">
        <v>166.51207819999999</v>
      </c>
      <c r="P13">
        <v>64.201825679999999</v>
      </c>
      <c r="Q13">
        <v>67.597684749999999</v>
      </c>
      <c r="R13">
        <v>389.3882385</v>
      </c>
      <c r="S13">
        <v>21.356464649999999</v>
      </c>
      <c r="T13">
        <v>7.1310591739999998</v>
      </c>
      <c r="U13">
        <v>2.935701957</v>
      </c>
      <c r="V13">
        <v>2.9941257619999999</v>
      </c>
      <c r="W13">
        <v>6.3582189869999999</v>
      </c>
      <c r="X13">
        <v>3.6739862080000001</v>
      </c>
      <c r="Y13">
        <v>13.186943619999999</v>
      </c>
      <c r="Z13">
        <v>1.34339601</v>
      </c>
      <c r="AA13">
        <v>1.2730126669999999</v>
      </c>
      <c r="AB13">
        <v>3.2458182799999999</v>
      </c>
      <c r="AC13">
        <v>11.82345228</v>
      </c>
      <c r="AD13">
        <v>369.9310049</v>
      </c>
      <c r="AE13">
        <v>178.6819577</v>
      </c>
      <c r="AF13">
        <v>606.04720280000004</v>
      </c>
      <c r="AG13">
        <v>317.64532070000001</v>
      </c>
      <c r="AH13">
        <v>210.1025099</v>
      </c>
      <c r="AI13">
        <v>138.9513288</v>
      </c>
      <c r="AJ13">
        <v>89.856746959999995</v>
      </c>
      <c r="AK13">
        <v>2.9291470749999999</v>
      </c>
      <c r="AL13">
        <v>465.06757679999998</v>
      </c>
    </row>
    <row r="14" spans="1:38">
      <c r="A14" t="s">
        <v>301</v>
      </c>
      <c r="B14" t="s">
        <v>302</v>
      </c>
      <c r="C14" t="s">
        <v>260</v>
      </c>
      <c r="G14">
        <v>1055.7</v>
      </c>
      <c r="H14" t="s">
        <v>303</v>
      </c>
      <c r="I14">
        <v>15</v>
      </c>
      <c r="K14" t="b">
        <v>0</v>
      </c>
      <c r="L14">
        <v>0</v>
      </c>
      <c r="M14">
        <v>0</v>
      </c>
      <c r="O14">
        <v>23.857176689999999</v>
      </c>
      <c r="P14">
        <v>16.357265529999999</v>
      </c>
      <c r="Q14">
        <v>14.89103493</v>
      </c>
      <c r="R14">
        <v>18.493341489999999</v>
      </c>
      <c r="S14">
        <v>4.5345277470000003</v>
      </c>
      <c r="T14">
        <v>2.4013549099999998</v>
      </c>
      <c r="U14">
        <v>0.419129058</v>
      </c>
      <c r="V14">
        <v>1.425095861</v>
      </c>
      <c r="W14">
        <v>1.239234597</v>
      </c>
      <c r="X14">
        <v>0.67677905599999999</v>
      </c>
      <c r="Y14">
        <v>0.79313429000000002</v>
      </c>
      <c r="Z14">
        <v>0.34379641799999999</v>
      </c>
      <c r="AA14">
        <v>0.96944144300000001</v>
      </c>
      <c r="AB14">
        <v>0.41691420400000001</v>
      </c>
      <c r="AC14">
        <v>1.2971321280000001</v>
      </c>
      <c r="AD14">
        <v>3.5306568409999999</v>
      </c>
      <c r="AE14">
        <v>0.45651413499999999</v>
      </c>
      <c r="AF14">
        <v>1.4069687870000001</v>
      </c>
      <c r="AG14">
        <v>2.5630186049999999</v>
      </c>
      <c r="AH14">
        <v>1.0266485000000001</v>
      </c>
      <c r="AI14">
        <v>23.61211874</v>
      </c>
      <c r="AJ14">
        <v>16.358632010000001</v>
      </c>
      <c r="AK14">
        <v>0.45060635100000002</v>
      </c>
      <c r="AL14">
        <v>4.8179826769999998</v>
      </c>
    </row>
    <row r="15" spans="1:38">
      <c r="A15" t="s">
        <v>304</v>
      </c>
      <c r="B15" t="s">
        <v>305</v>
      </c>
      <c r="C15" t="s">
        <v>296</v>
      </c>
      <c r="E15" t="s">
        <v>91</v>
      </c>
      <c r="F15" t="s">
        <v>89</v>
      </c>
      <c r="G15">
        <v>1068.5</v>
      </c>
      <c r="H15" t="s">
        <v>306</v>
      </c>
      <c r="I15">
        <v>16</v>
      </c>
      <c r="J15" t="s">
        <v>89</v>
      </c>
      <c r="K15" t="b">
        <v>1</v>
      </c>
      <c r="L15" t="s">
        <v>307</v>
      </c>
      <c r="M15" t="s">
        <v>308</v>
      </c>
      <c r="O15">
        <v>15.03261953</v>
      </c>
      <c r="P15">
        <v>10.12029209</v>
      </c>
      <c r="Q15">
        <v>7.7775693700000001</v>
      </c>
      <c r="R15">
        <v>14.90837911</v>
      </c>
      <c r="S15">
        <v>3.7530472179999999</v>
      </c>
      <c r="T15">
        <v>1.3487003950000001</v>
      </c>
      <c r="U15">
        <v>1.455383796</v>
      </c>
      <c r="V15">
        <v>0.52995590100000001</v>
      </c>
      <c r="W15">
        <v>1.1620552179999999</v>
      </c>
      <c r="X15">
        <v>0.98708122399999998</v>
      </c>
      <c r="Y15">
        <v>1.7379806499999999</v>
      </c>
      <c r="Z15">
        <v>0.34797041699999998</v>
      </c>
      <c r="AA15">
        <v>0.227956779</v>
      </c>
      <c r="AB15">
        <v>8.3344354999999995E-2</v>
      </c>
      <c r="AC15">
        <v>1.021251353</v>
      </c>
      <c r="AD15">
        <v>1.4338128299999999</v>
      </c>
      <c r="AE15">
        <v>0.75885461099999996</v>
      </c>
      <c r="AF15">
        <v>0.29262905</v>
      </c>
      <c r="AG15">
        <v>0.84163863900000002</v>
      </c>
      <c r="AH15">
        <v>0.58204705000000001</v>
      </c>
      <c r="AI15">
        <v>16.006237609999999</v>
      </c>
      <c r="AJ15">
        <v>5.394316194</v>
      </c>
      <c r="AK15">
        <v>0.44986059</v>
      </c>
      <c r="AL15">
        <v>19.10206359</v>
      </c>
    </row>
    <row r="16" spans="1:38">
      <c r="A16" t="s">
        <v>309</v>
      </c>
      <c r="B16" t="s">
        <v>310</v>
      </c>
      <c r="C16" t="s">
        <v>260</v>
      </c>
      <c r="G16">
        <v>1082</v>
      </c>
      <c r="H16" t="s">
        <v>311</v>
      </c>
      <c r="I16">
        <v>17</v>
      </c>
      <c r="K16" t="b">
        <v>0</v>
      </c>
      <c r="L16">
        <v>0</v>
      </c>
      <c r="M16">
        <v>0</v>
      </c>
      <c r="O16">
        <v>47.556828070000002</v>
      </c>
      <c r="P16">
        <v>47.707970520000003</v>
      </c>
      <c r="Q16">
        <v>43.338715409999999</v>
      </c>
      <c r="R16">
        <v>65.043886079999993</v>
      </c>
      <c r="S16">
        <v>42.452063649999999</v>
      </c>
      <c r="T16">
        <v>14.259224529999999</v>
      </c>
      <c r="U16">
        <v>5.5761169099999996</v>
      </c>
      <c r="V16">
        <v>5.7432345920000003</v>
      </c>
      <c r="W16">
        <v>5.3638592230000004</v>
      </c>
      <c r="X16">
        <v>4.2999605430000001</v>
      </c>
      <c r="Y16">
        <v>4.5823726679999996</v>
      </c>
      <c r="Z16">
        <v>2.7770751370000002</v>
      </c>
      <c r="AA16">
        <v>3.0184615469999998</v>
      </c>
      <c r="AB16">
        <v>1.8376601159999999</v>
      </c>
      <c r="AC16">
        <v>4.9000317740000003</v>
      </c>
      <c r="AD16">
        <v>91.848892590000005</v>
      </c>
      <c r="AE16">
        <v>43.811444719999997</v>
      </c>
      <c r="AF16">
        <v>79.35102827</v>
      </c>
      <c r="AG16">
        <v>28.81045447</v>
      </c>
      <c r="AH16">
        <v>34.66387726</v>
      </c>
      <c r="AI16">
        <v>36.055270569999998</v>
      </c>
      <c r="AJ16">
        <v>38.05366085</v>
      </c>
      <c r="AK16">
        <v>2.8175690859999998</v>
      </c>
      <c r="AL16">
        <v>334.84397739999997</v>
      </c>
    </row>
    <row r="17" spans="1:38">
      <c r="A17" t="s">
        <v>312</v>
      </c>
      <c r="B17" t="s">
        <v>313</v>
      </c>
      <c r="C17" t="s">
        <v>260</v>
      </c>
      <c r="G17">
        <v>1086.0999999999999</v>
      </c>
      <c r="H17" t="s">
        <v>314</v>
      </c>
      <c r="I17">
        <v>18</v>
      </c>
      <c r="K17" t="b">
        <v>0</v>
      </c>
      <c r="L17">
        <v>0</v>
      </c>
      <c r="M17">
        <v>0</v>
      </c>
      <c r="O17">
        <v>4.5870349999999997E-3</v>
      </c>
      <c r="P17">
        <v>1.0130218E-2</v>
      </c>
      <c r="Q17">
        <v>6.2148910000000002E-3</v>
      </c>
      <c r="R17">
        <v>1.5078993000000001E-2</v>
      </c>
      <c r="S17">
        <v>6.8054020000000003E-3</v>
      </c>
      <c r="T17">
        <v>1.463177E-3</v>
      </c>
      <c r="U17">
        <v>4.7785500000000001E-4</v>
      </c>
      <c r="V17">
        <v>4.8614799999999999E-4</v>
      </c>
      <c r="W17">
        <v>5.7972899999999996E-4</v>
      </c>
      <c r="X17" s="4">
        <v>5.5500000000000001E-5</v>
      </c>
      <c r="Y17">
        <v>9.5265699999999998E-4</v>
      </c>
      <c r="Z17">
        <v>2.9801900000000001E-4</v>
      </c>
      <c r="AA17">
        <v>4.3185599999999999E-4</v>
      </c>
      <c r="AB17">
        <v>3.8928500000000001E-4</v>
      </c>
      <c r="AC17">
        <v>1.7049227E-2</v>
      </c>
      <c r="AD17">
        <v>4.1459704999999999E-2</v>
      </c>
      <c r="AE17">
        <v>1.4180814E-2</v>
      </c>
      <c r="AF17">
        <v>4.4189135999999997E-2</v>
      </c>
      <c r="AG17">
        <v>6.5214241000000006E-2</v>
      </c>
      <c r="AH17">
        <v>2.1919265E-2</v>
      </c>
      <c r="AI17">
        <v>4.1234660000000001E-3</v>
      </c>
      <c r="AJ17">
        <v>1.1414832E-2</v>
      </c>
      <c r="AK17">
        <v>3.0466299999999999E-4</v>
      </c>
      <c r="AL17">
        <v>4.7017174000000002E-2</v>
      </c>
    </row>
    <row r="18" spans="1:38">
      <c r="A18" t="s">
        <v>315</v>
      </c>
      <c r="B18" t="s">
        <v>316</v>
      </c>
      <c r="C18" t="s">
        <v>296</v>
      </c>
      <c r="E18" t="s">
        <v>177</v>
      </c>
      <c r="F18" t="s">
        <v>317</v>
      </c>
      <c r="G18">
        <v>1095.5999999999999</v>
      </c>
      <c r="H18" t="s">
        <v>318</v>
      </c>
      <c r="I18">
        <v>19</v>
      </c>
      <c r="J18" t="s">
        <v>317</v>
      </c>
      <c r="K18" t="b">
        <v>1</v>
      </c>
      <c r="L18" t="s">
        <v>319</v>
      </c>
      <c r="M18" t="s">
        <v>320</v>
      </c>
      <c r="O18">
        <v>14326.54702</v>
      </c>
      <c r="P18">
        <v>7102.5444180000004</v>
      </c>
      <c r="Q18">
        <v>13968.67165</v>
      </c>
      <c r="R18">
        <v>22702.50692</v>
      </c>
      <c r="S18">
        <v>6357.5655969999998</v>
      </c>
      <c r="T18">
        <v>2840.8454590000001</v>
      </c>
      <c r="U18">
        <v>1583.16868</v>
      </c>
      <c r="V18">
        <v>1967.5795089999999</v>
      </c>
      <c r="W18">
        <v>2670.344642</v>
      </c>
      <c r="X18">
        <v>1046.3530599999999</v>
      </c>
      <c r="Y18">
        <v>3738.4539840000002</v>
      </c>
      <c r="Z18">
        <v>906.07857249999995</v>
      </c>
      <c r="AA18">
        <v>1172.6529829999999</v>
      </c>
      <c r="AB18">
        <v>1711.4638660000001</v>
      </c>
      <c r="AC18">
        <v>1585.72776</v>
      </c>
      <c r="AD18">
        <v>26602.387610000002</v>
      </c>
      <c r="AE18">
        <v>28494.113399999998</v>
      </c>
      <c r="AF18">
        <v>68793.025309999997</v>
      </c>
      <c r="AG18">
        <v>38672.260849999999</v>
      </c>
      <c r="AH18">
        <v>21570.099119999999</v>
      </c>
      <c r="AI18">
        <v>5265.1147559999999</v>
      </c>
      <c r="AJ18">
        <v>22075.926200000002</v>
      </c>
      <c r="AK18">
        <v>1501.0375260000001</v>
      </c>
      <c r="AL18">
        <v>27896.729480000002</v>
      </c>
    </row>
    <row r="19" spans="1:38">
      <c r="A19" t="s">
        <v>321</v>
      </c>
      <c r="B19" t="s">
        <v>322</v>
      </c>
      <c r="C19" t="s">
        <v>260</v>
      </c>
      <c r="G19">
        <v>1098.5999999999999</v>
      </c>
      <c r="H19" t="s">
        <v>323</v>
      </c>
      <c r="I19">
        <v>20</v>
      </c>
      <c r="K19" t="b">
        <v>0</v>
      </c>
      <c r="L19">
        <v>0</v>
      </c>
      <c r="M19">
        <v>0</v>
      </c>
      <c r="O19">
        <v>157.69739000000001</v>
      </c>
      <c r="P19">
        <v>142.84027270000001</v>
      </c>
      <c r="Q19">
        <v>156.4051297</v>
      </c>
      <c r="R19">
        <v>237.22431030000001</v>
      </c>
      <c r="S19">
        <v>96.906836560000002</v>
      </c>
      <c r="T19">
        <v>39.695374940000001</v>
      </c>
      <c r="U19">
        <v>14.579581170000001</v>
      </c>
      <c r="V19">
        <v>19.841447079999998</v>
      </c>
      <c r="W19">
        <v>27.430707930000001</v>
      </c>
      <c r="X19">
        <v>12.67649529</v>
      </c>
      <c r="Y19">
        <v>21.405101779999999</v>
      </c>
      <c r="Z19">
        <v>8.1872671829999994</v>
      </c>
      <c r="AA19">
        <v>12.418687909999999</v>
      </c>
      <c r="AB19">
        <v>8.8948676039999999</v>
      </c>
      <c r="AC19">
        <v>13.29551678</v>
      </c>
      <c r="AD19">
        <v>386.62417169999998</v>
      </c>
      <c r="AE19">
        <v>179.8627036</v>
      </c>
      <c r="AF19">
        <v>384.905621</v>
      </c>
      <c r="AG19">
        <v>211.69047169999999</v>
      </c>
      <c r="AH19">
        <v>170.35084509999999</v>
      </c>
      <c r="AI19">
        <v>85.471518579999994</v>
      </c>
      <c r="AJ19">
        <v>183.21137110000001</v>
      </c>
      <c r="AK19">
        <v>12.84224964</v>
      </c>
      <c r="AL19">
        <v>866.67918789999999</v>
      </c>
    </row>
    <row r="20" spans="1:38">
      <c r="A20" t="s">
        <v>324</v>
      </c>
      <c r="B20" t="s">
        <v>325</v>
      </c>
      <c r="C20" t="s">
        <v>260</v>
      </c>
      <c r="G20">
        <v>1106.0999999999999</v>
      </c>
      <c r="H20" t="s">
        <v>326</v>
      </c>
      <c r="I20">
        <v>21</v>
      </c>
      <c r="K20" t="b">
        <v>0</v>
      </c>
      <c r="L20">
        <v>0</v>
      </c>
      <c r="M20">
        <v>0</v>
      </c>
      <c r="O20">
        <v>4.0029501459999999</v>
      </c>
      <c r="P20">
        <v>4.703778228</v>
      </c>
      <c r="Q20">
        <v>5.4002785070000003</v>
      </c>
      <c r="R20">
        <v>7.7226340029999996</v>
      </c>
      <c r="S20">
        <v>3.7886767379999999</v>
      </c>
      <c r="T20">
        <v>1.8844072599999999</v>
      </c>
      <c r="U20">
        <v>0.43153829199999999</v>
      </c>
      <c r="V20">
        <v>0.63808697800000003</v>
      </c>
      <c r="W20">
        <v>0.95892412999999999</v>
      </c>
      <c r="X20">
        <v>0.56556339799999999</v>
      </c>
      <c r="Y20">
        <v>0.64763674100000002</v>
      </c>
      <c r="Z20">
        <v>0.40460809599999997</v>
      </c>
      <c r="AA20">
        <v>0.33429322500000003</v>
      </c>
      <c r="AB20">
        <v>0.418210156</v>
      </c>
      <c r="AC20">
        <v>0.34814806700000001</v>
      </c>
      <c r="AD20">
        <v>20.629898650000001</v>
      </c>
      <c r="AE20">
        <v>11.31140066</v>
      </c>
      <c r="AF20">
        <v>18.427820990000001</v>
      </c>
      <c r="AG20">
        <v>12.435911730000001</v>
      </c>
      <c r="AH20">
        <v>9.1122330260000002</v>
      </c>
      <c r="AI20">
        <v>3.908820033</v>
      </c>
      <c r="AJ20">
        <v>4.5454966920000004</v>
      </c>
      <c r="AK20">
        <v>0.442444002</v>
      </c>
      <c r="AL20">
        <v>48.122406740000002</v>
      </c>
    </row>
    <row r="21" spans="1:38">
      <c r="A21" t="s">
        <v>327</v>
      </c>
      <c r="B21" t="s">
        <v>328</v>
      </c>
      <c r="C21" t="s">
        <v>296</v>
      </c>
      <c r="E21" t="s">
        <v>329</v>
      </c>
      <c r="F21" t="s">
        <v>330</v>
      </c>
      <c r="G21">
        <v>1114</v>
      </c>
      <c r="H21" t="s">
        <v>331</v>
      </c>
      <c r="I21">
        <v>22</v>
      </c>
      <c r="J21" t="s">
        <v>330</v>
      </c>
      <c r="K21" t="b">
        <v>1</v>
      </c>
      <c r="L21" t="s">
        <v>332</v>
      </c>
      <c r="M21" t="s">
        <v>333</v>
      </c>
      <c r="O21">
        <v>33.348489600000001</v>
      </c>
      <c r="P21">
        <v>24.988814919999999</v>
      </c>
      <c r="Q21">
        <v>38.583380929999997</v>
      </c>
      <c r="R21">
        <v>60.793072690000002</v>
      </c>
      <c r="S21">
        <v>20.740453559999999</v>
      </c>
      <c r="T21">
        <v>6.8925016489999997</v>
      </c>
      <c r="U21">
        <v>3.334543005</v>
      </c>
      <c r="V21">
        <v>3.9836138729999999</v>
      </c>
      <c r="W21">
        <v>3.8959716129999999</v>
      </c>
      <c r="X21">
        <v>3.6012357339999999</v>
      </c>
      <c r="Y21">
        <v>5.5253367679999998</v>
      </c>
      <c r="Z21">
        <v>2.043750739</v>
      </c>
      <c r="AA21">
        <v>1.542979332</v>
      </c>
      <c r="AB21">
        <v>1.21475808</v>
      </c>
      <c r="AC21">
        <v>4.6932988419999999</v>
      </c>
      <c r="AD21">
        <v>44.572090279999998</v>
      </c>
      <c r="AE21">
        <v>44.47086127</v>
      </c>
      <c r="AF21">
        <v>70.520677629999994</v>
      </c>
      <c r="AG21">
        <v>27.283650120000001</v>
      </c>
      <c r="AH21">
        <v>28.499248609999999</v>
      </c>
      <c r="AI21">
        <v>41.648035419999999</v>
      </c>
      <c r="AJ21">
        <v>39.345612359999997</v>
      </c>
      <c r="AK21">
        <v>2.1642376410000002</v>
      </c>
      <c r="AL21">
        <v>135.380224</v>
      </c>
    </row>
    <row r="22" spans="1:38">
      <c r="A22" t="s">
        <v>334</v>
      </c>
      <c r="B22" t="s">
        <v>335</v>
      </c>
      <c r="C22" t="s">
        <v>260</v>
      </c>
      <c r="G22">
        <v>1121.3</v>
      </c>
      <c r="H22" t="s">
        <v>336</v>
      </c>
      <c r="I22">
        <v>23</v>
      </c>
      <c r="K22" t="b">
        <v>0</v>
      </c>
      <c r="L22">
        <v>0</v>
      </c>
      <c r="M22">
        <v>0</v>
      </c>
      <c r="O22">
        <v>4.481957E-3</v>
      </c>
      <c r="P22">
        <v>9.4512899999999996E-4</v>
      </c>
      <c r="Q22">
        <v>0.124309576</v>
      </c>
      <c r="R22">
        <v>8.8206299999999999E-4</v>
      </c>
      <c r="S22">
        <v>4.4565919999999997E-3</v>
      </c>
      <c r="T22">
        <v>1.42337E-4</v>
      </c>
      <c r="U22">
        <v>2.875093E-3</v>
      </c>
      <c r="V22">
        <v>2.161409E-3</v>
      </c>
      <c r="W22" s="4">
        <v>5.1499999999999998E-5</v>
      </c>
      <c r="X22" s="4">
        <v>9.5400000000000001E-5</v>
      </c>
      <c r="Y22">
        <v>1.4810050000000001E-3</v>
      </c>
      <c r="Z22">
        <v>7.3083299999999996E-4</v>
      </c>
      <c r="AA22">
        <v>1.4926056E-2</v>
      </c>
      <c r="AB22">
        <v>2.00628E-4</v>
      </c>
      <c r="AC22">
        <v>7.1738300000000004E-4</v>
      </c>
      <c r="AD22">
        <v>2.1266319999999998E-3</v>
      </c>
      <c r="AE22">
        <v>2.6750800000000001E-4</v>
      </c>
      <c r="AF22">
        <v>2.6148499999999999E-4</v>
      </c>
      <c r="AG22">
        <v>2.0217989999999999E-3</v>
      </c>
      <c r="AH22">
        <v>7.0194400000000003E-4</v>
      </c>
      <c r="AI22" s="4">
        <v>3.9799999999999998E-5</v>
      </c>
      <c r="AJ22">
        <v>1.4103374E-2</v>
      </c>
      <c r="AK22">
        <v>1.7347599999999999E-4</v>
      </c>
      <c r="AL22">
        <v>0</v>
      </c>
    </row>
    <row r="23" spans="1:38">
      <c r="A23" t="s">
        <v>337</v>
      </c>
      <c r="B23" t="s">
        <v>338</v>
      </c>
      <c r="C23" t="s">
        <v>260</v>
      </c>
      <c r="G23">
        <v>1129.2</v>
      </c>
      <c r="H23" t="s">
        <v>339</v>
      </c>
      <c r="I23">
        <v>24</v>
      </c>
      <c r="K23" t="b">
        <v>0</v>
      </c>
      <c r="L23">
        <v>0</v>
      </c>
      <c r="M23">
        <v>0</v>
      </c>
      <c r="O23">
        <v>0.29817438800000001</v>
      </c>
      <c r="P23">
        <v>0.71156060300000001</v>
      </c>
      <c r="Q23">
        <v>0.93262774100000001</v>
      </c>
      <c r="R23">
        <v>1.260801007</v>
      </c>
      <c r="S23">
        <v>1.219873489</v>
      </c>
      <c r="T23">
        <v>0.34830555299999999</v>
      </c>
      <c r="U23">
        <v>0.11809459999999999</v>
      </c>
      <c r="V23">
        <v>0.44074740800000001</v>
      </c>
      <c r="W23">
        <v>0.17035138399999999</v>
      </c>
      <c r="X23">
        <v>6.7549623000000003E-2</v>
      </c>
      <c r="Y23">
        <v>0.21055417100000001</v>
      </c>
      <c r="Z23">
        <v>0.14448303000000001</v>
      </c>
      <c r="AA23">
        <v>0.142394776</v>
      </c>
      <c r="AB23">
        <v>3.0563996E-2</v>
      </c>
      <c r="AC23">
        <v>0.31703201199999997</v>
      </c>
      <c r="AD23">
        <v>0.30981640999999999</v>
      </c>
      <c r="AE23">
        <v>1.233898994</v>
      </c>
      <c r="AF23">
        <v>0.84824291500000004</v>
      </c>
      <c r="AG23">
        <v>0.180079621</v>
      </c>
      <c r="AH23">
        <v>0.31405476900000001</v>
      </c>
      <c r="AI23">
        <v>0.57271159299999996</v>
      </c>
      <c r="AJ23">
        <v>0.51541947600000004</v>
      </c>
      <c r="AK23">
        <v>6.5200414999999998E-2</v>
      </c>
      <c r="AL23">
        <v>2.7521721299999999</v>
      </c>
    </row>
    <row r="24" spans="1:38">
      <c r="A24" t="s">
        <v>340</v>
      </c>
      <c r="B24" t="s">
        <v>341</v>
      </c>
      <c r="C24" t="s">
        <v>288</v>
      </c>
      <c r="F24" t="s">
        <v>342</v>
      </c>
      <c r="G24">
        <v>1131.7</v>
      </c>
      <c r="H24" t="s">
        <v>343</v>
      </c>
      <c r="I24">
        <v>25</v>
      </c>
      <c r="J24" t="s">
        <v>342</v>
      </c>
      <c r="K24" t="b">
        <v>1</v>
      </c>
      <c r="L24">
        <v>0</v>
      </c>
      <c r="M24">
        <v>0</v>
      </c>
      <c r="O24">
        <v>2.2553577200000001</v>
      </c>
      <c r="P24">
        <v>1.805687466</v>
      </c>
      <c r="Q24">
        <v>4.5894499440000001</v>
      </c>
      <c r="R24">
        <v>6.9464152930000003</v>
      </c>
      <c r="S24">
        <v>2.6605805939999998</v>
      </c>
      <c r="T24">
        <v>0.71922605900000003</v>
      </c>
      <c r="U24">
        <v>0.38316620400000001</v>
      </c>
      <c r="V24">
        <v>0.44529206300000002</v>
      </c>
      <c r="W24">
        <v>0.64768995699999998</v>
      </c>
      <c r="X24">
        <v>0.65531104200000001</v>
      </c>
      <c r="Y24">
        <v>0.72765111900000001</v>
      </c>
      <c r="Z24">
        <v>0.38521547299999997</v>
      </c>
      <c r="AA24">
        <v>0.32826043300000002</v>
      </c>
      <c r="AB24">
        <v>0.38580536900000001</v>
      </c>
      <c r="AC24">
        <v>0.72392348299999998</v>
      </c>
      <c r="AD24">
        <v>21.543594240000001</v>
      </c>
      <c r="AE24">
        <v>7.5148070489999999</v>
      </c>
      <c r="AF24">
        <v>15.195014370000001</v>
      </c>
      <c r="AG24">
        <v>11.621112760000001</v>
      </c>
      <c r="AH24">
        <v>8.61376572</v>
      </c>
      <c r="AI24">
        <v>4.9865419290000004</v>
      </c>
      <c r="AJ24">
        <v>8.3553531739999993</v>
      </c>
      <c r="AK24">
        <v>0.50979343600000004</v>
      </c>
      <c r="AL24">
        <v>45.810394700000003</v>
      </c>
    </row>
    <row r="25" spans="1:38">
      <c r="A25" t="s">
        <v>344</v>
      </c>
      <c r="B25" t="s">
        <v>345</v>
      </c>
      <c r="C25" t="s">
        <v>288</v>
      </c>
      <c r="E25" t="s">
        <v>77</v>
      </c>
      <c r="F25" t="s">
        <v>75</v>
      </c>
      <c r="G25">
        <v>1133.7</v>
      </c>
      <c r="H25" t="s">
        <v>346</v>
      </c>
      <c r="I25">
        <v>26</v>
      </c>
      <c r="J25" t="s">
        <v>75</v>
      </c>
      <c r="K25" t="b">
        <v>1</v>
      </c>
      <c r="L25" t="s">
        <v>347</v>
      </c>
      <c r="M25" t="s">
        <v>348</v>
      </c>
      <c r="O25">
        <v>429.31656820000001</v>
      </c>
      <c r="P25">
        <v>431.67720689999999</v>
      </c>
      <c r="Q25">
        <v>454.52164529999999</v>
      </c>
      <c r="R25">
        <v>767.36462170000004</v>
      </c>
      <c r="S25">
        <v>272.04522329999998</v>
      </c>
      <c r="T25">
        <v>162.4125774</v>
      </c>
      <c r="U25">
        <v>85.344466159999996</v>
      </c>
      <c r="V25">
        <v>78.076717810000005</v>
      </c>
      <c r="W25">
        <v>46.968260319999999</v>
      </c>
      <c r="X25">
        <v>35.903308209999999</v>
      </c>
      <c r="Y25">
        <v>53.993361669999999</v>
      </c>
      <c r="Z25">
        <v>28.631993000000001</v>
      </c>
      <c r="AA25">
        <v>18.353474219999999</v>
      </c>
      <c r="AB25">
        <v>21.139708949999999</v>
      </c>
      <c r="AC25">
        <v>32.575446540000002</v>
      </c>
      <c r="AD25">
        <v>327.53435300000001</v>
      </c>
      <c r="AE25">
        <v>243.15207219999999</v>
      </c>
      <c r="AF25">
        <v>391.74277110000003</v>
      </c>
      <c r="AG25">
        <v>182.4534051</v>
      </c>
      <c r="AH25">
        <v>155.2797856</v>
      </c>
      <c r="AI25">
        <v>129.23398520000001</v>
      </c>
      <c r="AJ25">
        <v>214.8953956</v>
      </c>
      <c r="AK25">
        <v>16.981565140000001</v>
      </c>
      <c r="AL25">
        <v>829.87677029999998</v>
      </c>
    </row>
    <row r="26" spans="1:38">
      <c r="A26" t="s">
        <v>349</v>
      </c>
      <c r="B26" t="s">
        <v>350</v>
      </c>
      <c r="C26" t="s">
        <v>260</v>
      </c>
      <c r="G26">
        <v>1134</v>
      </c>
      <c r="H26" t="s">
        <v>351</v>
      </c>
      <c r="I26">
        <v>27</v>
      </c>
      <c r="K26" t="b">
        <v>0</v>
      </c>
      <c r="L26">
        <v>0</v>
      </c>
      <c r="M26">
        <v>0</v>
      </c>
      <c r="O26">
        <v>12.707429619999999</v>
      </c>
      <c r="P26">
        <v>13.99415948</v>
      </c>
      <c r="Q26">
        <v>15.782121180000001</v>
      </c>
      <c r="R26">
        <v>22.351347789999998</v>
      </c>
      <c r="S26">
        <v>10.028409030000001</v>
      </c>
      <c r="T26">
        <v>6.1871774479999999</v>
      </c>
      <c r="U26">
        <v>3.2197666859999998</v>
      </c>
      <c r="V26">
        <v>2.9662817270000001</v>
      </c>
      <c r="W26">
        <v>1.237160236</v>
      </c>
      <c r="X26">
        <v>1.005473576</v>
      </c>
      <c r="Y26">
        <v>1.4167824120000001</v>
      </c>
      <c r="Z26">
        <v>0.80564996899999997</v>
      </c>
      <c r="AA26">
        <v>0.46080556</v>
      </c>
      <c r="AB26">
        <v>0.52957314700000002</v>
      </c>
      <c r="AC26">
        <v>0.856359765</v>
      </c>
      <c r="AD26">
        <v>4.4510956840000002</v>
      </c>
      <c r="AE26">
        <v>3.226054371</v>
      </c>
      <c r="AF26">
        <v>4.3667933159999999</v>
      </c>
      <c r="AG26">
        <v>2.0965999860000002</v>
      </c>
      <c r="AH26">
        <v>1.926808166</v>
      </c>
      <c r="AI26">
        <v>2.5242271879999998</v>
      </c>
      <c r="AJ26">
        <v>4.4106236750000001</v>
      </c>
      <c r="AK26">
        <v>0.33340277400000001</v>
      </c>
      <c r="AL26">
        <v>14.63746935</v>
      </c>
    </row>
    <row r="27" spans="1:38">
      <c r="A27" t="s">
        <v>352</v>
      </c>
      <c r="B27" t="s">
        <v>353</v>
      </c>
      <c r="C27" t="s">
        <v>260</v>
      </c>
      <c r="G27">
        <v>1139.5999999999999</v>
      </c>
      <c r="H27" t="s">
        <v>354</v>
      </c>
      <c r="I27">
        <v>28</v>
      </c>
      <c r="K27" t="b">
        <v>0</v>
      </c>
      <c r="L27">
        <v>0</v>
      </c>
      <c r="M27">
        <v>0</v>
      </c>
      <c r="O27">
        <v>5.713196054</v>
      </c>
      <c r="P27">
        <v>6.4696156299999998</v>
      </c>
      <c r="Q27">
        <v>8.4707298420000008</v>
      </c>
      <c r="R27">
        <v>11.989121129999999</v>
      </c>
      <c r="S27">
        <v>4.6053482700000004</v>
      </c>
      <c r="T27">
        <v>1.561609083</v>
      </c>
      <c r="U27">
        <v>0.89192960600000004</v>
      </c>
      <c r="V27">
        <v>1.357193844</v>
      </c>
      <c r="W27">
        <v>1.309012426</v>
      </c>
      <c r="X27">
        <v>0.58288590799999995</v>
      </c>
      <c r="Y27">
        <v>1.499329559</v>
      </c>
      <c r="Z27">
        <v>0.81164042300000006</v>
      </c>
      <c r="AA27">
        <v>0.49922256300000001</v>
      </c>
      <c r="AB27">
        <v>0.65672159799999996</v>
      </c>
      <c r="AC27">
        <v>1.1663743559999999</v>
      </c>
      <c r="AD27">
        <v>12.75739334</v>
      </c>
      <c r="AE27">
        <v>10.193579509999999</v>
      </c>
      <c r="AF27">
        <v>15.167744969999999</v>
      </c>
      <c r="AG27">
        <v>8.5718327129999992</v>
      </c>
      <c r="AH27">
        <v>7.0680249990000004</v>
      </c>
      <c r="AI27">
        <v>6.1663018870000004</v>
      </c>
      <c r="AJ27">
        <v>8.4105831850000001</v>
      </c>
      <c r="AK27">
        <v>0.53461673499999995</v>
      </c>
      <c r="AL27">
        <v>34.403921080000003</v>
      </c>
    </row>
    <row r="28" spans="1:38">
      <c r="A28" t="s">
        <v>355</v>
      </c>
      <c r="B28" t="s">
        <v>356</v>
      </c>
      <c r="C28" t="s">
        <v>288</v>
      </c>
      <c r="F28" t="s">
        <v>357</v>
      </c>
      <c r="G28">
        <v>1145</v>
      </c>
      <c r="H28" t="s">
        <v>358</v>
      </c>
      <c r="I28">
        <v>29</v>
      </c>
      <c r="J28" t="s">
        <v>357</v>
      </c>
      <c r="K28" t="b">
        <v>1</v>
      </c>
      <c r="L28" t="s">
        <v>359</v>
      </c>
      <c r="M28" t="s">
        <v>360</v>
      </c>
      <c r="O28">
        <v>1.1983565759999999</v>
      </c>
      <c r="P28">
        <v>1.6445382040000001</v>
      </c>
      <c r="Q28">
        <v>1.39548081</v>
      </c>
      <c r="R28">
        <v>5.5847719810000003</v>
      </c>
      <c r="S28">
        <v>1.570285675</v>
      </c>
      <c r="T28">
        <v>0.45525947300000003</v>
      </c>
      <c r="U28">
        <v>0.30595718799999999</v>
      </c>
      <c r="V28">
        <v>0.23593156900000001</v>
      </c>
      <c r="W28">
        <v>0.56042064000000003</v>
      </c>
      <c r="X28">
        <v>0.241583307</v>
      </c>
      <c r="Y28">
        <v>0.60087682600000003</v>
      </c>
      <c r="Z28">
        <v>0.185963136</v>
      </c>
      <c r="AA28">
        <v>0.16933668199999999</v>
      </c>
      <c r="AB28">
        <v>0.17463130199999999</v>
      </c>
      <c r="AC28">
        <v>0.40274254599999998</v>
      </c>
      <c r="AD28">
        <v>4.7470446180000003</v>
      </c>
      <c r="AE28">
        <v>3.7601572270000001</v>
      </c>
      <c r="AF28">
        <v>12.82463177</v>
      </c>
      <c r="AG28">
        <v>7.8107469939999996</v>
      </c>
      <c r="AH28">
        <v>3.2945447670000001</v>
      </c>
      <c r="AI28">
        <v>1.370810251</v>
      </c>
      <c r="AJ28">
        <v>2.4578370989999998</v>
      </c>
      <c r="AK28">
        <v>0.237387079</v>
      </c>
      <c r="AL28">
        <v>3.4965413669999998</v>
      </c>
    </row>
    <row r="29" spans="1:38">
      <c r="A29" t="s">
        <v>361</v>
      </c>
      <c r="B29" t="s">
        <v>362</v>
      </c>
      <c r="C29" t="s">
        <v>288</v>
      </c>
      <c r="F29" t="s">
        <v>363</v>
      </c>
      <c r="G29">
        <v>1156.8</v>
      </c>
      <c r="H29" t="s">
        <v>364</v>
      </c>
      <c r="I29">
        <v>30</v>
      </c>
      <c r="J29" t="s">
        <v>363</v>
      </c>
      <c r="K29" t="b">
        <v>1</v>
      </c>
      <c r="L29">
        <v>0</v>
      </c>
      <c r="M29">
        <v>0</v>
      </c>
      <c r="O29">
        <v>0.90934835000000003</v>
      </c>
      <c r="P29">
        <v>1.589414374</v>
      </c>
      <c r="Q29">
        <v>6.2360412509999996</v>
      </c>
      <c r="R29">
        <v>1.1194308100000001</v>
      </c>
      <c r="S29">
        <v>127.1400469</v>
      </c>
      <c r="T29">
        <v>0.86523916199999995</v>
      </c>
      <c r="U29">
        <v>0.52164925299999998</v>
      </c>
      <c r="V29">
        <v>1.6237459999999999E-3</v>
      </c>
      <c r="W29">
        <v>3.5356591E-2</v>
      </c>
      <c r="X29">
        <v>5.1013351999999998E-2</v>
      </c>
      <c r="Y29">
        <v>0.40171410800000001</v>
      </c>
      <c r="Z29">
        <v>5.0394519999999998E-3</v>
      </c>
      <c r="AA29">
        <v>1.0615045809999999</v>
      </c>
      <c r="AB29">
        <v>2.8056943000000001E-2</v>
      </c>
      <c r="AC29">
        <v>3.1595316929999999</v>
      </c>
      <c r="AD29">
        <v>70.649168360000004</v>
      </c>
      <c r="AE29">
        <v>26.642351959999999</v>
      </c>
      <c r="AF29">
        <v>75.587770219999996</v>
      </c>
      <c r="AG29">
        <v>47.171556129999999</v>
      </c>
      <c r="AH29">
        <v>39.266563699999999</v>
      </c>
      <c r="AI29">
        <v>1.097282968</v>
      </c>
      <c r="AJ29">
        <v>0.48990376800000002</v>
      </c>
      <c r="AK29">
        <v>0.79016576900000002</v>
      </c>
      <c r="AL29">
        <v>221.09924599999999</v>
      </c>
    </row>
    <row r="30" spans="1:38">
      <c r="A30" t="s">
        <v>365</v>
      </c>
      <c r="B30" t="s">
        <v>366</v>
      </c>
      <c r="C30" t="s">
        <v>260</v>
      </c>
      <c r="G30">
        <v>1158.2</v>
      </c>
      <c r="H30" t="s">
        <v>367</v>
      </c>
      <c r="I30">
        <v>31</v>
      </c>
      <c r="K30" t="b">
        <v>0</v>
      </c>
      <c r="L30">
        <v>0</v>
      </c>
      <c r="M30">
        <v>0</v>
      </c>
      <c r="O30">
        <v>2.9448311729999999</v>
      </c>
      <c r="P30">
        <v>1.3301060849999999</v>
      </c>
      <c r="Q30">
        <v>6.7546048279999997</v>
      </c>
      <c r="R30">
        <v>1.003599124</v>
      </c>
      <c r="S30">
        <v>9.2934429989999998</v>
      </c>
      <c r="T30">
        <v>1.071962726</v>
      </c>
      <c r="U30">
        <v>0.53497287000000004</v>
      </c>
      <c r="V30">
        <v>0.27591510699999999</v>
      </c>
      <c r="W30">
        <v>8.9190918999999994E-2</v>
      </c>
      <c r="X30">
        <v>0.34580998400000001</v>
      </c>
      <c r="Y30">
        <v>0.58684350900000004</v>
      </c>
      <c r="Z30">
        <v>0.24112582499999999</v>
      </c>
      <c r="AA30">
        <v>1.0868237940000001</v>
      </c>
      <c r="AB30">
        <v>9.3897677999999998E-2</v>
      </c>
      <c r="AC30">
        <v>0.90789548499999995</v>
      </c>
      <c r="AD30">
        <v>4.6492010000000004E-3</v>
      </c>
      <c r="AE30">
        <v>5.1901810000000003E-3</v>
      </c>
      <c r="AF30">
        <v>1.1481750000000001E-2</v>
      </c>
      <c r="AG30">
        <v>2.9751600000000001E-3</v>
      </c>
      <c r="AH30">
        <v>3.655073E-3</v>
      </c>
      <c r="AI30">
        <v>1.317029013</v>
      </c>
      <c r="AJ30">
        <v>4.0594651160000002</v>
      </c>
      <c r="AK30">
        <v>0.57902678399999996</v>
      </c>
      <c r="AL30">
        <v>1.1296268E-2</v>
      </c>
    </row>
    <row r="31" spans="1:38">
      <c r="A31" t="s">
        <v>368</v>
      </c>
      <c r="B31" t="s">
        <v>369</v>
      </c>
      <c r="C31" t="s">
        <v>260</v>
      </c>
      <c r="G31">
        <v>1165.3</v>
      </c>
      <c r="H31" t="s">
        <v>370</v>
      </c>
      <c r="I31">
        <v>32</v>
      </c>
      <c r="K31" t="b">
        <v>0</v>
      </c>
      <c r="L31">
        <v>0</v>
      </c>
      <c r="M31">
        <v>0</v>
      </c>
      <c r="O31">
        <v>1.303957332</v>
      </c>
      <c r="P31">
        <v>1.2568134609999999</v>
      </c>
      <c r="Q31">
        <v>1.865745542</v>
      </c>
      <c r="R31">
        <v>1.819599647</v>
      </c>
      <c r="S31">
        <v>1.322170434</v>
      </c>
      <c r="T31">
        <v>0.25790131500000002</v>
      </c>
      <c r="U31">
        <v>0.13237188999999999</v>
      </c>
      <c r="V31">
        <v>0.24303609000000001</v>
      </c>
      <c r="W31">
        <v>0.17140808799999999</v>
      </c>
      <c r="X31">
        <v>0.12030361000000001</v>
      </c>
      <c r="Y31">
        <v>0.25272238400000002</v>
      </c>
      <c r="Z31">
        <v>0.121122465</v>
      </c>
      <c r="AA31">
        <v>0.117129756</v>
      </c>
      <c r="AB31">
        <v>7.4691162000000005E-2</v>
      </c>
      <c r="AC31">
        <v>0.19068521599999999</v>
      </c>
      <c r="AD31">
        <v>0.56325174600000005</v>
      </c>
      <c r="AE31">
        <v>1.3396962139999999</v>
      </c>
      <c r="AF31">
        <v>1.4409902320000001</v>
      </c>
      <c r="AG31">
        <v>0.80588328200000003</v>
      </c>
      <c r="AH31">
        <v>0.59692993800000005</v>
      </c>
      <c r="AI31">
        <v>0.62055446599999997</v>
      </c>
      <c r="AJ31">
        <v>1.0990028709999999</v>
      </c>
      <c r="AK31">
        <v>0.10380611300000001</v>
      </c>
      <c r="AL31">
        <v>1.4464498530000001</v>
      </c>
    </row>
    <row r="32" spans="1:38">
      <c r="A32" t="s">
        <v>371</v>
      </c>
      <c r="B32" t="s">
        <v>372</v>
      </c>
      <c r="C32" t="s">
        <v>260</v>
      </c>
      <c r="G32">
        <v>1184.5</v>
      </c>
      <c r="H32" t="s">
        <v>373</v>
      </c>
      <c r="I32">
        <v>33</v>
      </c>
      <c r="K32" t="b">
        <v>0</v>
      </c>
      <c r="L32">
        <v>0</v>
      </c>
      <c r="M32">
        <v>0</v>
      </c>
      <c r="O32">
        <v>16.770437579999999</v>
      </c>
      <c r="P32">
        <v>39.035038700000001</v>
      </c>
      <c r="Q32">
        <v>20.55091049</v>
      </c>
      <c r="R32">
        <v>30.880360799999998</v>
      </c>
      <c r="S32">
        <v>53.928123239999998</v>
      </c>
      <c r="T32">
        <v>42.81466708</v>
      </c>
      <c r="U32">
        <v>17.740509930000002</v>
      </c>
      <c r="V32">
        <v>23.590091529999999</v>
      </c>
      <c r="W32">
        <v>3.5882365350000001</v>
      </c>
      <c r="X32">
        <v>3.2155689230000002</v>
      </c>
      <c r="Y32">
        <v>9.5208062479999995</v>
      </c>
      <c r="Z32">
        <v>7.2796995679999998</v>
      </c>
      <c r="AA32">
        <v>5.3077883979999996</v>
      </c>
      <c r="AB32">
        <v>4.6444335639999998</v>
      </c>
      <c r="AC32">
        <v>5.1364071549999997</v>
      </c>
      <c r="AD32">
        <v>137.7042616</v>
      </c>
      <c r="AE32">
        <v>98.046555369999993</v>
      </c>
      <c r="AF32">
        <v>157.17375010000001</v>
      </c>
      <c r="AG32">
        <v>103.0012365</v>
      </c>
      <c r="AH32">
        <v>63.750957390000003</v>
      </c>
      <c r="AI32">
        <v>14.853889199999999</v>
      </c>
      <c r="AJ32">
        <v>35.773761890000003</v>
      </c>
      <c r="AK32">
        <v>9.9251260769999998</v>
      </c>
      <c r="AL32">
        <v>292.05975640000003</v>
      </c>
    </row>
    <row r="33" spans="1:38">
      <c r="A33" t="s">
        <v>374</v>
      </c>
      <c r="B33" t="s">
        <v>375</v>
      </c>
      <c r="C33" t="s">
        <v>260</v>
      </c>
      <c r="G33">
        <v>1188.0999999999999</v>
      </c>
      <c r="H33" t="s">
        <v>376</v>
      </c>
      <c r="I33">
        <v>34</v>
      </c>
      <c r="K33" t="b">
        <v>0</v>
      </c>
      <c r="L33">
        <v>0</v>
      </c>
      <c r="M33">
        <v>0</v>
      </c>
      <c r="O33">
        <v>134.99487139999999</v>
      </c>
      <c r="P33">
        <v>136.2693347</v>
      </c>
      <c r="Q33">
        <v>234.77425890000001</v>
      </c>
      <c r="R33">
        <v>99.628748819999998</v>
      </c>
      <c r="S33">
        <v>231.70087240000001</v>
      </c>
      <c r="T33">
        <v>94.378010250000003</v>
      </c>
      <c r="U33">
        <v>33.054789530000001</v>
      </c>
      <c r="V33">
        <v>30.449399060000001</v>
      </c>
      <c r="W33">
        <v>13.67651204</v>
      </c>
      <c r="X33">
        <v>11.153802519999999</v>
      </c>
      <c r="Y33">
        <v>23.133279730000002</v>
      </c>
      <c r="Z33">
        <v>22.85036388</v>
      </c>
      <c r="AA33">
        <v>23.882195589999998</v>
      </c>
      <c r="AB33">
        <v>6.8875291670000003</v>
      </c>
      <c r="AC33">
        <v>29.422433049999999</v>
      </c>
      <c r="AD33">
        <v>19.172212099999999</v>
      </c>
      <c r="AE33">
        <v>23.401726</v>
      </c>
      <c r="AF33">
        <v>42.107451349999998</v>
      </c>
      <c r="AG33">
        <v>12.97626211</v>
      </c>
      <c r="AH33">
        <v>12.741773159999999</v>
      </c>
      <c r="AI33">
        <v>51.81757133</v>
      </c>
      <c r="AJ33">
        <v>132.97568039999999</v>
      </c>
      <c r="AK33">
        <v>17.725822369999999</v>
      </c>
      <c r="AL33">
        <v>45.166908849999999</v>
      </c>
    </row>
    <row r="34" spans="1:38">
      <c r="A34" t="s">
        <v>377</v>
      </c>
      <c r="B34" t="s">
        <v>378</v>
      </c>
      <c r="C34" t="s">
        <v>296</v>
      </c>
      <c r="F34" t="s">
        <v>379</v>
      </c>
      <c r="G34">
        <v>1202.2</v>
      </c>
      <c r="H34" t="s">
        <v>380</v>
      </c>
      <c r="I34">
        <v>35</v>
      </c>
      <c r="J34" t="s">
        <v>379</v>
      </c>
      <c r="K34" t="b">
        <v>1</v>
      </c>
      <c r="L34" t="s">
        <v>381</v>
      </c>
      <c r="M34" t="s">
        <v>382</v>
      </c>
      <c r="O34">
        <v>9.6574090000000005E-3</v>
      </c>
      <c r="P34">
        <v>1.4565458E-2</v>
      </c>
      <c r="Q34">
        <v>1.0969563E-2</v>
      </c>
      <c r="R34">
        <v>2.3836810999999999E-2</v>
      </c>
      <c r="S34">
        <v>6.4020830000000003E-3</v>
      </c>
      <c r="T34">
        <v>17.09268732</v>
      </c>
      <c r="U34">
        <v>7.3318541389999998</v>
      </c>
      <c r="V34">
        <v>9.3686945070000007</v>
      </c>
      <c r="W34">
        <v>5.5980002109999996</v>
      </c>
      <c r="X34">
        <v>2.6632038539999998</v>
      </c>
      <c r="Y34">
        <v>42.99914441</v>
      </c>
      <c r="Z34">
        <v>22.484485790000001</v>
      </c>
      <c r="AA34">
        <v>15.203146200000001</v>
      </c>
      <c r="AB34">
        <v>3.6056126700000002</v>
      </c>
      <c r="AC34">
        <v>6.6820707639999997</v>
      </c>
      <c r="AD34">
        <v>54.177954229999997</v>
      </c>
      <c r="AE34">
        <v>83.517880559999995</v>
      </c>
      <c r="AF34">
        <v>170.82854839999999</v>
      </c>
      <c r="AG34">
        <v>33.364408840000003</v>
      </c>
      <c r="AH34">
        <v>36.165546480000003</v>
      </c>
      <c r="AI34">
        <v>4.3789149999999997E-3</v>
      </c>
      <c r="AJ34">
        <v>34.745126079999999</v>
      </c>
      <c r="AK34">
        <v>11.28790908</v>
      </c>
      <c r="AL34">
        <v>120.4557046</v>
      </c>
    </row>
    <row r="35" spans="1:38">
      <c r="A35" t="s">
        <v>383</v>
      </c>
      <c r="B35" t="s">
        <v>384</v>
      </c>
      <c r="C35" t="s">
        <v>296</v>
      </c>
      <c r="E35" t="s">
        <v>88</v>
      </c>
      <c r="F35" t="s">
        <v>86</v>
      </c>
      <c r="G35">
        <v>1207.9000000000001</v>
      </c>
      <c r="H35" t="s">
        <v>385</v>
      </c>
      <c r="I35">
        <v>36</v>
      </c>
      <c r="J35" t="s">
        <v>86</v>
      </c>
      <c r="K35" t="b">
        <v>1</v>
      </c>
      <c r="L35" t="s">
        <v>386</v>
      </c>
      <c r="M35" t="s">
        <v>387</v>
      </c>
      <c r="O35">
        <v>946.18164569999999</v>
      </c>
      <c r="P35">
        <v>1267.383525</v>
      </c>
      <c r="Q35">
        <v>1040.8424729999999</v>
      </c>
      <c r="R35">
        <v>2175.50884</v>
      </c>
      <c r="S35">
        <v>1252.5088909999999</v>
      </c>
      <c r="T35">
        <v>433.35777639999998</v>
      </c>
      <c r="U35">
        <v>269.83597630000003</v>
      </c>
      <c r="V35">
        <v>352.4431452</v>
      </c>
      <c r="W35">
        <v>395.90578379999999</v>
      </c>
      <c r="X35">
        <v>299.67978790000001</v>
      </c>
      <c r="Y35">
        <v>954.16056219999996</v>
      </c>
      <c r="Z35">
        <v>534.00887320000004</v>
      </c>
      <c r="AA35">
        <v>469.82049009999997</v>
      </c>
      <c r="AB35">
        <v>490.9619601</v>
      </c>
      <c r="AC35">
        <v>704.03831160000004</v>
      </c>
      <c r="AD35">
        <v>7780.2289010000004</v>
      </c>
      <c r="AE35">
        <v>11134.42661</v>
      </c>
      <c r="AF35">
        <v>15043.74091</v>
      </c>
      <c r="AG35">
        <v>6668.9513690000003</v>
      </c>
      <c r="AH35">
        <v>5821.7983450000002</v>
      </c>
      <c r="AI35">
        <v>557.08303650000005</v>
      </c>
      <c r="AJ35">
        <v>2834.7854609999999</v>
      </c>
      <c r="AK35">
        <v>524.31029290000004</v>
      </c>
      <c r="AL35">
        <v>19337.966759999999</v>
      </c>
    </row>
    <row r="36" spans="1:38">
      <c r="A36" t="s">
        <v>388</v>
      </c>
      <c r="B36" t="s">
        <v>389</v>
      </c>
      <c r="C36" t="s">
        <v>260</v>
      </c>
      <c r="G36">
        <v>1211</v>
      </c>
      <c r="H36" t="s">
        <v>390</v>
      </c>
      <c r="I36">
        <v>37</v>
      </c>
      <c r="K36" t="b">
        <v>0</v>
      </c>
      <c r="L36">
        <v>0</v>
      </c>
      <c r="M36">
        <v>0</v>
      </c>
      <c r="O36">
        <v>2.1805370000000002E-3</v>
      </c>
      <c r="P36">
        <v>3.0420300000000001E-4</v>
      </c>
      <c r="Q36">
        <v>8.8781400000000001E-4</v>
      </c>
      <c r="R36">
        <v>0.58599402300000003</v>
      </c>
      <c r="S36">
        <v>2.067939E-3</v>
      </c>
      <c r="T36">
        <v>9.9707609999999999E-3</v>
      </c>
      <c r="U36" s="4">
        <v>3.6999999999999998E-5</v>
      </c>
      <c r="V36" s="4">
        <v>1.5299999999999999E-5</v>
      </c>
      <c r="W36" s="4">
        <v>1.5600000000000001E-6</v>
      </c>
      <c r="X36">
        <v>4.8234299999999999E-4</v>
      </c>
      <c r="Y36">
        <v>4.9485367120000001</v>
      </c>
      <c r="Z36" s="4">
        <v>1.91E-5</v>
      </c>
      <c r="AA36">
        <v>3.399756622</v>
      </c>
      <c r="AB36">
        <v>1.6962003720000001</v>
      </c>
      <c r="AC36">
        <v>3.5529519089999999</v>
      </c>
      <c r="AD36">
        <v>2.9934648400000001</v>
      </c>
      <c r="AE36">
        <v>35.830538840000003</v>
      </c>
      <c r="AF36">
        <v>2.607929441</v>
      </c>
      <c r="AG36">
        <v>10.355393729999999</v>
      </c>
      <c r="AH36">
        <v>15.268734289999999</v>
      </c>
      <c r="AI36" s="4">
        <v>5.6499999999999998E-5</v>
      </c>
      <c r="AJ36">
        <v>8.6369777289999998</v>
      </c>
      <c r="AK36">
        <v>2.659358825</v>
      </c>
      <c r="AL36">
        <v>82.427578199999999</v>
      </c>
    </row>
    <row r="37" spans="1:38">
      <c r="A37" t="s">
        <v>391</v>
      </c>
      <c r="B37" t="s">
        <v>392</v>
      </c>
      <c r="C37" t="s">
        <v>260</v>
      </c>
      <c r="G37">
        <v>1225.9000000000001</v>
      </c>
      <c r="H37" t="s">
        <v>393</v>
      </c>
      <c r="I37">
        <v>38</v>
      </c>
      <c r="K37" t="b">
        <v>0</v>
      </c>
      <c r="L37">
        <v>0</v>
      </c>
      <c r="M37">
        <v>0</v>
      </c>
      <c r="O37">
        <v>132.7336593</v>
      </c>
      <c r="P37">
        <v>55.808982999999998</v>
      </c>
      <c r="Q37">
        <v>223.7937713</v>
      </c>
      <c r="R37">
        <v>201.16900699999999</v>
      </c>
      <c r="S37">
        <v>101.3654173</v>
      </c>
      <c r="T37">
        <v>23.469417199999999</v>
      </c>
      <c r="U37">
        <v>8.9196425149999996</v>
      </c>
      <c r="V37">
        <v>10.219729510000001</v>
      </c>
      <c r="W37">
        <v>14.593024870000001</v>
      </c>
      <c r="X37">
        <v>11.319546280000001</v>
      </c>
      <c r="Y37">
        <v>12.37762045</v>
      </c>
      <c r="Z37">
        <v>4.4949860309999998</v>
      </c>
      <c r="AA37">
        <v>5.5354500959999999</v>
      </c>
      <c r="AB37">
        <v>4.1165078250000002</v>
      </c>
      <c r="AC37">
        <v>16.136027030000001</v>
      </c>
      <c r="AD37">
        <v>162.26131710000001</v>
      </c>
      <c r="AE37">
        <v>119.7996921</v>
      </c>
      <c r="AF37">
        <v>279.60433399999999</v>
      </c>
      <c r="AG37">
        <v>177.6161567</v>
      </c>
      <c r="AH37">
        <v>111.1663356</v>
      </c>
      <c r="AI37">
        <v>158.38999340000001</v>
      </c>
      <c r="AJ37">
        <v>161.76027529999999</v>
      </c>
      <c r="AK37">
        <v>6.5036076530000004</v>
      </c>
      <c r="AL37">
        <v>229.0312902</v>
      </c>
    </row>
    <row r="38" spans="1:38">
      <c r="A38" t="s">
        <v>394</v>
      </c>
      <c r="B38" t="s">
        <v>395</v>
      </c>
      <c r="C38" t="s">
        <v>260</v>
      </c>
      <c r="G38">
        <v>1228.0999999999999</v>
      </c>
      <c r="H38" t="s">
        <v>396</v>
      </c>
      <c r="I38">
        <v>39</v>
      </c>
      <c r="K38" t="b">
        <v>0</v>
      </c>
      <c r="L38">
        <v>0</v>
      </c>
      <c r="M38">
        <v>0</v>
      </c>
      <c r="O38">
        <v>10.227224919999999</v>
      </c>
      <c r="P38">
        <v>19.311320340000002</v>
      </c>
      <c r="Q38">
        <v>8.576770325</v>
      </c>
      <c r="R38">
        <v>25.383527789999999</v>
      </c>
      <c r="S38">
        <v>6.9336493270000004</v>
      </c>
      <c r="T38">
        <v>4.1299694689999997</v>
      </c>
      <c r="U38">
        <v>2.0987869830000001</v>
      </c>
      <c r="V38">
        <v>1.49401994</v>
      </c>
      <c r="W38">
        <v>1.303476817</v>
      </c>
      <c r="X38">
        <v>0.74078666599999998</v>
      </c>
      <c r="Y38">
        <v>2.4635964559999999</v>
      </c>
      <c r="Z38">
        <v>0.96577181300000003</v>
      </c>
      <c r="AA38">
        <v>0.74158869900000002</v>
      </c>
      <c r="AB38">
        <v>0.78631731000000005</v>
      </c>
      <c r="AC38">
        <v>1.130464578</v>
      </c>
      <c r="AD38">
        <v>87.781718100000006</v>
      </c>
      <c r="AE38">
        <v>88.328470429999996</v>
      </c>
      <c r="AF38">
        <v>171.47407849999999</v>
      </c>
      <c r="AG38">
        <v>122.7652653</v>
      </c>
      <c r="AH38">
        <v>57.965433590000004</v>
      </c>
      <c r="AI38">
        <v>5.5916614180000002</v>
      </c>
      <c r="AJ38">
        <v>10.37224471</v>
      </c>
      <c r="AK38">
        <v>0.96622517799999996</v>
      </c>
      <c r="AL38">
        <v>107.0995921</v>
      </c>
    </row>
    <row r="39" spans="1:38">
      <c r="A39" t="s">
        <v>397</v>
      </c>
      <c r="B39" t="s">
        <v>398</v>
      </c>
      <c r="C39" t="s">
        <v>260</v>
      </c>
      <c r="G39">
        <v>1241</v>
      </c>
      <c r="H39" t="s">
        <v>399</v>
      </c>
      <c r="I39">
        <v>40</v>
      </c>
      <c r="K39" t="b">
        <v>0</v>
      </c>
      <c r="L39">
        <v>0</v>
      </c>
      <c r="M39">
        <v>0</v>
      </c>
      <c r="O39">
        <v>283.35681419999997</v>
      </c>
      <c r="P39">
        <v>219.095372</v>
      </c>
      <c r="Q39">
        <v>308.1548229</v>
      </c>
      <c r="R39">
        <v>434.18351480000001</v>
      </c>
      <c r="S39">
        <v>163.342129</v>
      </c>
      <c r="T39">
        <v>67.074423769999996</v>
      </c>
      <c r="U39">
        <v>32.3769919</v>
      </c>
      <c r="V39">
        <v>33.62512529</v>
      </c>
      <c r="W39">
        <v>35.287564549999999</v>
      </c>
      <c r="X39">
        <v>32.313597739999999</v>
      </c>
      <c r="Y39">
        <v>41.020225920000001</v>
      </c>
      <c r="Z39">
        <v>21.447086160000001</v>
      </c>
      <c r="AA39">
        <v>15.862410369999999</v>
      </c>
      <c r="AB39">
        <v>19.454850870000001</v>
      </c>
      <c r="AC39">
        <v>30.422210450000001</v>
      </c>
      <c r="AD39">
        <v>465.66858280000002</v>
      </c>
      <c r="AE39">
        <v>302.01591450000001</v>
      </c>
      <c r="AF39">
        <v>475.81180490000003</v>
      </c>
      <c r="AG39">
        <v>273.69633229999999</v>
      </c>
      <c r="AH39">
        <v>230.73228779999999</v>
      </c>
      <c r="AI39">
        <v>194.8860066</v>
      </c>
      <c r="AJ39">
        <v>299.20478480000003</v>
      </c>
      <c r="AK39">
        <v>21.19731565</v>
      </c>
      <c r="AL39">
        <v>1188.085186</v>
      </c>
    </row>
    <row r="40" spans="1:38">
      <c r="A40" t="s">
        <v>400</v>
      </c>
      <c r="B40" t="s">
        <v>401</v>
      </c>
      <c r="C40" t="s">
        <v>260</v>
      </c>
      <c r="G40">
        <v>1250.2</v>
      </c>
      <c r="H40" t="s">
        <v>402</v>
      </c>
      <c r="I40">
        <v>41</v>
      </c>
      <c r="K40" t="b">
        <v>0</v>
      </c>
      <c r="L40">
        <v>0</v>
      </c>
      <c r="M40">
        <v>0</v>
      </c>
      <c r="O40">
        <v>15.170078500000001</v>
      </c>
      <c r="P40">
        <v>13.554757540000001</v>
      </c>
      <c r="Q40">
        <v>10.963916830000001</v>
      </c>
      <c r="R40">
        <v>17.88201153</v>
      </c>
      <c r="S40">
        <v>9.8232350220000004</v>
      </c>
      <c r="T40">
        <v>3.0667843970000002</v>
      </c>
      <c r="U40">
        <v>1.638224621</v>
      </c>
      <c r="V40">
        <v>0.96887383400000004</v>
      </c>
      <c r="W40">
        <v>1.2092142370000001</v>
      </c>
      <c r="X40">
        <v>0.73109898600000001</v>
      </c>
      <c r="Y40">
        <v>1.696807212</v>
      </c>
      <c r="Z40">
        <v>1.032654849</v>
      </c>
      <c r="AA40">
        <v>0.575299318</v>
      </c>
      <c r="AB40">
        <v>0.59041273800000005</v>
      </c>
      <c r="AC40">
        <v>0.84828646600000002</v>
      </c>
      <c r="AD40">
        <v>6.9844900860000001</v>
      </c>
      <c r="AE40">
        <v>11.03962932</v>
      </c>
      <c r="AF40">
        <v>9.6731418599999994</v>
      </c>
      <c r="AG40">
        <v>4.4417895029999999</v>
      </c>
      <c r="AH40">
        <v>4.4430572159999997</v>
      </c>
      <c r="AI40">
        <v>5.3062071050000004</v>
      </c>
      <c r="AJ40">
        <v>4.2642860369999998</v>
      </c>
      <c r="AK40">
        <v>0.65942267300000001</v>
      </c>
      <c r="AL40">
        <v>28.8971847</v>
      </c>
    </row>
    <row r="41" spans="1:38">
      <c r="A41" t="s">
        <v>403</v>
      </c>
      <c r="B41" t="s">
        <v>404</v>
      </c>
      <c r="C41" t="s">
        <v>260</v>
      </c>
      <c r="G41">
        <v>1256.5</v>
      </c>
      <c r="H41" t="s">
        <v>405</v>
      </c>
      <c r="I41">
        <v>42</v>
      </c>
      <c r="K41" t="b">
        <v>0</v>
      </c>
      <c r="L41">
        <v>0</v>
      </c>
      <c r="M41">
        <v>0</v>
      </c>
      <c r="O41">
        <v>488.28694810000002</v>
      </c>
      <c r="P41">
        <v>188.9139069</v>
      </c>
      <c r="Q41">
        <v>700.94360400000005</v>
      </c>
      <c r="R41">
        <v>62.65812631</v>
      </c>
      <c r="S41">
        <v>250.52409729999999</v>
      </c>
      <c r="T41">
        <v>43.505050339999997</v>
      </c>
      <c r="U41">
        <v>14.765414310000001</v>
      </c>
      <c r="V41">
        <v>30.6287488</v>
      </c>
      <c r="W41">
        <v>1.9068036129999999</v>
      </c>
      <c r="X41">
        <v>14.89044636</v>
      </c>
      <c r="Y41">
        <v>36.204990809999998</v>
      </c>
      <c r="Z41">
        <v>8.4006716150000003</v>
      </c>
      <c r="AA41">
        <v>22.383915850000001</v>
      </c>
      <c r="AB41">
        <v>1.5413976680000001</v>
      </c>
      <c r="AC41">
        <v>30.26331961</v>
      </c>
      <c r="AD41">
        <v>70.823689439999995</v>
      </c>
      <c r="AE41">
        <v>42.425616339999998</v>
      </c>
      <c r="AF41">
        <v>239.83144540000001</v>
      </c>
      <c r="AG41">
        <v>22.96950885</v>
      </c>
      <c r="AH41">
        <v>45.434126900000003</v>
      </c>
      <c r="AI41">
        <v>209.57872169999999</v>
      </c>
      <c r="AJ41">
        <v>248.51013800000001</v>
      </c>
      <c r="AK41">
        <v>11.58382581</v>
      </c>
      <c r="AL41">
        <v>150.7333673</v>
      </c>
    </row>
    <row r="42" spans="1:38">
      <c r="A42" t="s">
        <v>406</v>
      </c>
      <c r="B42" t="s">
        <v>407</v>
      </c>
      <c r="C42" t="s">
        <v>296</v>
      </c>
      <c r="E42" t="s">
        <v>127</v>
      </c>
      <c r="F42" t="s">
        <v>125</v>
      </c>
      <c r="G42">
        <v>1260.3</v>
      </c>
      <c r="H42" t="s">
        <v>408</v>
      </c>
      <c r="I42">
        <v>43</v>
      </c>
      <c r="J42" t="s">
        <v>125</v>
      </c>
      <c r="K42" t="b">
        <v>1</v>
      </c>
      <c r="L42" t="s">
        <v>409</v>
      </c>
      <c r="M42" t="s">
        <v>410</v>
      </c>
      <c r="O42">
        <v>5513.8302290000001</v>
      </c>
      <c r="P42">
        <v>3556.8079499999999</v>
      </c>
      <c r="Q42">
        <v>10990.372460000001</v>
      </c>
      <c r="R42">
        <v>15570.515009999999</v>
      </c>
      <c r="S42">
        <v>7577.051958</v>
      </c>
      <c r="T42">
        <v>2258.886966</v>
      </c>
      <c r="U42">
        <v>1191.3960420000001</v>
      </c>
      <c r="V42">
        <v>909.25561400000004</v>
      </c>
      <c r="W42">
        <v>1428.44406</v>
      </c>
      <c r="X42">
        <v>870.81693110000003</v>
      </c>
      <c r="Y42">
        <v>1604.5752359999999</v>
      </c>
      <c r="Z42">
        <v>769.69666610000002</v>
      </c>
      <c r="AA42">
        <v>486.14906200000001</v>
      </c>
      <c r="AB42">
        <v>556.31450910000001</v>
      </c>
      <c r="AC42">
        <v>979.2360539</v>
      </c>
      <c r="AD42">
        <v>5498.3545000000004</v>
      </c>
      <c r="AE42">
        <v>2767.466739</v>
      </c>
      <c r="AF42">
        <v>4942.3248709999998</v>
      </c>
      <c r="AG42">
        <v>3494.9705300000001</v>
      </c>
      <c r="AH42">
        <v>2435.8295739999999</v>
      </c>
      <c r="AI42">
        <v>7378.6756290000003</v>
      </c>
      <c r="AJ42">
        <v>8221.4755089999999</v>
      </c>
      <c r="AK42">
        <v>699.49499379999997</v>
      </c>
      <c r="AL42">
        <v>11797.57135</v>
      </c>
    </row>
    <row r="43" spans="1:38">
      <c r="A43" t="s">
        <v>411</v>
      </c>
      <c r="B43" t="s">
        <v>412</v>
      </c>
      <c r="C43" t="s">
        <v>288</v>
      </c>
      <c r="F43" t="s">
        <v>413</v>
      </c>
      <c r="G43">
        <v>1261.2</v>
      </c>
      <c r="H43" t="s">
        <v>414</v>
      </c>
      <c r="I43">
        <v>44</v>
      </c>
      <c r="J43" t="s">
        <v>413</v>
      </c>
      <c r="K43" t="b">
        <v>1</v>
      </c>
      <c r="L43" t="s">
        <v>415</v>
      </c>
      <c r="M43" t="s">
        <v>416</v>
      </c>
      <c r="O43">
        <v>32509.745449999999</v>
      </c>
      <c r="P43">
        <v>24566.313200000001</v>
      </c>
      <c r="Q43">
        <v>44578.504269999998</v>
      </c>
      <c r="R43">
        <v>54359.91648</v>
      </c>
      <c r="S43">
        <v>30810.37386</v>
      </c>
      <c r="T43">
        <v>11707.41812</v>
      </c>
      <c r="U43">
        <v>6977.2958239999998</v>
      </c>
      <c r="V43">
        <v>6638.8868130000001</v>
      </c>
      <c r="W43">
        <v>7002.5295910000004</v>
      </c>
      <c r="X43">
        <v>5297.4545269999999</v>
      </c>
      <c r="Y43">
        <v>9050.8870210000005</v>
      </c>
      <c r="Z43">
        <v>5332.3234300000004</v>
      </c>
      <c r="AA43">
        <v>3962.7027990000001</v>
      </c>
      <c r="AB43">
        <v>3745.0536350000002</v>
      </c>
      <c r="AC43">
        <v>6995.1254410000001</v>
      </c>
      <c r="AD43">
        <v>2014.5201649999999</v>
      </c>
      <c r="AE43">
        <v>2085.439781</v>
      </c>
      <c r="AF43">
        <v>2901.0850660000001</v>
      </c>
      <c r="AG43">
        <v>1740.901824</v>
      </c>
      <c r="AH43">
        <v>1310.2353479999999</v>
      </c>
      <c r="AI43">
        <v>30741.862280000001</v>
      </c>
      <c r="AJ43">
        <v>59586.79133</v>
      </c>
      <c r="AK43">
        <v>5431.4359109999996</v>
      </c>
      <c r="AL43">
        <v>4652.2845660000003</v>
      </c>
    </row>
    <row r="44" spans="1:38">
      <c r="A44" t="s">
        <v>417</v>
      </c>
      <c r="B44" t="s">
        <v>418</v>
      </c>
      <c r="C44" t="s">
        <v>296</v>
      </c>
      <c r="E44" t="s">
        <v>121</v>
      </c>
      <c r="F44" t="s">
        <v>119</v>
      </c>
      <c r="G44">
        <v>1263.0999999999999</v>
      </c>
      <c r="H44" t="s">
        <v>419</v>
      </c>
      <c r="I44">
        <v>45</v>
      </c>
      <c r="J44" t="s">
        <v>119</v>
      </c>
      <c r="K44" t="b">
        <v>1</v>
      </c>
      <c r="L44" t="s">
        <v>420</v>
      </c>
      <c r="M44" t="s">
        <v>421</v>
      </c>
      <c r="O44">
        <v>257.99796329999998</v>
      </c>
      <c r="P44">
        <v>525.07987730000002</v>
      </c>
      <c r="Q44">
        <v>297.86378509999997</v>
      </c>
      <c r="R44">
        <v>452.57650319999999</v>
      </c>
      <c r="S44">
        <v>403.64488619999997</v>
      </c>
      <c r="T44">
        <v>174.4326595</v>
      </c>
      <c r="U44">
        <v>194.9325134</v>
      </c>
      <c r="V44">
        <v>101.454686</v>
      </c>
      <c r="W44">
        <v>200.6829032</v>
      </c>
      <c r="X44">
        <v>164.7220082</v>
      </c>
      <c r="Y44">
        <v>588.92774010000005</v>
      </c>
      <c r="Z44">
        <v>354.62060359999998</v>
      </c>
      <c r="AA44">
        <v>224.7509321</v>
      </c>
      <c r="AB44">
        <v>295.68123889999998</v>
      </c>
      <c r="AC44">
        <v>438.07371810000001</v>
      </c>
      <c r="AD44">
        <v>5989.6369210000003</v>
      </c>
      <c r="AE44">
        <v>7938.6384429999998</v>
      </c>
      <c r="AF44">
        <v>10010.74164</v>
      </c>
      <c r="AG44">
        <v>5090.6424470000002</v>
      </c>
      <c r="AH44">
        <v>4191.3091180000001</v>
      </c>
      <c r="AI44">
        <v>90.288174269999999</v>
      </c>
      <c r="AJ44">
        <v>902.08131040000001</v>
      </c>
      <c r="AK44">
        <v>339.92000610000002</v>
      </c>
      <c r="AL44">
        <v>15615.44779</v>
      </c>
    </row>
    <row r="45" spans="1:38">
      <c r="A45" t="s">
        <v>422</v>
      </c>
      <c r="B45" t="s">
        <v>423</v>
      </c>
      <c r="C45" t="s">
        <v>260</v>
      </c>
      <c r="G45">
        <v>1282.0999999999999</v>
      </c>
      <c r="H45" t="s">
        <v>424</v>
      </c>
      <c r="I45">
        <v>46</v>
      </c>
      <c r="K45" t="b">
        <v>0</v>
      </c>
      <c r="L45">
        <v>0</v>
      </c>
      <c r="M45">
        <v>0</v>
      </c>
      <c r="O45">
        <v>0.64337009700000003</v>
      </c>
      <c r="P45">
        <v>0.29174941500000001</v>
      </c>
      <c r="Q45">
        <v>0.47820921999999999</v>
      </c>
      <c r="R45">
        <v>0.916528589</v>
      </c>
      <c r="S45">
        <v>2.8997650999999999E-2</v>
      </c>
      <c r="T45">
        <v>7.3005921000000001E-2</v>
      </c>
      <c r="U45">
        <v>3.9828201000000001E-2</v>
      </c>
      <c r="V45">
        <v>2.6151349000000001E-2</v>
      </c>
      <c r="W45">
        <v>4.8720874999999997E-2</v>
      </c>
      <c r="X45">
        <v>2.2562492999999999E-2</v>
      </c>
      <c r="Y45">
        <v>0.11585872899999999</v>
      </c>
      <c r="Z45">
        <v>1.8106705000000001E-2</v>
      </c>
      <c r="AA45">
        <v>2.4979754999999999E-2</v>
      </c>
      <c r="AB45">
        <v>1.1198173000000001E-2</v>
      </c>
      <c r="AC45">
        <v>6.1781415999999999E-2</v>
      </c>
      <c r="AD45">
        <v>0.120926912</v>
      </c>
      <c r="AE45">
        <v>8.3321579999999992E-3</v>
      </c>
      <c r="AF45">
        <v>4.9299798999999998E-2</v>
      </c>
      <c r="AG45">
        <v>0.18054107999999999</v>
      </c>
      <c r="AH45">
        <v>3.1326603000000001E-2</v>
      </c>
      <c r="AI45">
        <v>0.13598508200000001</v>
      </c>
      <c r="AJ45">
        <v>0.52937641199999996</v>
      </c>
      <c r="AK45">
        <v>2.7384965000000001E-2</v>
      </c>
      <c r="AL45">
        <v>5.5695029E-2</v>
      </c>
    </row>
    <row r="46" spans="1:38">
      <c r="A46" t="s">
        <v>425</v>
      </c>
      <c r="B46" t="s">
        <v>426</v>
      </c>
      <c r="C46" t="s">
        <v>296</v>
      </c>
      <c r="E46" t="s">
        <v>48</v>
      </c>
      <c r="F46" t="s">
        <v>46</v>
      </c>
      <c r="G46">
        <v>1285.2</v>
      </c>
      <c r="H46" t="s">
        <v>427</v>
      </c>
      <c r="I46">
        <v>47</v>
      </c>
      <c r="J46" t="s">
        <v>46</v>
      </c>
      <c r="K46" t="b">
        <v>1</v>
      </c>
      <c r="L46" t="s">
        <v>428</v>
      </c>
      <c r="M46" t="s">
        <v>429</v>
      </c>
      <c r="O46">
        <v>1531.3777379999999</v>
      </c>
      <c r="P46">
        <v>926.93846780000001</v>
      </c>
      <c r="Q46">
        <v>1503.8657639999999</v>
      </c>
      <c r="R46">
        <v>1422.746173</v>
      </c>
      <c r="S46">
        <v>1208.7672669999999</v>
      </c>
      <c r="T46">
        <v>189.33476870000001</v>
      </c>
      <c r="U46">
        <v>111.3088281</v>
      </c>
      <c r="V46">
        <v>131.91758189999999</v>
      </c>
      <c r="W46">
        <v>165.81447800000001</v>
      </c>
      <c r="X46">
        <v>172.30912169999999</v>
      </c>
      <c r="Y46">
        <v>413.81337960000002</v>
      </c>
      <c r="Z46">
        <v>219.23498749999999</v>
      </c>
      <c r="AA46">
        <v>172.02559489999999</v>
      </c>
      <c r="AB46">
        <v>208.0302082</v>
      </c>
      <c r="AC46">
        <v>375.4171556</v>
      </c>
      <c r="AD46">
        <v>4578.080825</v>
      </c>
      <c r="AE46">
        <v>6279.4886399999996</v>
      </c>
      <c r="AF46">
        <v>9118.5391249999993</v>
      </c>
      <c r="AG46">
        <v>3738.8111680000002</v>
      </c>
      <c r="AH46">
        <v>3467.3384230000001</v>
      </c>
      <c r="AI46">
        <v>430.92824380000002</v>
      </c>
      <c r="AJ46">
        <v>587.85200710000004</v>
      </c>
      <c r="AK46">
        <v>148.81020090000001</v>
      </c>
      <c r="AL46">
        <v>11385.117770000001</v>
      </c>
    </row>
    <row r="47" spans="1:38">
      <c r="A47" t="s">
        <v>430</v>
      </c>
      <c r="B47" t="s">
        <v>431</v>
      </c>
      <c r="C47" t="s">
        <v>288</v>
      </c>
      <c r="E47" t="s">
        <v>72</v>
      </c>
      <c r="F47" t="s">
        <v>70</v>
      </c>
      <c r="G47">
        <v>1315.7</v>
      </c>
      <c r="H47" t="s">
        <v>432</v>
      </c>
      <c r="I47">
        <v>50</v>
      </c>
      <c r="J47" t="s">
        <v>70</v>
      </c>
      <c r="K47" t="b">
        <v>1</v>
      </c>
      <c r="L47" t="s">
        <v>433</v>
      </c>
      <c r="M47" t="s">
        <v>434</v>
      </c>
      <c r="O47">
        <v>1024.97208</v>
      </c>
      <c r="P47">
        <v>684.34724449999999</v>
      </c>
      <c r="Q47">
        <v>714.43080459999999</v>
      </c>
      <c r="R47">
        <v>1971.8959299999999</v>
      </c>
      <c r="S47">
        <v>419.53330540000002</v>
      </c>
      <c r="T47">
        <v>64.310319649999997</v>
      </c>
      <c r="U47">
        <v>47.830451699999998</v>
      </c>
      <c r="V47">
        <v>31.401163690000001</v>
      </c>
      <c r="W47">
        <v>71.155569650000004</v>
      </c>
      <c r="X47">
        <v>22.391433190000001</v>
      </c>
      <c r="Y47">
        <v>131.69484610000001</v>
      </c>
      <c r="Z47">
        <v>19.285754789999999</v>
      </c>
      <c r="AA47">
        <v>47.599665010000002</v>
      </c>
      <c r="AB47">
        <v>33.360087829999998</v>
      </c>
      <c r="AC47">
        <v>33.576955359999999</v>
      </c>
      <c r="AD47">
        <v>117.4353243</v>
      </c>
      <c r="AE47">
        <v>322.63100270000001</v>
      </c>
      <c r="AF47">
        <v>169.94412510000001</v>
      </c>
      <c r="AG47">
        <v>80.337912579999994</v>
      </c>
      <c r="AH47">
        <v>103.8374997</v>
      </c>
      <c r="AI47">
        <v>690.69655460000001</v>
      </c>
      <c r="AJ47">
        <v>274.53743020000002</v>
      </c>
      <c r="AK47">
        <v>84.916047149999997</v>
      </c>
      <c r="AL47">
        <v>922.11089170000002</v>
      </c>
    </row>
    <row r="48" spans="1:38">
      <c r="A48" t="s">
        <v>435</v>
      </c>
      <c r="B48" t="s">
        <v>436</v>
      </c>
      <c r="C48" t="s">
        <v>260</v>
      </c>
      <c r="G48">
        <v>1320.3</v>
      </c>
      <c r="H48" t="s">
        <v>437</v>
      </c>
      <c r="I48">
        <v>51</v>
      </c>
      <c r="K48" t="b">
        <v>0</v>
      </c>
      <c r="L48">
        <v>0</v>
      </c>
      <c r="M48">
        <v>0</v>
      </c>
      <c r="O48">
        <v>4.9796404000000002E-2</v>
      </c>
      <c r="P48">
        <v>3.0777452E-2</v>
      </c>
      <c r="Q48">
        <v>3.2562427999999997E-2</v>
      </c>
      <c r="R48">
        <v>9.679654E-2</v>
      </c>
      <c r="S48">
        <v>2.7316403999999999E-2</v>
      </c>
      <c r="T48">
        <v>6.674386E-3</v>
      </c>
      <c r="U48">
        <v>2.783546E-3</v>
      </c>
      <c r="V48">
        <v>5.2438240000000002E-3</v>
      </c>
      <c r="W48">
        <v>2.9135189999999998E-3</v>
      </c>
      <c r="X48">
        <v>1.9735149999999999E-3</v>
      </c>
      <c r="Y48">
        <v>8.6475470000000002E-3</v>
      </c>
      <c r="Z48">
        <v>2.9425129999999999E-3</v>
      </c>
      <c r="AA48">
        <v>2.6465619999999999E-3</v>
      </c>
      <c r="AB48">
        <v>2.2540479999999998E-3</v>
      </c>
      <c r="AC48">
        <v>7.9285429999999997E-3</v>
      </c>
      <c r="AD48">
        <v>0.12726796300000001</v>
      </c>
      <c r="AE48">
        <v>6.0078065999999999E-2</v>
      </c>
      <c r="AF48">
        <v>0.11039634</v>
      </c>
      <c r="AG48">
        <v>9.4403634E-2</v>
      </c>
      <c r="AH48">
        <v>6.0236336000000001E-2</v>
      </c>
      <c r="AI48">
        <v>2.5279414E-2</v>
      </c>
      <c r="AJ48">
        <v>6.2393759E-2</v>
      </c>
      <c r="AK48">
        <v>1.2342830000000001E-3</v>
      </c>
      <c r="AL48">
        <v>0.27298526499999998</v>
      </c>
    </row>
    <row r="49" spans="1:38">
      <c r="A49" t="s">
        <v>438</v>
      </c>
      <c r="B49" t="s">
        <v>439</v>
      </c>
      <c r="C49" t="s">
        <v>260</v>
      </c>
      <c r="G49">
        <v>1324.1</v>
      </c>
      <c r="H49" t="s">
        <v>440</v>
      </c>
      <c r="I49">
        <v>52</v>
      </c>
      <c r="K49" t="b">
        <v>0</v>
      </c>
      <c r="L49">
        <v>0</v>
      </c>
      <c r="M49">
        <v>0</v>
      </c>
      <c r="O49">
        <v>0.47134040599999999</v>
      </c>
      <c r="P49">
        <v>0.56217593300000002</v>
      </c>
      <c r="Q49">
        <v>0.28257565499999998</v>
      </c>
      <c r="R49">
        <v>0.65836595899999995</v>
      </c>
      <c r="S49">
        <v>0.180730118</v>
      </c>
      <c r="T49">
        <v>0.12561676099999999</v>
      </c>
      <c r="U49">
        <v>7.1386106000000005E-2</v>
      </c>
      <c r="V49">
        <v>7.6885306E-2</v>
      </c>
      <c r="W49">
        <v>7.7518021000000006E-2</v>
      </c>
      <c r="X49">
        <v>3.1325495000000002E-2</v>
      </c>
      <c r="Y49">
        <v>9.3398759999999997E-2</v>
      </c>
      <c r="Z49">
        <v>5.3399413999999999E-2</v>
      </c>
      <c r="AA49">
        <v>2.2663355E-2</v>
      </c>
      <c r="AB49">
        <v>2.1434238000000001E-2</v>
      </c>
      <c r="AC49">
        <v>7.2095691000000003E-2</v>
      </c>
      <c r="AD49">
        <v>1.098504715</v>
      </c>
      <c r="AE49">
        <v>0.48954241700000001</v>
      </c>
      <c r="AF49">
        <v>0.71014130799999997</v>
      </c>
      <c r="AG49">
        <v>0.69487032699999995</v>
      </c>
      <c r="AH49">
        <v>0.43332617600000001</v>
      </c>
      <c r="AI49">
        <v>0.436443582</v>
      </c>
      <c r="AJ49">
        <v>0.429862089</v>
      </c>
      <c r="AK49">
        <v>4.1291335999999998E-2</v>
      </c>
      <c r="AL49">
        <v>3.2673339019999998</v>
      </c>
    </row>
    <row r="50" spans="1:38">
      <c r="A50" t="s">
        <v>441</v>
      </c>
      <c r="B50" t="s">
        <v>442</v>
      </c>
      <c r="C50" t="s">
        <v>288</v>
      </c>
      <c r="F50" t="s">
        <v>443</v>
      </c>
      <c r="G50">
        <v>1330.4</v>
      </c>
      <c r="H50" t="s">
        <v>444</v>
      </c>
      <c r="I50">
        <v>53</v>
      </c>
      <c r="J50" t="s">
        <v>443</v>
      </c>
      <c r="K50" t="b">
        <v>1</v>
      </c>
      <c r="L50">
        <v>0</v>
      </c>
      <c r="M50">
        <v>0</v>
      </c>
      <c r="O50">
        <v>67.365512300000006</v>
      </c>
      <c r="P50">
        <v>51.51015821</v>
      </c>
      <c r="Q50">
        <v>121.14591</v>
      </c>
      <c r="R50">
        <v>81.846288790000003</v>
      </c>
      <c r="S50">
        <v>41.615810770000003</v>
      </c>
      <c r="T50">
        <v>50.84300245</v>
      </c>
      <c r="U50">
        <v>18.101685979999999</v>
      </c>
      <c r="V50">
        <v>26.097604310000001</v>
      </c>
      <c r="W50">
        <v>7.1911772169999999</v>
      </c>
      <c r="X50">
        <v>6.1268751589999999</v>
      </c>
      <c r="Y50">
        <v>14.77497247</v>
      </c>
      <c r="Z50">
        <v>15.08778888</v>
      </c>
      <c r="AA50">
        <v>6.0405236369999997</v>
      </c>
      <c r="AB50">
        <v>3.0159170870000001</v>
      </c>
      <c r="AC50">
        <v>15.03034748</v>
      </c>
      <c r="AD50">
        <v>70.243100519999999</v>
      </c>
      <c r="AE50">
        <v>46.208768200000002</v>
      </c>
      <c r="AF50">
        <v>65.802930239999995</v>
      </c>
      <c r="AG50">
        <v>45.395552850000001</v>
      </c>
      <c r="AH50">
        <v>32.383784730000002</v>
      </c>
      <c r="AI50">
        <v>32.034650839999998</v>
      </c>
      <c r="AJ50">
        <v>46.884575069999997</v>
      </c>
      <c r="AK50">
        <v>5.123680094</v>
      </c>
      <c r="AL50">
        <v>194.8105434</v>
      </c>
    </row>
    <row r="51" spans="1:38">
      <c r="A51" t="s">
        <v>445</v>
      </c>
      <c r="B51" t="s">
        <v>446</v>
      </c>
      <c r="C51" t="s">
        <v>288</v>
      </c>
      <c r="E51" t="s">
        <v>39</v>
      </c>
      <c r="F51" t="s">
        <v>37</v>
      </c>
      <c r="G51">
        <v>1331.8</v>
      </c>
      <c r="H51" t="s">
        <v>447</v>
      </c>
      <c r="I51">
        <v>54</v>
      </c>
      <c r="J51" t="s">
        <v>37</v>
      </c>
      <c r="K51" t="b">
        <v>1</v>
      </c>
      <c r="L51" t="s">
        <v>448</v>
      </c>
      <c r="M51" t="s">
        <v>449</v>
      </c>
      <c r="O51">
        <v>0.61450563000000002</v>
      </c>
      <c r="P51">
        <v>0.77469052999999999</v>
      </c>
      <c r="Q51">
        <v>0.85366327799999997</v>
      </c>
      <c r="R51">
        <v>0.85300040600000004</v>
      </c>
      <c r="S51">
        <v>0.72383328800000002</v>
      </c>
      <c r="T51">
        <v>5.2176657000000001E-2</v>
      </c>
      <c r="U51">
        <v>5.1688036999999999E-2</v>
      </c>
      <c r="V51">
        <v>6.5854995999999999E-2</v>
      </c>
      <c r="W51">
        <v>0.109039072</v>
      </c>
      <c r="X51">
        <v>7.0365118000000004E-2</v>
      </c>
      <c r="Y51">
        <v>9.5315184999999997E-2</v>
      </c>
      <c r="Z51">
        <v>5.6525631999999999E-2</v>
      </c>
      <c r="AA51">
        <v>4.9086295000000002E-2</v>
      </c>
      <c r="AB51">
        <v>0.116269474</v>
      </c>
      <c r="AC51">
        <v>4.8899058000000002E-2</v>
      </c>
      <c r="AD51">
        <v>0.17849690600000001</v>
      </c>
      <c r="AE51">
        <v>0.63640872999999998</v>
      </c>
      <c r="AF51">
        <v>0.349366185</v>
      </c>
      <c r="AG51">
        <v>0.112359669</v>
      </c>
      <c r="AH51">
        <v>0.17914092600000001</v>
      </c>
      <c r="AI51">
        <v>0.44629159800000001</v>
      </c>
      <c r="AJ51">
        <v>0.39841241300000002</v>
      </c>
      <c r="AK51">
        <v>8.2262093999999994E-2</v>
      </c>
      <c r="AL51">
        <v>1.1893289149999999</v>
      </c>
    </row>
    <row r="52" spans="1:38">
      <c r="A52" t="s">
        <v>450</v>
      </c>
      <c r="B52" t="s">
        <v>451</v>
      </c>
      <c r="C52" t="s">
        <v>296</v>
      </c>
      <c r="E52" t="s">
        <v>124</v>
      </c>
      <c r="F52" t="s">
        <v>122</v>
      </c>
      <c r="G52">
        <v>1339.5</v>
      </c>
      <c r="H52" t="s">
        <v>452</v>
      </c>
      <c r="I52">
        <v>55</v>
      </c>
      <c r="J52" t="s">
        <v>122</v>
      </c>
      <c r="K52" t="b">
        <v>1</v>
      </c>
      <c r="L52" t="s">
        <v>453</v>
      </c>
      <c r="M52" t="s">
        <v>454</v>
      </c>
      <c r="O52">
        <v>428.19932180000001</v>
      </c>
      <c r="P52">
        <v>263.80903899999998</v>
      </c>
      <c r="Q52">
        <v>571.68827729999998</v>
      </c>
      <c r="R52">
        <v>477.76641389999998</v>
      </c>
      <c r="S52">
        <v>424.4250844</v>
      </c>
      <c r="T52">
        <v>61.782660919999998</v>
      </c>
      <c r="U52">
        <v>20.030120360000002</v>
      </c>
      <c r="V52">
        <v>42.354491529999997</v>
      </c>
      <c r="W52">
        <v>65.742641039999995</v>
      </c>
      <c r="X52">
        <v>59.676207900000001</v>
      </c>
      <c r="Y52">
        <v>70.797515320000002</v>
      </c>
      <c r="Z52">
        <v>21.813374710000001</v>
      </c>
      <c r="AA52">
        <v>39.719365809999999</v>
      </c>
      <c r="AB52">
        <v>36.85232414</v>
      </c>
      <c r="AC52">
        <v>82.932477660000004</v>
      </c>
      <c r="AD52">
        <v>12.35143377</v>
      </c>
      <c r="AE52">
        <v>4.6605763480000002</v>
      </c>
      <c r="AF52">
        <v>0</v>
      </c>
      <c r="AG52">
        <v>4.6102168929999996</v>
      </c>
      <c r="AH52">
        <v>5.6829394750000004</v>
      </c>
      <c r="AI52">
        <v>649.74202769999999</v>
      </c>
      <c r="AJ52">
        <v>866.06710299999997</v>
      </c>
      <c r="AK52">
        <v>66.287446369999998</v>
      </c>
      <c r="AL52">
        <v>0</v>
      </c>
    </row>
    <row r="53" spans="1:38">
      <c r="A53" t="s">
        <v>455</v>
      </c>
      <c r="B53" t="s">
        <v>456</v>
      </c>
      <c r="C53" t="s">
        <v>296</v>
      </c>
      <c r="E53" t="s">
        <v>157</v>
      </c>
      <c r="F53" t="s">
        <v>155</v>
      </c>
      <c r="G53">
        <v>1347.5</v>
      </c>
      <c r="H53" t="s">
        <v>457</v>
      </c>
      <c r="I53">
        <v>56</v>
      </c>
      <c r="J53" t="s">
        <v>155</v>
      </c>
      <c r="K53" t="b">
        <v>1</v>
      </c>
      <c r="L53" t="s">
        <v>458</v>
      </c>
      <c r="M53" t="s">
        <v>459</v>
      </c>
      <c r="O53">
        <v>85639.941519999993</v>
      </c>
      <c r="P53">
        <v>66266.109530000002</v>
      </c>
      <c r="Q53">
        <v>80248.055760000003</v>
      </c>
      <c r="R53">
        <v>155679.978</v>
      </c>
      <c r="S53">
        <v>67814.241290000005</v>
      </c>
      <c r="T53">
        <v>17707.381280000001</v>
      </c>
      <c r="U53">
        <v>12597.71797</v>
      </c>
      <c r="V53">
        <v>10101.90043</v>
      </c>
      <c r="W53">
        <v>9537.5067689999996</v>
      </c>
      <c r="X53">
        <v>8219.8368750000009</v>
      </c>
      <c r="Y53">
        <v>14759.84744</v>
      </c>
      <c r="Z53">
        <v>8390.4892259999997</v>
      </c>
      <c r="AA53">
        <v>5920.0971170000003</v>
      </c>
      <c r="AB53">
        <v>4047.0822629999998</v>
      </c>
      <c r="AC53">
        <v>9271.5843069999992</v>
      </c>
      <c r="AD53">
        <v>15459.58527</v>
      </c>
      <c r="AE53">
        <v>48601.336730000003</v>
      </c>
      <c r="AF53">
        <v>37049.76859</v>
      </c>
      <c r="AG53">
        <v>8125.5975930000004</v>
      </c>
      <c r="AH53">
        <v>13231.77203</v>
      </c>
      <c r="AI53">
        <v>43433.736019999997</v>
      </c>
      <c r="AJ53">
        <v>31448.914850000001</v>
      </c>
      <c r="AK53">
        <v>5369.4690140000002</v>
      </c>
      <c r="AL53">
        <v>91094.34504</v>
      </c>
    </row>
    <row r="54" spans="1:38">
      <c r="A54" t="s">
        <v>460</v>
      </c>
      <c r="B54" t="s">
        <v>461</v>
      </c>
      <c r="C54" t="s">
        <v>296</v>
      </c>
      <c r="E54" t="s">
        <v>462</v>
      </c>
      <c r="F54" t="s">
        <v>463</v>
      </c>
      <c r="G54">
        <v>1360.4</v>
      </c>
      <c r="H54" t="s">
        <v>464</v>
      </c>
      <c r="I54">
        <v>57</v>
      </c>
      <c r="J54" t="s">
        <v>463</v>
      </c>
      <c r="K54" t="b">
        <v>1</v>
      </c>
      <c r="L54" t="s">
        <v>465</v>
      </c>
      <c r="M54" t="s">
        <v>466</v>
      </c>
      <c r="O54">
        <v>27.516767219999998</v>
      </c>
      <c r="P54">
        <v>64.132415859999995</v>
      </c>
      <c r="Q54">
        <v>28.61209337</v>
      </c>
      <c r="R54">
        <v>1367.832242</v>
      </c>
      <c r="S54">
        <v>14.21339403</v>
      </c>
      <c r="T54">
        <v>33.103312529999997</v>
      </c>
      <c r="U54">
        <v>22.444036130000001</v>
      </c>
      <c r="V54">
        <v>30.155237889999999</v>
      </c>
      <c r="W54">
        <v>171.04162479999999</v>
      </c>
      <c r="X54">
        <v>28.364870329999999</v>
      </c>
      <c r="Y54">
        <v>73.618084379999999</v>
      </c>
      <c r="Z54">
        <v>45.905360180000002</v>
      </c>
      <c r="AA54">
        <v>48.939292199999997</v>
      </c>
      <c r="AB54">
        <v>157.1335957</v>
      </c>
      <c r="AC54">
        <v>75.288626989999997</v>
      </c>
      <c r="AD54">
        <v>130.80529440000001</v>
      </c>
      <c r="AE54">
        <v>201.89473100000001</v>
      </c>
      <c r="AF54">
        <v>157.54921540000001</v>
      </c>
      <c r="AG54">
        <v>297.66562119999998</v>
      </c>
      <c r="AH54">
        <v>95.254057660000001</v>
      </c>
      <c r="AI54">
        <v>94.283045389999998</v>
      </c>
      <c r="AJ54">
        <v>268.1421924</v>
      </c>
      <c r="AK54">
        <v>56.144491760000001</v>
      </c>
      <c r="AL54">
        <v>190.47762850000001</v>
      </c>
    </row>
    <row r="55" spans="1:38">
      <c r="A55" t="s">
        <v>467</v>
      </c>
      <c r="B55" t="s">
        <v>468</v>
      </c>
      <c r="C55" t="s">
        <v>288</v>
      </c>
      <c r="F55" t="s">
        <v>469</v>
      </c>
      <c r="G55">
        <v>1369.4</v>
      </c>
      <c r="H55" t="s">
        <v>470</v>
      </c>
      <c r="I55">
        <v>58</v>
      </c>
      <c r="J55" t="s">
        <v>469</v>
      </c>
      <c r="K55" t="b">
        <v>1</v>
      </c>
      <c r="L55" t="s">
        <v>471</v>
      </c>
      <c r="M55" t="s">
        <v>472</v>
      </c>
      <c r="O55">
        <v>748.64203069999996</v>
      </c>
      <c r="P55">
        <v>610.92578179999998</v>
      </c>
      <c r="Q55">
        <v>1356.661411</v>
      </c>
      <c r="R55">
        <v>1978.991027</v>
      </c>
      <c r="S55">
        <v>981.032916</v>
      </c>
      <c r="T55">
        <v>46.99186709</v>
      </c>
      <c r="U55">
        <v>10.604419910000001</v>
      </c>
      <c r="V55">
        <v>35.238057509999997</v>
      </c>
      <c r="W55">
        <v>81.402124650000005</v>
      </c>
      <c r="X55">
        <v>45.001317129999997</v>
      </c>
      <c r="Y55">
        <v>16.934222139999999</v>
      </c>
      <c r="Z55">
        <v>10.75836767</v>
      </c>
      <c r="AA55">
        <v>23.370454299999999</v>
      </c>
      <c r="AB55">
        <v>31.139629230000001</v>
      </c>
      <c r="AC55">
        <v>60.24730357</v>
      </c>
      <c r="AD55">
        <v>13.44422001</v>
      </c>
      <c r="AE55">
        <v>16.223885939999999</v>
      </c>
      <c r="AF55">
        <v>29.436649719999998</v>
      </c>
      <c r="AG55">
        <v>12.901822170000001</v>
      </c>
      <c r="AH55">
        <v>11.259038370000001</v>
      </c>
      <c r="AI55">
        <v>1098.2846939999999</v>
      </c>
      <c r="AJ55">
        <v>552.93550579999999</v>
      </c>
      <c r="AK55">
        <v>21.687779920000001</v>
      </c>
      <c r="AL55">
        <v>24.946041659999999</v>
      </c>
    </row>
    <row r="56" spans="1:38">
      <c r="A56" t="s">
        <v>473</v>
      </c>
      <c r="B56" t="s">
        <v>474</v>
      </c>
      <c r="C56" t="s">
        <v>296</v>
      </c>
      <c r="E56" t="s">
        <v>83</v>
      </c>
      <c r="F56" t="s">
        <v>81</v>
      </c>
      <c r="G56">
        <v>1372.9</v>
      </c>
      <c r="H56" t="s">
        <v>475</v>
      </c>
      <c r="I56">
        <v>59</v>
      </c>
      <c r="J56" t="s">
        <v>81</v>
      </c>
      <c r="K56" t="b">
        <v>1</v>
      </c>
      <c r="L56" t="s">
        <v>476</v>
      </c>
      <c r="M56" t="s">
        <v>477</v>
      </c>
      <c r="O56">
        <v>11824.454540000001</v>
      </c>
      <c r="P56">
        <v>15079.516809999999</v>
      </c>
      <c r="Q56">
        <v>14269.30985</v>
      </c>
      <c r="R56">
        <v>36077.438750000001</v>
      </c>
      <c r="S56">
        <v>18815.895110000001</v>
      </c>
      <c r="T56">
        <v>1976.1353079999999</v>
      </c>
      <c r="U56">
        <v>1657.2266159999999</v>
      </c>
      <c r="V56">
        <v>2021.0450530000001</v>
      </c>
      <c r="W56">
        <v>3295.0228659999998</v>
      </c>
      <c r="X56">
        <v>2131.4371120000001</v>
      </c>
      <c r="Y56">
        <v>3507.081647</v>
      </c>
      <c r="Z56">
        <v>2357.3466840000001</v>
      </c>
      <c r="AA56">
        <v>2034.3227509999999</v>
      </c>
      <c r="AB56">
        <v>2389.525459</v>
      </c>
      <c r="AC56">
        <v>3725.4230090000001</v>
      </c>
      <c r="AD56">
        <v>9912.3637199999994</v>
      </c>
      <c r="AE56">
        <v>16658.42008</v>
      </c>
      <c r="AF56">
        <v>20945.7333</v>
      </c>
      <c r="AG56">
        <v>10036.97457</v>
      </c>
      <c r="AH56">
        <v>8142.5545599999996</v>
      </c>
      <c r="AI56">
        <v>11890.280339999999</v>
      </c>
      <c r="AJ56">
        <v>16224.69888</v>
      </c>
      <c r="AK56">
        <v>2185.7742969999999</v>
      </c>
      <c r="AL56">
        <v>23085.77375</v>
      </c>
    </row>
    <row r="57" spans="1:38">
      <c r="A57" t="s">
        <v>478</v>
      </c>
      <c r="B57" t="s">
        <v>479</v>
      </c>
      <c r="C57" t="s">
        <v>296</v>
      </c>
      <c r="E57" t="s">
        <v>188</v>
      </c>
      <c r="F57" t="s">
        <v>480</v>
      </c>
      <c r="G57">
        <v>1393.1</v>
      </c>
      <c r="H57" t="s">
        <v>481</v>
      </c>
      <c r="I57">
        <v>60</v>
      </c>
      <c r="J57" t="s">
        <v>480</v>
      </c>
      <c r="K57" t="b">
        <v>1</v>
      </c>
      <c r="L57" t="s">
        <v>482</v>
      </c>
      <c r="M57" t="s">
        <v>483</v>
      </c>
      <c r="O57">
        <v>0.22068697200000001</v>
      </c>
      <c r="P57">
        <v>2.3866852000000001E-2</v>
      </c>
      <c r="Q57">
        <v>0.16899889400000001</v>
      </c>
      <c r="R57">
        <v>4.2709124000000001E-2</v>
      </c>
      <c r="S57">
        <v>0.26056881900000001</v>
      </c>
      <c r="T57">
        <v>2.4313153000000001E-2</v>
      </c>
      <c r="U57">
        <v>3.3443430000000001E-3</v>
      </c>
      <c r="V57">
        <v>6.7250349999999999E-3</v>
      </c>
      <c r="W57">
        <v>7.37348E-3</v>
      </c>
      <c r="X57">
        <v>2.4523218999999999E-2</v>
      </c>
      <c r="Y57">
        <v>4.7835300999999997E-2</v>
      </c>
      <c r="Z57">
        <v>1.3291447E-2</v>
      </c>
      <c r="AA57">
        <v>1.4778144E-2</v>
      </c>
      <c r="AB57">
        <v>3.3042290000000001E-3</v>
      </c>
      <c r="AC57">
        <v>1.2682449E-2</v>
      </c>
      <c r="AD57">
        <v>8.3453179999999991E-3</v>
      </c>
      <c r="AE57">
        <v>2.4714765999999999E-2</v>
      </c>
      <c r="AF57">
        <v>3.4599961999999998E-2</v>
      </c>
      <c r="AG57">
        <v>4.8117450000000001E-3</v>
      </c>
      <c r="AH57">
        <v>1.0649712E-2</v>
      </c>
      <c r="AI57">
        <v>0.124450385</v>
      </c>
      <c r="AJ57">
        <v>0.29034111200000001</v>
      </c>
      <c r="AK57">
        <v>4.6285611999999997E-2</v>
      </c>
      <c r="AL57">
        <v>3.9320808999999998E-2</v>
      </c>
    </row>
    <row r="58" spans="1:38">
      <c r="A58" t="s">
        <v>484</v>
      </c>
      <c r="B58" t="s">
        <v>485</v>
      </c>
      <c r="C58" t="s">
        <v>260</v>
      </c>
      <c r="G58">
        <v>1409.2</v>
      </c>
      <c r="H58" t="s">
        <v>486</v>
      </c>
      <c r="I58">
        <v>61</v>
      </c>
      <c r="K58" t="b">
        <v>0</v>
      </c>
      <c r="L58">
        <v>0</v>
      </c>
      <c r="M58">
        <v>0</v>
      </c>
      <c r="O58">
        <v>130.99124029999999</v>
      </c>
      <c r="P58">
        <v>127.90398020000001</v>
      </c>
      <c r="Q58">
        <v>240.71875270000001</v>
      </c>
      <c r="R58">
        <v>509.00928140000002</v>
      </c>
      <c r="S58">
        <v>77.143962360000003</v>
      </c>
      <c r="T58">
        <v>16.489427979999999</v>
      </c>
      <c r="U58">
        <v>4.188292176</v>
      </c>
      <c r="V58">
        <v>6.7394986870000002</v>
      </c>
      <c r="W58">
        <v>32.397566789999999</v>
      </c>
      <c r="X58">
        <v>4.9581314470000004</v>
      </c>
      <c r="Y58">
        <v>3.036311618</v>
      </c>
      <c r="Z58">
        <v>2.6149127619999999</v>
      </c>
      <c r="AA58">
        <v>3.383868616</v>
      </c>
      <c r="AB58">
        <v>13.48455266</v>
      </c>
      <c r="AC58">
        <v>2.6481473680000001</v>
      </c>
      <c r="AD58">
        <v>33.363325179999997</v>
      </c>
      <c r="AE58">
        <v>14.66121512</v>
      </c>
      <c r="AF58">
        <v>22.06878189</v>
      </c>
      <c r="AG58">
        <v>22.608725830000001</v>
      </c>
      <c r="AH58">
        <v>13.565098989999999</v>
      </c>
      <c r="AI58">
        <v>212.34581650000001</v>
      </c>
      <c r="AJ58">
        <v>146.29391290000001</v>
      </c>
      <c r="AK58">
        <v>4.5347975399999996</v>
      </c>
      <c r="AL58">
        <v>57.531145600000002</v>
      </c>
    </row>
    <row r="59" spans="1:38">
      <c r="A59" t="s">
        <v>487</v>
      </c>
      <c r="B59" t="s">
        <v>488</v>
      </c>
      <c r="C59" t="s">
        <v>296</v>
      </c>
      <c r="E59" t="s">
        <v>177</v>
      </c>
      <c r="F59" t="s">
        <v>175</v>
      </c>
      <c r="G59">
        <v>0</v>
      </c>
      <c r="H59" t="s">
        <v>489</v>
      </c>
      <c r="I59" t="s">
        <v>490</v>
      </c>
      <c r="J59" t="s">
        <v>175</v>
      </c>
      <c r="K59" t="b">
        <v>1</v>
      </c>
      <c r="L59" t="s">
        <v>491</v>
      </c>
      <c r="M59" t="s">
        <v>492</v>
      </c>
      <c r="N59" t="s">
        <v>493</v>
      </c>
      <c r="O59">
        <v>37.338769550000002</v>
      </c>
      <c r="P59">
        <v>27.994238070000002</v>
      </c>
      <c r="Q59">
        <v>45.810704970000003</v>
      </c>
      <c r="R59">
        <v>89.090946099999996</v>
      </c>
      <c r="S59">
        <v>30.845269259999998</v>
      </c>
      <c r="T59">
        <v>19.579739790000001</v>
      </c>
      <c r="U59">
        <v>14.964074139999999</v>
      </c>
      <c r="V59">
        <v>16.835985449999999</v>
      </c>
      <c r="W59">
        <v>20.277310920000001</v>
      </c>
      <c r="X59">
        <v>10.934726080000001</v>
      </c>
      <c r="Y59">
        <v>46.78729242</v>
      </c>
      <c r="Z59">
        <v>31.20285505</v>
      </c>
      <c r="AA59">
        <v>25.30281634</v>
      </c>
      <c r="AB59">
        <v>21.154573809999999</v>
      </c>
      <c r="AC59">
        <v>31.183903269999998</v>
      </c>
      <c r="AD59">
        <v>91.934456030000007</v>
      </c>
      <c r="AE59">
        <v>84.931909820000001</v>
      </c>
      <c r="AF59">
        <v>192.51052910000001</v>
      </c>
      <c r="AG59">
        <v>82.372978880000005</v>
      </c>
      <c r="AH59">
        <v>58.014687709999997</v>
      </c>
      <c r="AI59">
        <v>39.127408350000003</v>
      </c>
      <c r="AJ59">
        <v>130.1779459</v>
      </c>
      <c r="AK59">
        <v>25.045352399999999</v>
      </c>
      <c r="AL59">
        <v>126.00239999999999</v>
      </c>
    </row>
    <row r="60" spans="1:38">
      <c r="A60" t="s">
        <v>494</v>
      </c>
      <c r="B60" t="s">
        <v>495</v>
      </c>
      <c r="C60" t="s">
        <v>260</v>
      </c>
      <c r="G60">
        <v>1427.7</v>
      </c>
      <c r="H60" t="s">
        <v>496</v>
      </c>
      <c r="I60">
        <v>63</v>
      </c>
      <c r="K60" t="b">
        <v>0</v>
      </c>
      <c r="L60">
        <v>0</v>
      </c>
      <c r="M60">
        <v>0</v>
      </c>
      <c r="O60">
        <v>325.5602662</v>
      </c>
      <c r="P60">
        <v>252.2811911</v>
      </c>
      <c r="Q60">
        <v>343.97420169999998</v>
      </c>
      <c r="R60">
        <v>505.1017061</v>
      </c>
      <c r="S60">
        <v>205.0372122</v>
      </c>
      <c r="T60">
        <v>81.030906169999994</v>
      </c>
      <c r="U60">
        <v>39.204573889999999</v>
      </c>
      <c r="V60">
        <v>37.906207670000001</v>
      </c>
      <c r="W60">
        <v>41.984579310000001</v>
      </c>
      <c r="X60">
        <v>35.386755960000002</v>
      </c>
      <c r="Y60">
        <v>49.677112919999999</v>
      </c>
      <c r="Z60">
        <v>25.356483189999999</v>
      </c>
      <c r="AA60">
        <v>20.01619423</v>
      </c>
      <c r="AB60">
        <v>22.27631281</v>
      </c>
      <c r="AC60">
        <v>36.26940578</v>
      </c>
      <c r="AD60">
        <v>558.8412429</v>
      </c>
      <c r="AE60">
        <v>355.34081889999999</v>
      </c>
      <c r="AF60">
        <v>567.01873230000001</v>
      </c>
      <c r="AG60">
        <v>324.59909979999998</v>
      </c>
      <c r="AH60">
        <v>272.1492551</v>
      </c>
      <c r="AI60">
        <v>227.19560680000001</v>
      </c>
      <c r="AJ60">
        <v>337.04203990000002</v>
      </c>
      <c r="AK60">
        <v>25.876562320000001</v>
      </c>
      <c r="AL60">
        <v>1430.816049</v>
      </c>
    </row>
    <row r="61" spans="1:38">
      <c r="A61" t="s">
        <v>497</v>
      </c>
      <c r="B61" t="s">
        <v>498</v>
      </c>
      <c r="C61" t="s">
        <v>288</v>
      </c>
      <c r="E61" t="s">
        <v>69</v>
      </c>
      <c r="F61" t="s">
        <v>67</v>
      </c>
      <c r="G61">
        <v>1439</v>
      </c>
      <c r="H61" t="s">
        <v>499</v>
      </c>
      <c r="I61">
        <v>64</v>
      </c>
      <c r="J61" t="s">
        <v>67</v>
      </c>
      <c r="K61" t="b">
        <v>1</v>
      </c>
      <c r="L61" t="s">
        <v>500</v>
      </c>
      <c r="M61" t="s">
        <v>501</v>
      </c>
      <c r="O61">
        <v>29.637621150000001</v>
      </c>
      <c r="P61">
        <v>11.89142863</v>
      </c>
      <c r="Q61">
        <v>39.391914870000001</v>
      </c>
      <c r="R61">
        <v>1.961761675</v>
      </c>
      <c r="S61">
        <v>25.458108450000001</v>
      </c>
      <c r="T61">
        <v>1.3619202589999999</v>
      </c>
      <c r="U61">
        <v>0.13826370800000001</v>
      </c>
      <c r="V61">
        <v>1.3010737830000001</v>
      </c>
      <c r="W61">
        <v>1.6180962E-2</v>
      </c>
      <c r="X61">
        <v>1.5915298659999999</v>
      </c>
      <c r="Y61">
        <v>0.75132683300000003</v>
      </c>
      <c r="Z61">
        <v>0.19638259899999999</v>
      </c>
      <c r="AA61">
        <v>0.57100709299999997</v>
      </c>
      <c r="AB61">
        <v>1.3578132999999999E-2</v>
      </c>
      <c r="AC61">
        <v>1.582751689</v>
      </c>
      <c r="AD61">
        <v>0.38502990100000001</v>
      </c>
      <c r="AE61">
        <v>1.127386204</v>
      </c>
      <c r="AF61">
        <v>5.0499202800000003</v>
      </c>
      <c r="AG61">
        <v>0.164123825</v>
      </c>
      <c r="AH61">
        <v>0.62244549000000005</v>
      </c>
      <c r="AI61">
        <v>9.8242902529999991</v>
      </c>
      <c r="AJ61">
        <v>6.9516029039999996</v>
      </c>
      <c r="AK61">
        <v>0.301740746</v>
      </c>
      <c r="AL61">
        <v>1.263121135</v>
      </c>
    </row>
    <row r="62" spans="1:38">
      <c r="A62" t="s">
        <v>502</v>
      </c>
      <c r="B62" t="s">
        <v>503</v>
      </c>
      <c r="C62" t="s">
        <v>288</v>
      </c>
      <c r="F62" t="s">
        <v>504</v>
      </c>
      <c r="G62">
        <v>1451.1</v>
      </c>
      <c r="H62" t="s">
        <v>505</v>
      </c>
      <c r="I62">
        <v>65</v>
      </c>
      <c r="J62" t="s">
        <v>504</v>
      </c>
      <c r="K62" t="b">
        <v>1</v>
      </c>
      <c r="L62" t="s">
        <v>506</v>
      </c>
      <c r="M62" t="s">
        <v>507</v>
      </c>
      <c r="O62">
        <v>547.21254750000003</v>
      </c>
      <c r="P62">
        <v>468.5731025</v>
      </c>
      <c r="Q62">
        <v>565.12441590000003</v>
      </c>
      <c r="R62">
        <v>133.6282841</v>
      </c>
      <c r="S62">
        <v>575.18569060000004</v>
      </c>
      <c r="T62">
        <v>69.002116119999997</v>
      </c>
      <c r="U62">
        <v>21.905845370000002</v>
      </c>
      <c r="V62">
        <v>62.034359029999997</v>
      </c>
      <c r="W62">
        <v>5.7765691260000001</v>
      </c>
      <c r="X62">
        <v>44.850705339999998</v>
      </c>
      <c r="Y62">
        <v>50.153448109999999</v>
      </c>
      <c r="Z62">
        <v>19.226174489999998</v>
      </c>
      <c r="AA62">
        <v>30.131306649999999</v>
      </c>
      <c r="AB62">
        <v>3.4232744390000001</v>
      </c>
      <c r="AC62">
        <v>75.388787890000003</v>
      </c>
      <c r="AD62">
        <v>71.393326579999993</v>
      </c>
      <c r="AE62">
        <v>87.029048419999995</v>
      </c>
      <c r="AF62">
        <v>257.71507639999999</v>
      </c>
      <c r="AG62">
        <v>50.537353119999999</v>
      </c>
      <c r="AH62">
        <v>63.823310480000004</v>
      </c>
      <c r="AI62">
        <v>205.5096581</v>
      </c>
      <c r="AJ62">
        <v>243.07202659999999</v>
      </c>
      <c r="AK62">
        <v>14.42977157</v>
      </c>
      <c r="AL62">
        <v>164.25742790000001</v>
      </c>
    </row>
    <row r="63" spans="1:38">
      <c r="A63" t="s">
        <v>508</v>
      </c>
      <c r="B63" t="s">
        <v>509</v>
      </c>
      <c r="C63" t="s">
        <v>510</v>
      </c>
      <c r="F63" t="s">
        <v>511</v>
      </c>
      <c r="G63">
        <v>1454.9</v>
      </c>
      <c r="H63" t="s">
        <v>512</v>
      </c>
      <c r="I63">
        <v>66</v>
      </c>
      <c r="J63" t="s">
        <v>511</v>
      </c>
      <c r="K63" t="b">
        <v>1</v>
      </c>
      <c r="L63">
        <v>0</v>
      </c>
      <c r="M63">
        <v>0</v>
      </c>
      <c r="O63">
        <v>2146.9752600000002</v>
      </c>
      <c r="P63">
        <v>1638.1205950000001</v>
      </c>
      <c r="Q63">
        <v>2288.195831</v>
      </c>
      <c r="R63">
        <v>3257.0124000000001</v>
      </c>
      <c r="S63">
        <v>1370.5924379999999</v>
      </c>
      <c r="T63">
        <v>526.97633470000005</v>
      </c>
      <c r="U63">
        <v>251.79842160000001</v>
      </c>
      <c r="V63">
        <v>239.67213520000001</v>
      </c>
      <c r="W63">
        <v>254.73959339999999</v>
      </c>
      <c r="X63">
        <v>227.93982149999999</v>
      </c>
      <c r="Y63">
        <v>312.35745279999998</v>
      </c>
      <c r="Z63">
        <v>151.00077590000001</v>
      </c>
      <c r="AA63">
        <v>128.15155630000001</v>
      </c>
      <c r="AB63">
        <v>135.58308790000001</v>
      </c>
      <c r="AC63">
        <v>230.29309989999999</v>
      </c>
      <c r="AD63">
        <v>3584.1272330000002</v>
      </c>
      <c r="AE63">
        <v>2246.3187229999999</v>
      </c>
      <c r="AF63">
        <v>3536.041682</v>
      </c>
      <c r="AG63">
        <v>2056.6581729999998</v>
      </c>
      <c r="AH63">
        <v>1740.5495060000001</v>
      </c>
      <c r="AI63">
        <v>1460.100868</v>
      </c>
      <c r="AJ63">
        <v>2214.225027</v>
      </c>
      <c r="AK63">
        <v>163.7342228</v>
      </c>
      <c r="AL63">
        <v>9454.6893089999994</v>
      </c>
    </row>
    <row r="64" spans="1:38">
      <c r="A64" t="s">
        <v>513</v>
      </c>
      <c r="B64" t="s">
        <v>514</v>
      </c>
      <c r="C64" t="s">
        <v>510</v>
      </c>
      <c r="F64" t="s">
        <v>515</v>
      </c>
      <c r="G64">
        <v>1457.9</v>
      </c>
      <c r="H64" t="s">
        <v>516</v>
      </c>
      <c r="I64">
        <v>67</v>
      </c>
      <c r="K64" t="b">
        <v>1</v>
      </c>
      <c r="L64">
        <v>0</v>
      </c>
      <c r="M64">
        <v>0</v>
      </c>
      <c r="O64">
        <v>335.22507569999999</v>
      </c>
      <c r="P64">
        <v>151.37801049999999</v>
      </c>
      <c r="Q64">
        <v>139.29337150000001</v>
      </c>
      <c r="R64">
        <v>336.90682270000002</v>
      </c>
      <c r="S64">
        <v>231.6198842</v>
      </c>
      <c r="T64">
        <v>18.510422519999999</v>
      </c>
      <c r="U64">
        <v>4.3287851489999998</v>
      </c>
      <c r="V64">
        <v>4.189568006</v>
      </c>
      <c r="W64">
        <v>15.83579782</v>
      </c>
      <c r="X64">
        <v>8.445796369</v>
      </c>
      <c r="Y64">
        <v>8.1213980770000003</v>
      </c>
      <c r="Z64">
        <v>2.0092302630000001</v>
      </c>
      <c r="AA64">
        <v>3.608288027</v>
      </c>
      <c r="AB64">
        <v>2.2693816500000001</v>
      </c>
      <c r="AC64">
        <v>13.04774385</v>
      </c>
      <c r="AD64">
        <v>2.9521695530000001</v>
      </c>
      <c r="AE64">
        <v>1.0997857630000001</v>
      </c>
      <c r="AF64">
        <v>3.6976275140000001</v>
      </c>
      <c r="AG64">
        <v>6.7311863379999997</v>
      </c>
      <c r="AH64">
        <v>1.753702791</v>
      </c>
      <c r="AI64">
        <v>306.5003787</v>
      </c>
      <c r="AJ64">
        <v>110.6547832</v>
      </c>
      <c r="AK64">
        <v>6.3529874350000002</v>
      </c>
      <c r="AL64">
        <v>2.0748585130000001</v>
      </c>
    </row>
    <row r="65" spans="1:38">
      <c r="A65" t="s">
        <v>517</v>
      </c>
      <c r="B65" t="s">
        <v>518</v>
      </c>
      <c r="C65" t="s">
        <v>510</v>
      </c>
      <c r="F65" t="s">
        <v>519</v>
      </c>
      <c r="G65">
        <v>1465.1</v>
      </c>
      <c r="H65" t="s">
        <v>520</v>
      </c>
      <c r="I65">
        <v>68</v>
      </c>
      <c r="K65" t="b">
        <v>1</v>
      </c>
      <c r="L65">
        <v>0</v>
      </c>
      <c r="M65">
        <v>0</v>
      </c>
      <c r="O65">
        <v>229.22250389999999</v>
      </c>
      <c r="P65">
        <v>275.0591569</v>
      </c>
      <c r="Q65">
        <v>134.3777771</v>
      </c>
      <c r="R65">
        <v>249.73074349999999</v>
      </c>
      <c r="S65">
        <v>324.05568069999998</v>
      </c>
      <c r="T65">
        <v>24.369291369999999</v>
      </c>
      <c r="U65">
        <v>3.9587522079999999</v>
      </c>
      <c r="V65">
        <v>102.86607770000001</v>
      </c>
      <c r="W65">
        <v>24.07279514</v>
      </c>
      <c r="X65">
        <v>62.535147989999999</v>
      </c>
      <c r="Y65">
        <v>50.189376019999997</v>
      </c>
      <c r="Z65">
        <v>29.242594149999999</v>
      </c>
      <c r="AA65">
        <v>8.9740798650000002</v>
      </c>
      <c r="AB65">
        <v>3.8878799829999999</v>
      </c>
      <c r="AC65">
        <v>154.46111590000001</v>
      </c>
      <c r="AD65">
        <v>2063.7625370000001</v>
      </c>
      <c r="AE65">
        <v>2845.1378589999999</v>
      </c>
      <c r="AF65">
        <v>7955.601686</v>
      </c>
      <c r="AG65">
        <v>1318.683886</v>
      </c>
      <c r="AH65">
        <v>1860.7284460000001</v>
      </c>
      <c r="AI65">
        <v>352.92301129999998</v>
      </c>
      <c r="AJ65">
        <v>102.39965530000001</v>
      </c>
      <c r="AK65">
        <v>6.2153765510000003</v>
      </c>
      <c r="AL65">
        <v>6758.082891</v>
      </c>
    </row>
    <row r="66" spans="1:38">
      <c r="A66" t="s">
        <v>521</v>
      </c>
      <c r="B66" t="s">
        <v>522</v>
      </c>
      <c r="C66" t="s">
        <v>296</v>
      </c>
      <c r="E66" t="s">
        <v>102</v>
      </c>
      <c r="F66" t="s">
        <v>523</v>
      </c>
      <c r="G66">
        <v>1471.5</v>
      </c>
      <c r="H66" t="s">
        <v>524</v>
      </c>
      <c r="I66">
        <v>69</v>
      </c>
      <c r="J66" t="s">
        <v>523</v>
      </c>
      <c r="K66" t="b">
        <v>1</v>
      </c>
      <c r="L66" t="s">
        <v>525</v>
      </c>
      <c r="M66" t="s">
        <v>526</v>
      </c>
      <c r="O66">
        <v>7764.4029879999998</v>
      </c>
      <c r="P66">
        <v>3398.9274610000002</v>
      </c>
      <c r="Q66">
        <v>14797.666499999999</v>
      </c>
      <c r="R66">
        <v>17870.288420000001</v>
      </c>
      <c r="S66">
        <v>7438.5438800000002</v>
      </c>
      <c r="T66">
        <v>720.95836959999997</v>
      </c>
      <c r="U66">
        <v>220.05904029999999</v>
      </c>
      <c r="V66">
        <v>744.31594589999997</v>
      </c>
      <c r="W66">
        <v>2000.260274</v>
      </c>
      <c r="X66">
        <v>491.646388</v>
      </c>
      <c r="Y66">
        <v>833.3583142</v>
      </c>
      <c r="Z66">
        <v>614.68618449999997</v>
      </c>
      <c r="AA66">
        <v>666.79740790000005</v>
      </c>
      <c r="AB66">
        <v>1612.4920219999999</v>
      </c>
      <c r="AC66">
        <v>1087.001616</v>
      </c>
      <c r="AD66">
        <v>4.8807864409999997</v>
      </c>
      <c r="AE66">
        <v>66.592292389999997</v>
      </c>
      <c r="AF66">
        <v>1.241621004</v>
      </c>
      <c r="AG66">
        <v>54.890796889999997</v>
      </c>
      <c r="AH66">
        <v>12.4353251</v>
      </c>
      <c r="AI66">
        <v>14117.032709999999</v>
      </c>
      <c r="AJ66">
        <v>28164.115470000001</v>
      </c>
      <c r="AK66">
        <v>1491.4175929999999</v>
      </c>
      <c r="AL66">
        <v>104.44265729999999</v>
      </c>
    </row>
    <row r="67" spans="1:38">
      <c r="A67" t="s">
        <v>527</v>
      </c>
      <c r="B67" t="s">
        <v>528</v>
      </c>
      <c r="C67" t="s">
        <v>260</v>
      </c>
      <c r="G67">
        <v>1480.2</v>
      </c>
      <c r="H67" t="s">
        <v>529</v>
      </c>
      <c r="I67">
        <v>70</v>
      </c>
      <c r="K67" t="b">
        <v>0</v>
      </c>
      <c r="L67">
        <v>0</v>
      </c>
      <c r="M67">
        <v>0</v>
      </c>
      <c r="O67">
        <v>233.05563069999999</v>
      </c>
      <c r="P67">
        <v>248.23013370000001</v>
      </c>
      <c r="Q67">
        <v>268.6162885</v>
      </c>
      <c r="R67">
        <v>397.17211500000002</v>
      </c>
      <c r="S67">
        <v>159.0414849</v>
      </c>
      <c r="T67">
        <v>31.018687140000001</v>
      </c>
      <c r="U67">
        <v>15.726003349999999</v>
      </c>
      <c r="V67">
        <v>22.679810249999999</v>
      </c>
      <c r="W67">
        <v>27.668462040000001</v>
      </c>
      <c r="X67">
        <v>17.022565719999999</v>
      </c>
      <c r="Y67">
        <v>30.41163757</v>
      </c>
      <c r="Z67">
        <v>16.755472879999999</v>
      </c>
      <c r="AA67">
        <v>19.102072190000001</v>
      </c>
      <c r="AB67">
        <v>18.456083719999999</v>
      </c>
      <c r="AC67">
        <v>21.8400927</v>
      </c>
      <c r="AD67">
        <v>36.552823529999998</v>
      </c>
      <c r="AE67">
        <v>45.033321139999998</v>
      </c>
      <c r="AF67">
        <v>54.866308369999999</v>
      </c>
      <c r="AG67">
        <v>33.663049979999997</v>
      </c>
      <c r="AH67">
        <v>26.7563757</v>
      </c>
      <c r="AI67">
        <v>239.24173680000001</v>
      </c>
      <c r="AJ67">
        <v>360.69281360000002</v>
      </c>
      <c r="AK67">
        <v>24.986053640000002</v>
      </c>
      <c r="AL67">
        <v>92.162250479999997</v>
      </c>
    </row>
    <row r="68" spans="1:38">
      <c r="A68" t="s">
        <v>530</v>
      </c>
      <c r="B68" t="s">
        <v>531</v>
      </c>
      <c r="C68" t="s">
        <v>260</v>
      </c>
      <c r="G68">
        <v>1490.4</v>
      </c>
      <c r="H68" t="s">
        <v>532</v>
      </c>
      <c r="I68">
        <v>71</v>
      </c>
      <c r="K68" t="b">
        <v>0</v>
      </c>
      <c r="L68">
        <v>0</v>
      </c>
      <c r="M68">
        <v>0</v>
      </c>
      <c r="O68">
        <v>252.9182979</v>
      </c>
      <c r="P68">
        <v>237.39877200000001</v>
      </c>
      <c r="Q68">
        <v>218.48706910000001</v>
      </c>
      <c r="R68">
        <v>475.9658306</v>
      </c>
      <c r="S68">
        <v>135.64895430000001</v>
      </c>
      <c r="T68">
        <v>44.76956801</v>
      </c>
      <c r="U68">
        <v>27.009390360000001</v>
      </c>
      <c r="V68">
        <v>30.635618090000001</v>
      </c>
      <c r="W68">
        <v>47.320965190000003</v>
      </c>
      <c r="X68">
        <v>29.333774179999999</v>
      </c>
      <c r="Y68">
        <v>40.755590529999999</v>
      </c>
      <c r="Z68">
        <v>20.622430219999998</v>
      </c>
      <c r="AA68">
        <v>16.46420445</v>
      </c>
      <c r="AB68">
        <v>24.450539089999999</v>
      </c>
      <c r="AC68">
        <v>31.75592151</v>
      </c>
      <c r="AD68">
        <v>156.49489270000001</v>
      </c>
      <c r="AE68">
        <v>109.0036192</v>
      </c>
      <c r="AF68">
        <v>174.52518670000001</v>
      </c>
      <c r="AG68">
        <v>109.1899224</v>
      </c>
      <c r="AH68">
        <v>83.986467180000005</v>
      </c>
      <c r="AI68">
        <v>247.36547089999999</v>
      </c>
      <c r="AJ68">
        <v>425.03488249999998</v>
      </c>
      <c r="AK68">
        <v>25.023988469999999</v>
      </c>
      <c r="AL68">
        <v>354.92004680000002</v>
      </c>
    </row>
    <row r="69" spans="1:38">
      <c r="A69" t="s">
        <v>533</v>
      </c>
      <c r="B69" t="s">
        <v>534</v>
      </c>
      <c r="C69" t="s">
        <v>510</v>
      </c>
      <c r="F69" t="s">
        <v>535</v>
      </c>
      <c r="G69">
        <v>1498</v>
      </c>
      <c r="H69" t="s">
        <v>536</v>
      </c>
      <c r="I69">
        <v>72</v>
      </c>
      <c r="K69" t="b">
        <v>1</v>
      </c>
      <c r="L69">
        <v>0</v>
      </c>
      <c r="M69">
        <v>0</v>
      </c>
      <c r="O69">
        <v>843.96107289999998</v>
      </c>
      <c r="P69">
        <v>875.98655680000002</v>
      </c>
      <c r="Q69">
        <v>1469.9227900000001</v>
      </c>
      <c r="R69">
        <v>543.9142726</v>
      </c>
      <c r="S69">
        <v>1146.7795160000001</v>
      </c>
      <c r="T69">
        <v>152.36656809999999</v>
      </c>
      <c r="U69">
        <v>43.20409806</v>
      </c>
      <c r="V69">
        <v>164.96832040000001</v>
      </c>
      <c r="W69">
        <v>56.889915369999997</v>
      </c>
      <c r="X69">
        <v>132.0316018</v>
      </c>
      <c r="Y69">
        <v>98.661280880000007</v>
      </c>
      <c r="Z69">
        <v>56.519740830000003</v>
      </c>
      <c r="AA69">
        <v>77.014830520000004</v>
      </c>
      <c r="AB69">
        <v>28.337120389999999</v>
      </c>
      <c r="AC69">
        <v>175.6674897</v>
      </c>
      <c r="AD69">
        <v>39.430832209999998</v>
      </c>
      <c r="AE69">
        <v>105.1903489</v>
      </c>
      <c r="AF69">
        <v>146.24119730000001</v>
      </c>
      <c r="AG69">
        <v>39.222468470000003</v>
      </c>
      <c r="AH69">
        <v>49.474562319999997</v>
      </c>
      <c r="AI69">
        <v>771.40470649999997</v>
      </c>
      <c r="AJ69">
        <v>1389.9642739999999</v>
      </c>
      <c r="AK69">
        <v>71.904732019999997</v>
      </c>
      <c r="AL69">
        <v>123.525524</v>
      </c>
    </row>
    <row r="70" spans="1:38">
      <c r="A70" t="s">
        <v>537</v>
      </c>
      <c r="B70" t="s">
        <v>538</v>
      </c>
      <c r="C70" t="s">
        <v>296</v>
      </c>
      <c r="E70" t="s">
        <v>153</v>
      </c>
      <c r="F70" t="s">
        <v>151</v>
      </c>
      <c r="G70">
        <v>1513.7</v>
      </c>
      <c r="H70" t="s">
        <v>539</v>
      </c>
      <c r="I70">
        <v>74</v>
      </c>
      <c r="J70" t="s">
        <v>151</v>
      </c>
      <c r="K70" t="b">
        <v>1</v>
      </c>
      <c r="L70" t="s">
        <v>540</v>
      </c>
      <c r="M70" t="s">
        <v>541</v>
      </c>
      <c r="O70">
        <v>1156.677612</v>
      </c>
      <c r="P70">
        <v>516.07615320000002</v>
      </c>
      <c r="Q70">
        <v>1370.847894</v>
      </c>
      <c r="R70">
        <v>210.3465606</v>
      </c>
      <c r="S70">
        <v>507.74661320000001</v>
      </c>
      <c r="T70">
        <v>99.022821820000004</v>
      </c>
      <c r="U70">
        <v>52.173194160000001</v>
      </c>
      <c r="V70">
        <v>102.9535525</v>
      </c>
      <c r="W70">
        <v>8.8017486989999991</v>
      </c>
      <c r="X70">
        <v>51.35964852</v>
      </c>
      <c r="Y70">
        <v>118.1183475</v>
      </c>
      <c r="Z70">
        <v>35.610016590000001</v>
      </c>
      <c r="AA70">
        <v>59.539200710000003</v>
      </c>
      <c r="AB70">
        <v>8.3194254409999999</v>
      </c>
      <c r="AC70">
        <v>61.505575589999999</v>
      </c>
      <c r="AD70">
        <v>340.95582960000002</v>
      </c>
      <c r="AE70">
        <v>319.29315869999999</v>
      </c>
      <c r="AF70">
        <v>1220.06951</v>
      </c>
      <c r="AG70">
        <v>170.812725</v>
      </c>
      <c r="AH70">
        <v>257.1151595</v>
      </c>
      <c r="AI70">
        <v>412.9337913</v>
      </c>
      <c r="AJ70">
        <v>520.69951649999996</v>
      </c>
      <c r="AK70">
        <v>30.649729229999998</v>
      </c>
      <c r="AL70">
        <v>662.87847199999999</v>
      </c>
    </row>
    <row r="71" spans="1:38">
      <c r="A71" t="s">
        <v>542</v>
      </c>
      <c r="B71" t="s">
        <v>543</v>
      </c>
      <c r="C71" t="s">
        <v>296</v>
      </c>
      <c r="E71" t="s">
        <v>56</v>
      </c>
      <c r="F71" t="s">
        <v>54</v>
      </c>
      <c r="G71">
        <v>1523.9</v>
      </c>
      <c r="H71" t="s">
        <v>544</v>
      </c>
      <c r="I71">
        <v>76</v>
      </c>
      <c r="J71" t="s">
        <v>54</v>
      </c>
      <c r="K71" t="b">
        <v>1</v>
      </c>
      <c r="L71" t="s">
        <v>545</v>
      </c>
      <c r="M71" t="s">
        <v>546</v>
      </c>
      <c r="O71">
        <v>26518.93994</v>
      </c>
      <c r="P71">
        <v>32941.156790000001</v>
      </c>
      <c r="Q71">
        <v>31456.965349999999</v>
      </c>
      <c r="R71">
        <v>85260.321150000003</v>
      </c>
      <c r="S71">
        <v>42269.891629999998</v>
      </c>
      <c r="T71">
        <v>7509.9555060000002</v>
      </c>
      <c r="U71">
        <v>5471.8350600000003</v>
      </c>
      <c r="V71">
        <v>3710.9604669999999</v>
      </c>
      <c r="W71">
        <v>6898.7325650000002</v>
      </c>
      <c r="X71">
        <v>4874.6967940000004</v>
      </c>
      <c r="Y71">
        <v>7715.666381</v>
      </c>
      <c r="Z71">
        <v>2844.532064</v>
      </c>
      <c r="AA71">
        <v>3225.6031389999998</v>
      </c>
      <c r="AB71">
        <v>3318.0984389999999</v>
      </c>
      <c r="AC71">
        <v>5622.8288339999999</v>
      </c>
      <c r="AD71">
        <v>30075.95881</v>
      </c>
      <c r="AE71">
        <v>22397.517899999999</v>
      </c>
      <c r="AF71">
        <v>67359.635620000001</v>
      </c>
      <c r="AG71">
        <v>40359.374980000001</v>
      </c>
      <c r="AH71">
        <v>19526.2552</v>
      </c>
      <c r="AI71">
        <v>26840.89891</v>
      </c>
      <c r="AJ71">
        <v>42372.742830000003</v>
      </c>
      <c r="AK71">
        <v>4244.8057390000004</v>
      </c>
      <c r="AL71">
        <v>26326.886190000001</v>
      </c>
    </row>
    <row r="72" spans="1:38">
      <c r="A72" t="s">
        <v>547</v>
      </c>
      <c r="B72" t="s">
        <v>548</v>
      </c>
      <c r="C72" t="s">
        <v>288</v>
      </c>
      <c r="E72" t="s">
        <v>549</v>
      </c>
      <c r="F72" t="s">
        <v>550</v>
      </c>
      <c r="G72">
        <v>1538.1</v>
      </c>
      <c r="H72" t="s">
        <v>551</v>
      </c>
      <c r="I72">
        <v>77</v>
      </c>
      <c r="J72" t="s">
        <v>550</v>
      </c>
      <c r="K72" t="b">
        <v>1</v>
      </c>
      <c r="L72" t="s">
        <v>552</v>
      </c>
      <c r="M72" t="s">
        <v>553</v>
      </c>
      <c r="O72">
        <v>6047.743802</v>
      </c>
      <c r="P72">
        <v>2783.4570549999999</v>
      </c>
      <c r="Q72">
        <v>5311.7879400000002</v>
      </c>
      <c r="R72">
        <v>9826.0926729999992</v>
      </c>
      <c r="S72">
        <v>8546.1116989999991</v>
      </c>
      <c r="T72">
        <v>336.14345809999998</v>
      </c>
      <c r="U72">
        <v>80.618104500000001</v>
      </c>
      <c r="V72">
        <v>232.5908847</v>
      </c>
      <c r="W72">
        <v>814.58706930000005</v>
      </c>
      <c r="X72">
        <v>361.88942279999998</v>
      </c>
      <c r="Y72">
        <v>102.753095</v>
      </c>
      <c r="Z72">
        <v>103.1548303</v>
      </c>
      <c r="AA72">
        <v>154.10512130000001</v>
      </c>
      <c r="AB72">
        <v>262.60486930000002</v>
      </c>
      <c r="AC72">
        <v>647.62936330000002</v>
      </c>
      <c r="AD72">
        <v>290.37046040000001</v>
      </c>
      <c r="AE72">
        <v>259.6483063</v>
      </c>
      <c r="AF72">
        <v>340.5373568</v>
      </c>
      <c r="AG72">
        <v>311.44915300000002</v>
      </c>
      <c r="AH72">
        <v>204.40397329999999</v>
      </c>
      <c r="AI72">
        <v>10393.301880000001</v>
      </c>
      <c r="AJ72">
        <v>3725.9683559999999</v>
      </c>
      <c r="AK72">
        <v>233.6670081</v>
      </c>
      <c r="AL72">
        <v>645.62508349999996</v>
      </c>
    </row>
    <row r="73" spans="1:38">
      <c r="A73" t="s">
        <v>554</v>
      </c>
      <c r="B73" t="s">
        <v>555</v>
      </c>
      <c r="C73" t="s">
        <v>296</v>
      </c>
      <c r="E73" t="s">
        <v>188</v>
      </c>
      <c r="F73" t="s">
        <v>186</v>
      </c>
      <c r="G73">
        <v>1558.8</v>
      </c>
      <c r="H73" t="s">
        <v>556</v>
      </c>
      <c r="I73">
        <v>78</v>
      </c>
      <c r="J73" t="s">
        <v>186</v>
      </c>
      <c r="K73" t="b">
        <v>1</v>
      </c>
      <c r="L73" t="s">
        <v>557</v>
      </c>
      <c r="M73" t="s">
        <v>558</v>
      </c>
      <c r="O73">
        <v>10.97862494</v>
      </c>
      <c r="P73">
        <v>13.11969807</v>
      </c>
      <c r="Q73">
        <v>20.677296550000001</v>
      </c>
      <c r="R73">
        <v>26.166108980000001</v>
      </c>
      <c r="S73">
        <v>7.3803053270000003</v>
      </c>
      <c r="T73">
        <v>1.021065911</v>
      </c>
      <c r="U73">
        <v>0.99378610300000003</v>
      </c>
      <c r="V73">
        <v>1.2980182339999999</v>
      </c>
      <c r="W73">
        <v>0.80267729499999996</v>
      </c>
      <c r="X73">
        <v>0.373720102</v>
      </c>
      <c r="Y73">
        <v>1.257476314</v>
      </c>
      <c r="Z73">
        <v>0.47190353499999999</v>
      </c>
      <c r="AA73">
        <v>2.4417089519999999</v>
      </c>
      <c r="AB73">
        <v>1.294984377</v>
      </c>
      <c r="AC73">
        <v>0.10493928900000001</v>
      </c>
      <c r="AD73">
        <v>6.5894960000000002E-3</v>
      </c>
      <c r="AE73">
        <v>7.5986769999999999E-3</v>
      </c>
      <c r="AF73">
        <v>7.5766039999999998E-3</v>
      </c>
      <c r="AG73">
        <v>9.0981710000000004E-3</v>
      </c>
      <c r="AH73">
        <v>4.723016E-3</v>
      </c>
      <c r="AI73">
        <v>7.0915597220000004</v>
      </c>
      <c r="AJ73">
        <v>31.199680300000001</v>
      </c>
      <c r="AK73">
        <v>2.0024663579999999</v>
      </c>
      <c r="AL73">
        <v>1.1105634E-2</v>
      </c>
    </row>
    <row r="74" spans="1:38">
      <c r="A74" t="s">
        <v>559</v>
      </c>
      <c r="B74" t="s">
        <v>560</v>
      </c>
      <c r="C74" t="s">
        <v>260</v>
      </c>
      <c r="G74">
        <v>1571.8</v>
      </c>
      <c r="H74" t="s">
        <v>561</v>
      </c>
      <c r="I74">
        <v>79</v>
      </c>
      <c r="K74" t="b">
        <v>0</v>
      </c>
      <c r="L74">
        <v>0</v>
      </c>
      <c r="M74">
        <v>0</v>
      </c>
      <c r="O74">
        <v>288.38593730000002</v>
      </c>
      <c r="P74">
        <v>269.54032439999997</v>
      </c>
      <c r="Q74">
        <v>475.09743909999997</v>
      </c>
      <c r="R74">
        <v>192.41820670000001</v>
      </c>
      <c r="S74">
        <v>397.30287770000001</v>
      </c>
      <c r="T74">
        <v>40.732748319999999</v>
      </c>
      <c r="U74">
        <v>11.786635090000001</v>
      </c>
      <c r="V74">
        <v>45.302822059999997</v>
      </c>
      <c r="W74">
        <v>15.68204339</v>
      </c>
      <c r="X74">
        <v>55.820923579999999</v>
      </c>
      <c r="Y74">
        <v>43.929626399999997</v>
      </c>
      <c r="Z74">
        <v>20.00937377</v>
      </c>
      <c r="AA74">
        <v>23.605653100000001</v>
      </c>
      <c r="AB74">
        <v>11.19892834</v>
      </c>
      <c r="AC74">
        <v>64.238681349999993</v>
      </c>
      <c r="AD74">
        <v>15.068423960000001</v>
      </c>
      <c r="AE74">
        <v>38.980827619999999</v>
      </c>
      <c r="AF74">
        <v>71.317139740000002</v>
      </c>
      <c r="AG74">
        <v>15.066995820000001</v>
      </c>
      <c r="AH74">
        <v>19.446444970000002</v>
      </c>
      <c r="AI74">
        <v>249.0756829</v>
      </c>
      <c r="AJ74">
        <v>333.76571619999999</v>
      </c>
      <c r="AK74">
        <v>23.118439779999999</v>
      </c>
      <c r="AL74">
        <v>37.181451590000002</v>
      </c>
    </row>
    <row r="75" spans="1:38">
      <c r="A75" t="s">
        <v>562</v>
      </c>
      <c r="B75" t="s">
        <v>563</v>
      </c>
      <c r="C75" t="s">
        <v>288</v>
      </c>
      <c r="E75" t="s">
        <v>160</v>
      </c>
      <c r="F75" t="s">
        <v>564</v>
      </c>
      <c r="G75">
        <v>1585.2</v>
      </c>
      <c r="H75" t="s">
        <v>565</v>
      </c>
      <c r="I75">
        <v>80</v>
      </c>
      <c r="J75" t="s">
        <v>564</v>
      </c>
      <c r="K75" t="b">
        <v>1</v>
      </c>
      <c r="L75">
        <v>0</v>
      </c>
      <c r="M75">
        <v>0</v>
      </c>
      <c r="O75">
        <v>524.52270559999999</v>
      </c>
      <c r="P75">
        <v>386.20721049999997</v>
      </c>
      <c r="Q75">
        <v>581.80477459999997</v>
      </c>
      <c r="R75">
        <v>233.3253229</v>
      </c>
      <c r="S75">
        <v>852.11065010000004</v>
      </c>
      <c r="T75">
        <v>45.255729580000001</v>
      </c>
      <c r="U75">
        <v>13.70473576</v>
      </c>
      <c r="V75">
        <v>150.98578000000001</v>
      </c>
      <c r="W75">
        <v>25.276666909999999</v>
      </c>
      <c r="X75">
        <v>178.56966170000001</v>
      </c>
      <c r="Y75">
        <v>121.8845326</v>
      </c>
      <c r="Z75">
        <v>59.162117610000003</v>
      </c>
      <c r="AA75">
        <v>34.319418910000003</v>
      </c>
      <c r="AB75">
        <v>13.415050409999999</v>
      </c>
      <c r="AC75">
        <v>279.39629430000002</v>
      </c>
      <c r="AD75">
        <v>21.08148632</v>
      </c>
      <c r="AE75">
        <v>111.7256131</v>
      </c>
      <c r="AF75">
        <v>209.19165720000001</v>
      </c>
      <c r="AG75">
        <v>41.945626560000001</v>
      </c>
      <c r="AH75">
        <v>46.75236005</v>
      </c>
      <c r="AI75">
        <v>483.61463809999998</v>
      </c>
      <c r="AJ75">
        <v>466.46241620000001</v>
      </c>
      <c r="AK75">
        <v>40.171892249999999</v>
      </c>
      <c r="AL75">
        <v>44.478187609999999</v>
      </c>
    </row>
    <row r="76" spans="1:38">
      <c r="A76" t="s">
        <v>566</v>
      </c>
      <c r="B76" t="s">
        <v>567</v>
      </c>
      <c r="C76" t="s">
        <v>260</v>
      </c>
      <c r="G76">
        <v>1592.6</v>
      </c>
      <c r="H76" t="s">
        <v>568</v>
      </c>
      <c r="I76">
        <v>81</v>
      </c>
      <c r="K76" t="b">
        <v>0</v>
      </c>
      <c r="L76">
        <v>0</v>
      </c>
      <c r="M76">
        <v>0</v>
      </c>
      <c r="O76">
        <v>25.86688646</v>
      </c>
      <c r="P76">
        <v>20.65346079</v>
      </c>
      <c r="Q76">
        <v>23.042235229999999</v>
      </c>
      <c r="R76">
        <v>23.119716270000001</v>
      </c>
      <c r="S76">
        <v>8.7863621930000004</v>
      </c>
      <c r="T76">
        <v>2.1196304669999999</v>
      </c>
      <c r="U76">
        <v>1.0744922219999999</v>
      </c>
      <c r="V76">
        <v>1.9651738400000001</v>
      </c>
      <c r="W76">
        <v>0.55546204099999996</v>
      </c>
      <c r="X76">
        <v>2.1325320350000001</v>
      </c>
      <c r="Y76">
        <v>2.5290937109999998</v>
      </c>
      <c r="Z76">
        <v>1.5861276019999999</v>
      </c>
      <c r="AA76">
        <v>1.2474279690000001</v>
      </c>
      <c r="AB76">
        <v>0.31691746599999998</v>
      </c>
      <c r="AC76">
        <v>1.709544194</v>
      </c>
      <c r="AD76">
        <v>0.151084357</v>
      </c>
      <c r="AE76">
        <v>0.47812399799999999</v>
      </c>
      <c r="AF76">
        <v>0.50539633799999995</v>
      </c>
      <c r="AG76">
        <v>0.67962727499999998</v>
      </c>
      <c r="AH76">
        <v>0.230582651</v>
      </c>
      <c r="AI76">
        <v>15.860961209999999</v>
      </c>
      <c r="AJ76">
        <v>15.152781149999999</v>
      </c>
      <c r="AK76">
        <v>0.867241076</v>
      </c>
      <c r="AL76">
        <v>0.17560894599999999</v>
      </c>
    </row>
    <row r="77" spans="1:38">
      <c r="A77" t="s">
        <v>569</v>
      </c>
      <c r="B77" t="s">
        <v>570</v>
      </c>
      <c r="C77" t="s">
        <v>260</v>
      </c>
      <c r="G77">
        <v>1600.7</v>
      </c>
      <c r="H77" t="s">
        <v>571</v>
      </c>
      <c r="I77">
        <v>82</v>
      </c>
      <c r="K77" t="b">
        <v>0</v>
      </c>
      <c r="L77">
        <v>0</v>
      </c>
      <c r="M77">
        <v>0</v>
      </c>
      <c r="O77">
        <v>2.1134678E-2</v>
      </c>
      <c r="P77">
        <v>1.1219062120000001</v>
      </c>
      <c r="Q77">
        <v>0.89954622200000001</v>
      </c>
      <c r="R77">
        <v>3.6543725409999999</v>
      </c>
      <c r="S77">
        <v>6.4632546599999996</v>
      </c>
      <c r="T77">
        <v>22.517157170000001</v>
      </c>
      <c r="U77">
        <v>10.59919532</v>
      </c>
      <c r="V77">
        <v>9.2691302229999994</v>
      </c>
      <c r="W77">
        <v>9.5040929510000005</v>
      </c>
      <c r="X77">
        <v>9.5723933750000008</v>
      </c>
      <c r="Y77">
        <v>13.192088630000001</v>
      </c>
      <c r="Z77">
        <v>5.6326196480000004</v>
      </c>
      <c r="AA77">
        <v>4.086985994</v>
      </c>
      <c r="AB77">
        <v>4.2423271590000002</v>
      </c>
      <c r="AC77">
        <v>8.6015147729999999</v>
      </c>
      <c r="AD77">
        <v>3.669871922</v>
      </c>
      <c r="AE77">
        <v>2.2122625029999998</v>
      </c>
      <c r="AF77">
        <v>4.0762021539999997</v>
      </c>
      <c r="AG77">
        <v>2.6032932419999999</v>
      </c>
      <c r="AH77">
        <v>1.717836605</v>
      </c>
      <c r="AI77">
        <v>1.5986500000000001E-3</v>
      </c>
      <c r="AJ77">
        <v>67.396059080000001</v>
      </c>
      <c r="AK77">
        <v>5.0586017209999996</v>
      </c>
      <c r="AL77">
        <v>8.1136694659999993</v>
      </c>
    </row>
    <row r="78" spans="1:38">
      <c r="A78" t="s">
        <v>572</v>
      </c>
      <c r="B78" t="s">
        <v>573</v>
      </c>
      <c r="C78" t="s">
        <v>260</v>
      </c>
      <c r="G78">
        <v>1605.5</v>
      </c>
      <c r="H78" t="s">
        <v>574</v>
      </c>
      <c r="I78">
        <v>85</v>
      </c>
      <c r="K78" t="b">
        <v>0</v>
      </c>
      <c r="L78">
        <v>0</v>
      </c>
      <c r="M78">
        <v>0</v>
      </c>
      <c r="O78">
        <v>208.1986502</v>
      </c>
      <c r="P78">
        <v>217.9189092</v>
      </c>
      <c r="Q78">
        <v>225.09741020000001</v>
      </c>
      <c r="R78">
        <v>500.15550059999998</v>
      </c>
      <c r="S78">
        <v>172.7993438</v>
      </c>
      <c r="T78">
        <v>10.789419240000001</v>
      </c>
      <c r="U78">
        <v>4.7360721720000001</v>
      </c>
      <c r="V78">
        <v>4.0413824549999999</v>
      </c>
      <c r="W78">
        <v>5.1618664709999997</v>
      </c>
      <c r="X78">
        <v>2.6886325289999999</v>
      </c>
      <c r="Y78">
        <v>1.9216831569999999</v>
      </c>
      <c r="Z78">
        <v>1.8785786609999999</v>
      </c>
      <c r="AA78">
        <v>6.2613345450000004</v>
      </c>
      <c r="AB78">
        <v>2.6516497989999999</v>
      </c>
      <c r="AC78">
        <v>2.491747836</v>
      </c>
      <c r="AD78">
        <v>9.8424203339999998</v>
      </c>
      <c r="AE78">
        <v>11.485263590000001</v>
      </c>
      <c r="AF78">
        <v>15.77936702</v>
      </c>
      <c r="AG78">
        <v>5.4092349180000001</v>
      </c>
      <c r="AH78">
        <v>5.8991925810000003</v>
      </c>
      <c r="AI78">
        <v>152.62680040000001</v>
      </c>
      <c r="AJ78">
        <v>91.484115849999995</v>
      </c>
      <c r="AK78">
        <v>4.4062578429999997</v>
      </c>
      <c r="AL78">
        <v>24.63856299</v>
      </c>
    </row>
    <row r="79" spans="1:38">
      <c r="A79" t="s">
        <v>575</v>
      </c>
      <c r="B79" t="s">
        <v>576</v>
      </c>
      <c r="C79" t="s">
        <v>260</v>
      </c>
      <c r="G79">
        <v>1611.9</v>
      </c>
      <c r="H79" t="s">
        <v>577</v>
      </c>
      <c r="I79">
        <v>87</v>
      </c>
      <c r="K79" t="b">
        <v>0</v>
      </c>
      <c r="L79">
        <v>0</v>
      </c>
      <c r="M79">
        <v>0</v>
      </c>
      <c r="O79">
        <v>67.951247929999994</v>
      </c>
      <c r="P79">
        <v>53.470065660000003</v>
      </c>
      <c r="Q79">
        <v>163.33369999999999</v>
      </c>
      <c r="R79">
        <v>35.596456619999998</v>
      </c>
      <c r="S79">
        <v>118.1892974</v>
      </c>
      <c r="T79">
        <v>42.573087549999997</v>
      </c>
      <c r="U79">
        <v>17.656122669999998</v>
      </c>
      <c r="V79">
        <v>39.175533870000002</v>
      </c>
      <c r="W79">
        <v>4.8304327899999997</v>
      </c>
      <c r="X79">
        <v>8.9325952409999996</v>
      </c>
      <c r="Y79">
        <v>25.811473750000001</v>
      </c>
      <c r="Z79">
        <v>16.250680379999999</v>
      </c>
      <c r="AA79">
        <v>9.626857266</v>
      </c>
      <c r="AB79">
        <v>1.7005028419999999</v>
      </c>
      <c r="AC79">
        <v>43.895719710000002</v>
      </c>
      <c r="AD79">
        <v>0.387453563</v>
      </c>
      <c r="AE79">
        <v>0.40893275600000001</v>
      </c>
      <c r="AF79">
        <v>0.64497876300000001</v>
      </c>
      <c r="AG79">
        <v>0.51381678900000005</v>
      </c>
      <c r="AH79">
        <v>0.30160803800000002</v>
      </c>
      <c r="AI79">
        <v>25.414728920000002</v>
      </c>
      <c r="AJ79">
        <v>46.131816399999998</v>
      </c>
      <c r="AK79">
        <v>7.3311738980000003</v>
      </c>
      <c r="AL79">
        <v>0.962445314</v>
      </c>
    </row>
    <row r="80" spans="1:38">
      <c r="A80" t="s">
        <v>578</v>
      </c>
      <c r="B80" t="s">
        <v>579</v>
      </c>
      <c r="C80" t="s">
        <v>296</v>
      </c>
      <c r="E80" t="s">
        <v>144</v>
      </c>
      <c r="F80" t="s">
        <v>142</v>
      </c>
      <c r="G80">
        <v>1625.3</v>
      </c>
      <c r="H80" t="s">
        <v>580</v>
      </c>
      <c r="I80">
        <v>88</v>
      </c>
      <c r="J80" t="s">
        <v>142</v>
      </c>
      <c r="K80" t="b">
        <v>1</v>
      </c>
      <c r="L80" t="s">
        <v>581</v>
      </c>
      <c r="M80" t="s">
        <v>582</v>
      </c>
      <c r="O80">
        <v>373.20234670000002</v>
      </c>
      <c r="P80">
        <v>219.3308151</v>
      </c>
      <c r="Q80">
        <v>444.26802500000002</v>
      </c>
      <c r="R80">
        <v>559.61672290000001</v>
      </c>
      <c r="S80">
        <v>250.8448296</v>
      </c>
      <c r="T80">
        <v>187.15327439999999</v>
      </c>
      <c r="U80">
        <v>91.43581983</v>
      </c>
      <c r="V80">
        <v>123.26227160000001</v>
      </c>
      <c r="W80">
        <v>121.263762</v>
      </c>
      <c r="X80">
        <v>77.983743469999993</v>
      </c>
      <c r="Y80">
        <v>288.41743960000002</v>
      </c>
      <c r="Z80">
        <v>80.681895179999998</v>
      </c>
      <c r="AA80">
        <v>153.39311509999999</v>
      </c>
      <c r="AB80">
        <v>89.354125749999994</v>
      </c>
      <c r="AC80">
        <v>203.73509720000001</v>
      </c>
      <c r="AD80">
        <v>332.74309499999998</v>
      </c>
      <c r="AE80">
        <v>548.21838060000005</v>
      </c>
      <c r="AF80">
        <v>707.91223509999998</v>
      </c>
      <c r="AG80">
        <v>240.8492153</v>
      </c>
      <c r="AH80">
        <v>279.23788949999999</v>
      </c>
      <c r="AI80">
        <v>314.95000299999998</v>
      </c>
      <c r="AJ80">
        <v>1357.1284290000001</v>
      </c>
      <c r="AK80">
        <v>134.23307560000001</v>
      </c>
      <c r="AL80">
        <v>1112.0992630000001</v>
      </c>
    </row>
    <row r="81" spans="1:38">
      <c r="A81" t="s">
        <v>583</v>
      </c>
      <c r="B81" t="s">
        <v>584</v>
      </c>
      <c r="C81" t="s">
        <v>260</v>
      </c>
      <c r="G81">
        <v>1633.5</v>
      </c>
      <c r="H81" t="s">
        <v>585</v>
      </c>
      <c r="I81">
        <v>89</v>
      </c>
      <c r="K81" t="b">
        <v>0</v>
      </c>
      <c r="L81">
        <v>0</v>
      </c>
      <c r="M81">
        <v>0</v>
      </c>
      <c r="O81">
        <v>77.848627030000003</v>
      </c>
      <c r="P81">
        <v>141.81642249999999</v>
      </c>
      <c r="Q81">
        <v>96.762080929999996</v>
      </c>
      <c r="R81">
        <v>257.92703419999998</v>
      </c>
      <c r="S81">
        <v>163.0631904</v>
      </c>
      <c r="T81">
        <v>25.73055948</v>
      </c>
      <c r="U81">
        <v>17.185788939999998</v>
      </c>
      <c r="V81">
        <v>20.363653809999999</v>
      </c>
      <c r="W81">
        <v>40.71100483</v>
      </c>
      <c r="X81">
        <v>20.22814352</v>
      </c>
      <c r="Y81">
        <v>56.651725409999997</v>
      </c>
      <c r="Z81">
        <v>22.289578079999998</v>
      </c>
      <c r="AA81">
        <v>31.694714479999998</v>
      </c>
      <c r="AB81">
        <v>42.34578879</v>
      </c>
      <c r="AC81">
        <v>46.313994899999997</v>
      </c>
      <c r="AD81">
        <v>201.5146402</v>
      </c>
      <c r="AE81">
        <v>248.6639926</v>
      </c>
      <c r="AF81">
        <v>267.77613889999998</v>
      </c>
      <c r="AG81">
        <v>242.5313673</v>
      </c>
      <c r="AH81">
        <v>149.251148</v>
      </c>
      <c r="AI81">
        <v>91.762586959999993</v>
      </c>
      <c r="AJ81">
        <v>193.82551240000001</v>
      </c>
      <c r="AK81">
        <v>39.453562079999998</v>
      </c>
      <c r="AL81">
        <v>508.56410149999999</v>
      </c>
    </row>
    <row r="82" spans="1:38">
      <c r="A82" t="s">
        <v>586</v>
      </c>
      <c r="B82" t="s">
        <v>587</v>
      </c>
      <c r="C82" t="s">
        <v>296</v>
      </c>
      <c r="E82" t="s">
        <v>588</v>
      </c>
      <c r="F82" t="s">
        <v>589</v>
      </c>
      <c r="G82">
        <v>1646.8</v>
      </c>
      <c r="H82" t="s">
        <v>590</v>
      </c>
      <c r="I82">
        <v>90</v>
      </c>
      <c r="J82" t="s">
        <v>589</v>
      </c>
      <c r="K82" t="b">
        <v>1</v>
      </c>
      <c r="L82" t="s">
        <v>591</v>
      </c>
      <c r="M82" t="s">
        <v>592</v>
      </c>
      <c r="O82">
        <v>14.22725022</v>
      </c>
      <c r="P82">
        <v>16.181026930000002</v>
      </c>
      <c r="Q82">
        <v>27.556249380000001</v>
      </c>
      <c r="R82">
        <v>12.92118913</v>
      </c>
      <c r="S82">
        <v>24.209900699999999</v>
      </c>
      <c r="T82">
        <v>3.0412959700000002</v>
      </c>
      <c r="U82">
        <v>0.89711734899999995</v>
      </c>
      <c r="V82">
        <v>2.6923744709999999</v>
      </c>
      <c r="W82">
        <v>1.1091287489999999</v>
      </c>
      <c r="X82">
        <v>2.7222540039999998</v>
      </c>
      <c r="Y82">
        <v>2.4772132729999998</v>
      </c>
      <c r="Z82">
        <v>1.1364234980000001</v>
      </c>
      <c r="AA82">
        <v>1.6926554069999999</v>
      </c>
      <c r="AB82">
        <v>0.87732129599999997</v>
      </c>
      <c r="AC82">
        <v>3.622481863</v>
      </c>
      <c r="AD82">
        <v>0.39111412600000001</v>
      </c>
      <c r="AE82">
        <v>1.1436244900000001</v>
      </c>
      <c r="AF82">
        <v>1.984560144</v>
      </c>
      <c r="AG82">
        <v>0.41900756700000003</v>
      </c>
      <c r="AH82">
        <v>0.51803476299999995</v>
      </c>
      <c r="AI82">
        <v>13.85922336</v>
      </c>
      <c r="AJ82">
        <v>22.14456508</v>
      </c>
      <c r="AK82">
        <v>1.1117759220000001</v>
      </c>
      <c r="AL82">
        <v>0.89200429599999997</v>
      </c>
    </row>
    <row r="83" spans="1:38">
      <c r="A83" t="s">
        <v>593</v>
      </c>
      <c r="B83" t="s">
        <v>594</v>
      </c>
      <c r="C83" t="s">
        <v>296</v>
      </c>
      <c r="E83" t="s">
        <v>595</v>
      </c>
      <c r="F83" t="s">
        <v>596</v>
      </c>
      <c r="G83">
        <v>1655</v>
      </c>
      <c r="H83" t="s">
        <v>597</v>
      </c>
      <c r="I83">
        <v>91</v>
      </c>
      <c r="J83" t="s">
        <v>596</v>
      </c>
      <c r="K83" t="b">
        <v>1</v>
      </c>
      <c r="L83" t="s">
        <v>598</v>
      </c>
      <c r="M83" t="s">
        <v>599</v>
      </c>
      <c r="O83">
        <v>126.41095970000001</v>
      </c>
      <c r="P83">
        <v>136.98399119999999</v>
      </c>
      <c r="Q83">
        <v>190.1410793</v>
      </c>
      <c r="R83">
        <v>139.66770170000001</v>
      </c>
      <c r="S83">
        <v>110.10827519999999</v>
      </c>
      <c r="T83">
        <v>67.024317440000004</v>
      </c>
      <c r="U83">
        <v>35.327634930000002</v>
      </c>
      <c r="V83">
        <v>25.981875710000001</v>
      </c>
      <c r="W83">
        <v>23.175068029999998</v>
      </c>
      <c r="X83">
        <v>16.85127709</v>
      </c>
      <c r="Y83">
        <v>132.2442053</v>
      </c>
      <c r="Z83">
        <v>19.95673863</v>
      </c>
      <c r="AA83">
        <v>27.607755099999999</v>
      </c>
      <c r="AB83">
        <v>11.778557340000001</v>
      </c>
      <c r="AC83">
        <v>27.63656529</v>
      </c>
      <c r="AD83">
        <v>79.55898852</v>
      </c>
      <c r="AE83">
        <v>58.994595320000002</v>
      </c>
      <c r="AF83">
        <v>103.59058520000001</v>
      </c>
      <c r="AG83">
        <v>35.024502730000002</v>
      </c>
      <c r="AH83">
        <v>42.226058160000001</v>
      </c>
      <c r="AI83">
        <v>107.23551740000001</v>
      </c>
      <c r="AJ83">
        <v>187.85508469999999</v>
      </c>
      <c r="AK83">
        <v>32.473361779999998</v>
      </c>
      <c r="AL83">
        <v>313.40961479999999</v>
      </c>
    </row>
    <row r="84" spans="1:38">
      <c r="A84" t="s">
        <v>600</v>
      </c>
      <c r="B84" t="s">
        <v>601</v>
      </c>
      <c r="C84" t="s">
        <v>296</v>
      </c>
      <c r="E84" t="s">
        <v>100</v>
      </c>
      <c r="F84" t="s">
        <v>98</v>
      </c>
      <c r="G84">
        <v>0</v>
      </c>
      <c r="H84" t="s">
        <v>602</v>
      </c>
      <c r="I84" t="s">
        <v>603</v>
      </c>
      <c r="J84" t="s">
        <v>98</v>
      </c>
      <c r="K84" t="b">
        <v>1</v>
      </c>
      <c r="L84" t="s">
        <v>604</v>
      </c>
      <c r="M84" t="s">
        <v>605</v>
      </c>
      <c r="N84" t="s">
        <v>493</v>
      </c>
      <c r="O84">
        <v>3624.6979110000002</v>
      </c>
      <c r="P84">
        <v>3768.8709359999998</v>
      </c>
      <c r="Q84">
        <v>8389.3292540000002</v>
      </c>
      <c r="R84">
        <v>1506.716287</v>
      </c>
      <c r="S84">
        <v>6673.2034180000001</v>
      </c>
      <c r="T84">
        <v>745.69510890000004</v>
      </c>
      <c r="U84">
        <v>251.17207730000001</v>
      </c>
      <c r="V84">
        <v>572.18335100000002</v>
      </c>
      <c r="W84">
        <v>187.97571429999999</v>
      </c>
      <c r="X84">
        <v>588.16465310000001</v>
      </c>
      <c r="Y84">
        <v>448.9858395</v>
      </c>
      <c r="Z84">
        <v>206.019012</v>
      </c>
      <c r="AA84">
        <v>483.43303209999999</v>
      </c>
      <c r="AB84">
        <v>139.2348901</v>
      </c>
      <c r="AC84">
        <v>698.95140349999997</v>
      </c>
      <c r="AD84">
        <v>36.741938429999998</v>
      </c>
      <c r="AE84">
        <v>69.619723379999996</v>
      </c>
      <c r="AF84">
        <v>94.825900410000003</v>
      </c>
      <c r="AG84">
        <v>25.488451569999999</v>
      </c>
      <c r="AH84">
        <v>38.144679670000002</v>
      </c>
      <c r="AI84">
        <v>2947.466649</v>
      </c>
      <c r="AJ84">
        <v>6942.8192630000003</v>
      </c>
      <c r="AK84">
        <v>418.16700589999999</v>
      </c>
      <c r="AL84">
        <v>146.10426720000001</v>
      </c>
    </row>
    <row r="85" spans="1:38">
      <c r="A85" t="s">
        <v>606</v>
      </c>
      <c r="B85" t="s">
        <v>607</v>
      </c>
      <c r="C85" t="s">
        <v>510</v>
      </c>
      <c r="F85" t="s">
        <v>608</v>
      </c>
      <c r="G85">
        <v>1680</v>
      </c>
      <c r="H85" t="s">
        <v>609</v>
      </c>
      <c r="I85">
        <v>94</v>
      </c>
      <c r="K85" t="b">
        <v>1</v>
      </c>
      <c r="L85">
        <v>0</v>
      </c>
      <c r="M85">
        <v>0</v>
      </c>
      <c r="O85">
        <v>2758.6543649999999</v>
      </c>
      <c r="P85">
        <v>2861.1108979999999</v>
      </c>
      <c r="Q85">
        <v>7107.4528559999999</v>
      </c>
      <c r="R85">
        <v>1275.7858220000001</v>
      </c>
      <c r="S85">
        <v>7087.0811290000001</v>
      </c>
      <c r="T85">
        <v>551.21257130000004</v>
      </c>
      <c r="U85">
        <v>117.96611110000001</v>
      </c>
      <c r="V85">
        <v>530.77488129999995</v>
      </c>
      <c r="W85">
        <v>117.87814400000001</v>
      </c>
      <c r="X85">
        <v>635.28888959999995</v>
      </c>
      <c r="Y85">
        <v>483.87822440000002</v>
      </c>
      <c r="Z85">
        <v>163.98116429999999</v>
      </c>
      <c r="AA85">
        <v>372.0779478</v>
      </c>
      <c r="AB85">
        <v>106.4831296</v>
      </c>
      <c r="AC85">
        <v>932.19284630000004</v>
      </c>
      <c r="AD85">
        <v>221.89729439999999</v>
      </c>
      <c r="AE85">
        <v>263.95962409999998</v>
      </c>
      <c r="AF85">
        <v>491.88574399999999</v>
      </c>
      <c r="AG85">
        <v>177.96609079999999</v>
      </c>
      <c r="AH85">
        <v>209.55456770000001</v>
      </c>
      <c r="AI85">
        <v>3046.229977</v>
      </c>
      <c r="AJ85">
        <v>4347.0484580000002</v>
      </c>
      <c r="AK85">
        <v>205.42151749999999</v>
      </c>
      <c r="AL85">
        <v>685.55582430000004</v>
      </c>
    </row>
    <row r="86" spans="1:38">
      <c r="A86" t="s">
        <v>610</v>
      </c>
      <c r="B86" t="s">
        <v>611</v>
      </c>
      <c r="C86" t="s">
        <v>288</v>
      </c>
      <c r="E86" t="s">
        <v>612</v>
      </c>
      <c r="F86" t="s">
        <v>613</v>
      </c>
      <c r="G86">
        <v>1686.1</v>
      </c>
      <c r="H86" t="s">
        <v>614</v>
      </c>
      <c r="I86">
        <v>95</v>
      </c>
      <c r="J86" t="s">
        <v>613</v>
      </c>
      <c r="K86" t="b">
        <v>1</v>
      </c>
      <c r="L86" t="s">
        <v>615</v>
      </c>
      <c r="M86" t="s">
        <v>616</v>
      </c>
      <c r="O86">
        <v>2.9984987269999999</v>
      </c>
      <c r="P86">
        <v>9.5167553460000001</v>
      </c>
      <c r="Q86">
        <v>6.3419393680000002</v>
      </c>
      <c r="R86">
        <v>17.463042260000002</v>
      </c>
      <c r="S86">
        <v>3.9698917370000002</v>
      </c>
      <c r="T86">
        <v>2.4724262260000001</v>
      </c>
      <c r="U86">
        <v>0.60119586700000005</v>
      </c>
      <c r="V86">
        <v>1.6634438899999999</v>
      </c>
      <c r="W86">
        <v>2.9379071579999998</v>
      </c>
      <c r="X86">
        <v>0.93563747200000003</v>
      </c>
      <c r="Y86">
        <v>6.7890712979999996</v>
      </c>
      <c r="Z86">
        <v>5.5209459049999996</v>
      </c>
      <c r="AA86">
        <v>1.106536411</v>
      </c>
      <c r="AB86">
        <v>2.3952612549999999</v>
      </c>
      <c r="AC86">
        <v>0.75060107399999998</v>
      </c>
      <c r="AD86">
        <v>7.4143335050000001</v>
      </c>
      <c r="AE86">
        <v>4.7971976219999997</v>
      </c>
      <c r="AF86">
        <v>7.9644490719999999</v>
      </c>
      <c r="AG86">
        <v>6.4493447509999999</v>
      </c>
      <c r="AH86">
        <v>3.5513346540000001</v>
      </c>
      <c r="AI86">
        <v>14.454093589999999</v>
      </c>
      <c r="AJ86">
        <v>20.027547259999999</v>
      </c>
      <c r="AK86">
        <v>0.94558568899999995</v>
      </c>
      <c r="AL86">
        <v>12.094362090000001</v>
      </c>
    </row>
    <row r="87" spans="1:38">
      <c r="A87" t="s">
        <v>617</v>
      </c>
      <c r="B87" t="s">
        <v>618</v>
      </c>
      <c r="C87" t="s">
        <v>296</v>
      </c>
      <c r="E87" t="s">
        <v>619</v>
      </c>
      <c r="F87" t="s">
        <v>620</v>
      </c>
      <c r="G87">
        <v>1698.6</v>
      </c>
      <c r="H87" t="s">
        <v>621</v>
      </c>
      <c r="I87">
        <v>96</v>
      </c>
      <c r="J87" t="s">
        <v>620</v>
      </c>
      <c r="K87" t="b">
        <v>1</v>
      </c>
      <c r="L87" t="s">
        <v>622</v>
      </c>
      <c r="M87" t="s">
        <v>623</v>
      </c>
      <c r="O87">
        <v>270.27027029999999</v>
      </c>
      <c r="P87">
        <v>252.52525249999999</v>
      </c>
      <c r="Q87">
        <v>205.338809</v>
      </c>
      <c r="R87">
        <v>176.36684299999999</v>
      </c>
      <c r="S87">
        <v>199.6007984</v>
      </c>
      <c r="T87">
        <v>268.41521790000002</v>
      </c>
      <c r="U87">
        <v>311.48221719999998</v>
      </c>
      <c r="V87">
        <v>241.25045779999999</v>
      </c>
      <c r="W87">
        <v>269.38926579999998</v>
      </c>
      <c r="X87">
        <v>268.15436940000001</v>
      </c>
      <c r="Y87">
        <v>436.68122269999998</v>
      </c>
      <c r="Z87">
        <v>287.6692008</v>
      </c>
      <c r="AA87">
        <v>187.94236240000001</v>
      </c>
      <c r="AB87">
        <v>199.4109445</v>
      </c>
      <c r="AC87">
        <v>410.35263520000001</v>
      </c>
      <c r="AD87">
        <v>185.37526589999999</v>
      </c>
      <c r="AE87">
        <v>180.8358197</v>
      </c>
      <c r="AF87">
        <v>278.74595799999997</v>
      </c>
      <c r="AG87">
        <v>147.52483580000001</v>
      </c>
      <c r="AH87">
        <v>120.1199474</v>
      </c>
      <c r="AI87">
        <v>295.85798820000002</v>
      </c>
      <c r="AJ87">
        <v>1976.811592</v>
      </c>
      <c r="AK87">
        <v>218.4355133</v>
      </c>
      <c r="AL87">
        <v>438.79007899999999</v>
      </c>
    </row>
    <row r="88" spans="1:38">
      <c r="A88" t="s">
        <v>624</v>
      </c>
      <c r="B88" t="s">
        <v>625</v>
      </c>
      <c r="C88" t="s">
        <v>296</v>
      </c>
      <c r="E88" t="s">
        <v>45</v>
      </c>
      <c r="F88" t="s">
        <v>43</v>
      </c>
      <c r="G88">
        <v>1727.6</v>
      </c>
      <c r="H88" t="s">
        <v>626</v>
      </c>
      <c r="I88">
        <v>98</v>
      </c>
      <c r="J88" t="s">
        <v>43</v>
      </c>
      <c r="K88" t="b">
        <v>1</v>
      </c>
      <c r="L88" t="s">
        <v>627</v>
      </c>
      <c r="M88" t="s">
        <v>628</v>
      </c>
      <c r="O88">
        <v>7.7279130000000003E-3</v>
      </c>
      <c r="P88">
        <v>1.5316952E-2</v>
      </c>
      <c r="Q88">
        <v>3.0295949999999999E-3</v>
      </c>
      <c r="R88" s="4">
        <v>5.1700000000000003E-5</v>
      </c>
      <c r="S88">
        <v>1.6602359000000001E-2</v>
      </c>
      <c r="T88">
        <v>4.1386336379999999</v>
      </c>
      <c r="U88">
        <v>6.0218938590000004</v>
      </c>
      <c r="V88">
        <v>2.2916436309999999</v>
      </c>
      <c r="W88">
        <v>10.53546527</v>
      </c>
      <c r="X88">
        <v>3.050395E-3</v>
      </c>
      <c r="Y88">
        <v>2.9341866419999998</v>
      </c>
      <c r="Z88">
        <v>3.990088514</v>
      </c>
      <c r="AA88">
        <v>1.5167412149999999</v>
      </c>
      <c r="AB88">
        <v>4.8487613649999997</v>
      </c>
      <c r="AC88">
        <v>4.3251209460000002</v>
      </c>
      <c r="AD88">
        <v>3.6894308069999999</v>
      </c>
      <c r="AE88">
        <v>3.2551064080000001</v>
      </c>
      <c r="AF88">
        <v>3.8083004589999998</v>
      </c>
      <c r="AG88">
        <v>3.6884129259999998</v>
      </c>
      <c r="AH88">
        <v>2.2201715489999998</v>
      </c>
      <c r="AI88">
        <v>8.333366E-3</v>
      </c>
      <c r="AJ88">
        <v>27.976154040000001</v>
      </c>
      <c r="AK88">
        <v>1.987026059</v>
      </c>
      <c r="AL88">
        <v>14.778747940000001</v>
      </c>
    </row>
    <row r="89" spans="1:38">
      <c r="A89" t="s">
        <v>629</v>
      </c>
      <c r="B89" t="s">
        <v>630</v>
      </c>
      <c r="C89" t="s">
        <v>260</v>
      </c>
      <c r="G89">
        <v>1743.1</v>
      </c>
      <c r="H89" t="s">
        <v>631</v>
      </c>
      <c r="I89">
        <v>100</v>
      </c>
      <c r="K89" t="b">
        <v>0</v>
      </c>
      <c r="L89">
        <v>0</v>
      </c>
      <c r="M89">
        <v>0</v>
      </c>
      <c r="O89">
        <v>2993.636023</v>
      </c>
      <c r="P89">
        <v>2922.6963879999998</v>
      </c>
      <c r="Q89">
        <v>3261.2929410000002</v>
      </c>
      <c r="R89">
        <v>3825.522704</v>
      </c>
      <c r="S89">
        <v>1958.0955329999999</v>
      </c>
      <c r="T89">
        <v>318.24518519999998</v>
      </c>
      <c r="U89">
        <v>156.75301759999999</v>
      </c>
      <c r="V89">
        <v>238.1548257</v>
      </c>
      <c r="W89">
        <v>247.75577849999999</v>
      </c>
      <c r="X89">
        <v>180.44816320000001</v>
      </c>
      <c r="Y89">
        <v>320.88063979999998</v>
      </c>
      <c r="Z89">
        <v>166.98089329999999</v>
      </c>
      <c r="AA89">
        <v>229.0415587</v>
      </c>
      <c r="AB89">
        <v>182.14553219999999</v>
      </c>
      <c r="AC89">
        <v>199.3439721</v>
      </c>
      <c r="AD89">
        <v>195.50593749999999</v>
      </c>
      <c r="AE89">
        <v>278.61301409999999</v>
      </c>
      <c r="AF89">
        <v>378.1752601</v>
      </c>
      <c r="AG89">
        <v>177.4586462</v>
      </c>
      <c r="AH89">
        <v>156.70035609999999</v>
      </c>
      <c r="AI89">
        <v>2574.1640050000001</v>
      </c>
      <c r="AJ89">
        <v>3697.7182769999999</v>
      </c>
      <c r="AK89">
        <v>268.3773496</v>
      </c>
      <c r="AL89">
        <v>462.40074509999999</v>
      </c>
    </row>
    <row r="90" spans="1:38">
      <c r="A90" t="s">
        <v>632</v>
      </c>
      <c r="B90" t="s">
        <v>633</v>
      </c>
      <c r="C90" t="s">
        <v>510</v>
      </c>
      <c r="F90" t="s">
        <v>634</v>
      </c>
      <c r="G90">
        <v>1748.5</v>
      </c>
      <c r="H90" t="s">
        <v>635</v>
      </c>
      <c r="I90">
        <v>101</v>
      </c>
      <c r="K90" t="b">
        <v>1</v>
      </c>
      <c r="L90">
        <v>0</v>
      </c>
      <c r="M90">
        <v>0</v>
      </c>
      <c r="O90">
        <v>636.39630269999998</v>
      </c>
      <c r="P90">
        <v>529.71638659999996</v>
      </c>
      <c r="Q90">
        <v>355.8510607</v>
      </c>
      <c r="R90">
        <v>1626.685123</v>
      </c>
      <c r="S90">
        <v>373.66585739999999</v>
      </c>
      <c r="T90">
        <v>61.149128269999999</v>
      </c>
      <c r="U90">
        <v>37.709629270000001</v>
      </c>
      <c r="V90">
        <v>88.965982289999999</v>
      </c>
      <c r="W90">
        <v>107.1271091</v>
      </c>
      <c r="X90">
        <v>76.462006709999997</v>
      </c>
      <c r="Y90">
        <v>125.6232383</v>
      </c>
      <c r="Z90">
        <v>95.673606860000007</v>
      </c>
      <c r="AA90">
        <v>27.688424850000001</v>
      </c>
      <c r="AB90">
        <v>63.296094770000003</v>
      </c>
      <c r="AC90">
        <v>110.5371585</v>
      </c>
      <c r="AD90">
        <v>996.35093170000005</v>
      </c>
      <c r="AE90">
        <v>772.81389890000003</v>
      </c>
      <c r="AF90">
        <v>1368.5993129999999</v>
      </c>
      <c r="AG90">
        <v>916.29180199999996</v>
      </c>
      <c r="AH90">
        <v>569.92131900000004</v>
      </c>
      <c r="AI90">
        <v>523.30559919999996</v>
      </c>
      <c r="AJ90">
        <v>435.71752040000001</v>
      </c>
      <c r="AK90">
        <v>55.522877940000001</v>
      </c>
      <c r="AL90">
        <v>1777.6144320000001</v>
      </c>
    </row>
    <row r="91" spans="1:38">
      <c r="A91" t="s">
        <v>636</v>
      </c>
      <c r="B91" t="s">
        <v>637</v>
      </c>
      <c r="C91" t="s">
        <v>296</v>
      </c>
      <c r="E91" t="s">
        <v>160</v>
      </c>
      <c r="F91" t="s">
        <v>158</v>
      </c>
      <c r="G91">
        <v>0</v>
      </c>
      <c r="H91" t="s">
        <v>638</v>
      </c>
      <c r="I91" t="s">
        <v>639</v>
      </c>
      <c r="J91" t="s">
        <v>158</v>
      </c>
      <c r="K91" t="b">
        <v>1</v>
      </c>
      <c r="L91" t="s">
        <v>640</v>
      </c>
      <c r="M91" t="s">
        <v>641</v>
      </c>
      <c r="N91" t="s">
        <v>493</v>
      </c>
      <c r="O91">
        <v>110829.52069999999</v>
      </c>
      <c r="P91">
        <v>96087.154720000006</v>
      </c>
      <c r="Q91">
        <v>182653.04819999999</v>
      </c>
      <c r="R91">
        <v>73359.823610000007</v>
      </c>
      <c r="S91">
        <v>165959.64480000001</v>
      </c>
      <c r="T91">
        <v>23411.329000000002</v>
      </c>
      <c r="U91">
        <v>7534.4158889999999</v>
      </c>
      <c r="V91">
        <v>14261.63171</v>
      </c>
      <c r="W91">
        <v>6388.2928279999996</v>
      </c>
      <c r="X91">
        <v>16568.071</v>
      </c>
      <c r="Y91">
        <v>15768.829299999999</v>
      </c>
      <c r="Z91">
        <v>6803.9489599999997</v>
      </c>
      <c r="AA91">
        <v>11438.0208</v>
      </c>
      <c r="AB91">
        <v>5009.9404800000002</v>
      </c>
      <c r="AC91">
        <v>19650.081829999999</v>
      </c>
      <c r="AD91">
        <v>3646.9941880000001</v>
      </c>
      <c r="AE91">
        <v>6600.4071009999998</v>
      </c>
      <c r="AF91">
        <v>14231.754290000001</v>
      </c>
      <c r="AG91">
        <v>2419.482285</v>
      </c>
      <c r="AH91">
        <v>3580.3938349999999</v>
      </c>
      <c r="AI91">
        <v>86317.545429999998</v>
      </c>
      <c r="AJ91">
        <v>139646.74530000001</v>
      </c>
      <c r="AK91">
        <v>10911.450220000001</v>
      </c>
      <c r="AL91">
        <v>9004.5103490000001</v>
      </c>
    </row>
    <row r="92" spans="1:38">
      <c r="A92" t="s">
        <v>642</v>
      </c>
      <c r="B92" t="s">
        <v>643</v>
      </c>
      <c r="C92" t="s">
        <v>296</v>
      </c>
      <c r="E92" t="s">
        <v>33</v>
      </c>
      <c r="F92" t="s">
        <v>31</v>
      </c>
      <c r="G92">
        <v>1783.6</v>
      </c>
      <c r="H92" t="s">
        <v>644</v>
      </c>
      <c r="I92">
        <v>103</v>
      </c>
      <c r="J92" t="s">
        <v>31</v>
      </c>
      <c r="K92" t="b">
        <v>1</v>
      </c>
      <c r="L92" t="s">
        <v>645</v>
      </c>
      <c r="M92" t="s">
        <v>646</v>
      </c>
      <c r="O92">
        <v>254.28590819999999</v>
      </c>
      <c r="P92">
        <v>49.70872894</v>
      </c>
      <c r="Q92">
        <v>45.564954870000001</v>
      </c>
      <c r="R92">
        <v>32.134859239999997</v>
      </c>
      <c r="S92">
        <v>13.325078639999999</v>
      </c>
      <c r="T92">
        <v>2.1599920410000002</v>
      </c>
      <c r="U92">
        <v>0.99554503299999997</v>
      </c>
      <c r="V92">
        <v>2.1706846209999999</v>
      </c>
      <c r="W92">
        <v>1.0730314320000001</v>
      </c>
      <c r="X92">
        <v>0.99249016499999998</v>
      </c>
      <c r="Y92">
        <v>2.5762652359999998</v>
      </c>
      <c r="Z92">
        <v>0.80783797099999999</v>
      </c>
      <c r="AA92">
        <v>0.741908978</v>
      </c>
      <c r="AB92">
        <v>0.51227115300000003</v>
      </c>
      <c r="AC92">
        <v>0.83896041499999996</v>
      </c>
      <c r="AD92">
        <v>8.1166590999999997</v>
      </c>
      <c r="AE92">
        <v>10.90962345</v>
      </c>
      <c r="AF92">
        <v>14.73426469</v>
      </c>
      <c r="AG92">
        <v>16.605715790000001</v>
      </c>
      <c r="AH92">
        <v>7.5557884050000004</v>
      </c>
      <c r="AI92">
        <v>39.229448720000001</v>
      </c>
      <c r="AJ92">
        <v>9.8215487889999995</v>
      </c>
      <c r="AK92">
        <v>0.93369302899999995</v>
      </c>
      <c r="AL92">
        <v>13.2933831</v>
      </c>
    </row>
    <row r="93" spans="1:38">
      <c r="A93" t="s">
        <v>647</v>
      </c>
      <c r="B93" t="s">
        <v>648</v>
      </c>
      <c r="C93" t="s">
        <v>296</v>
      </c>
      <c r="E93" t="s">
        <v>63</v>
      </c>
      <c r="F93" t="s">
        <v>61</v>
      </c>
      <c r="G93">
        <v>1796.7</v>
      </c>
      <c r="H93" t="s">
        <v>649</v>
      </c>
      <c r="I93">
        <v>104</v>
      </c>
      <c r="J93" t="s">
        <v>61</v>
      </c>
      <c r="K93" t="b">
        <v>1</v>
      </c>
      <c r="L93" t="s">
        <v>650</v>
      </c>
      <c r="M93" t="s">
        <v>651</v>
      </c>
      <c r="O93">
        <v>5.7001874969999999</v>
      </c>
      <c r="P93">
        <v>21.612224579999999</v>
      </c>
      <c r="Q93">
        <v>1.074202E-3</v>
      </c>
      <c r="R93">
        <v>377.4060288</v>
      </c>
      <c r="S93">
        <v>32.387813149999999</v>
      </c>
      <c r="T93">
        <v>3.5398832690000002</v>
      </c>
      <c r="U93">
        <v>4.1121818880000003</v>
      </c>
      <c r="V93">
        <v>4.2894969410000003</v>
      </c>
      <c r="W93">
        <v>5.7069675420000001</v>
      </c>
      <c r="X93">
        <v>0.226466364</v>
      </c>
      <c r="Y93">
        <v>6.9659004629999997</v>
      </c>
      <c r="Z93">
        <v>4.4672676950000003</v>
      </c>
      <c r="AA93">
        <v>3.716715684</v>
      </c>
      <c r="AB93">
        <v>21.749239679999999</v>
      </c>
      <c r="AC93">
        <v>6.8945585899999999</v>
      </c>
      <c r="AD93">
        <v>6.5482738019999998</v>
      </c>
      <c r="AE93">
        <v>8.2467652880000006</v>
      </c>
      <c r="AF93">
        <v>9.7748003079999997</v>
      </c>
      <c r="AG93">
        <v>12.34958007</v>
      </c>
      <c r="AH93">
        <v>2.8949402759999998</v>
      </c>
      <c r="AI93">
        <v>76.792166780000002</v>
      </c>
      <c r="AJ93">
        <v>354.7012239</v>
      </c>
      <c r="AK93">
        <v>21.326406009999999</v>
      </c>
      <c r="AL93">
        <v>6.7539642669999997</v>
      </c>
    </row>
    <row r="94" spans="1:38">
      <c r="A94" t="s">
        <v>652</v>
      </c>
      <c r="B94" t="s">
        <v>653</v>
      </c>
      <c r="C94" t="s">
        <v>296</v>
      </c>
      <c r="E94" t="s">
        <v>97</v>
      </c>
      <c r="F94" t="s">
        <v>95</v>
      </c>
      <c r="G94">
        <v>1799</v>
      </c>
      <c r="H94" t="s">
        <v>654</v>
      </c>
      <c r="I94">
        <v>105</v>
      </c>
      <c r="J94" t="s">
        <v>95</v>
      </c>
      <c r="K94" t="b">
        <v>1</v>
      </c>
      <c r="L94" t="s">
        <v>655</v>
      </c>
      <c r="M94" t="s">
        <v>656</v>
      </c>
      <c r="O94">
        <v>589.00140139999996</v>
      </c>
      <c r="P94">
        <v>392.14071769999998</v>
      </c>
      <c r="Q94">
        <v>606.85060989999999</v>
      </c>
      <c r="R94">
        <v>2256.6732579999998</v>
      </c>
      <c r="S94">
        <v>274.41971999999998</v>
      </c>
      <c r="T94">
        <v>45.087820219999998</v>
      </c>
      <c r="U94">
        <v>5.3798665769999996</v>
      </c>
      <c r="V94">
        <v>49.481599529999997</v>
      </c>
      <c r="W94">
        <v>68.494111450000005</v>
      </c>
      <c r="X94">
        <v>35.752541950000001</v>
      </c>
      <c r="Y94">
        <v>44.990097400000003</v>
      </c>
      <c r="Z94">
        <v>18.433310370000001</v>
      </c>
      <c r="AA94">
        <v>36.964437490000002</v>
      </c>
      <c r="AB94">
        <v>141.47609360000001</v>
      </c>
      <c r="AC94">
        <v>44.335323500000001</v>
      </c>
      <c r="AD94">
        <v>5.3504343209999998</v>
      </c>
      <c r="AE94">
        <v>6.4088228899999997</v>
      </c>
      <c r="AF94">
        <v>7.1842416099999999</v>
      </c>
      <c r="AG94">
        <v>5.9201236880000003</v>
      </c>
      <c r="AH94">
        <v>4.561754037</v>
      </c>
      <c r="AI94">
        <v>497.4707118</v>
      </c>
      <c r="AJ94">
        <v>2562.1987949999998</v>
      </c>
      <c r="AK94">
        <v>146.51393350000001</v>
      </c>
      <c r="AL94">
        <v>12.061856819999999</v>
      </c>
    </row>
    <row r="95" spans="1:38">
      <c r="A95" t="s">
        <v>657</v>
      </c>
      <c r="B95" t="s">
        <v>658</v>
      </c>
      <c r="C95" t="s">
        <v>296</v>
      </c>
      <c r="E95" t="s">
        <v>150</v>
      </c>
      <c r="F95" t="s">
        <v>148</v>
      </c>
      <c r="G95">
        <v>0</v>
      </c>
      <c r="H95" t="s">
        <v>659</v>
      </c>
      <c r="I95" t="s">
        <v>660</v>
      </c>
      <c r="J95" t="s">
        <v>148</v>
      </c>
      <c r="K95" t="b">
        <v>1</v>
      </c>
      <c r="L95" t="s">
        <v>661</v>
      </c>
      <c r="M95" t="s">
        <v>662</v>
      </c>
      <c r="N95" t="s">
        <v>493</v>
      </c>
      <c r="O95">
        <v>932.89651089999995</v>
      </c>
      <c r="P95">
        <v>132.76878120000001</v>
      </c>
      <c r="Q95">
        <v>250.97411030000001</v>
      </c>
      <c r="R95">
        <v>41.543760919999997</v>
      </c>
      <c r="S95">
        <v>184.02845679999999</v>
      </c>
      <c r="T95">
        <v>17.310911090000001</v>
      </c>
      <c r="U95">
        <v>5.0825047369999998</v>
      </c>
      <c r="V95">
        <v>12.926609579999999</v>
      </c>
      <c r="W95">
        <v>0.86843662600000004</v>
      </c>
      <c r="X95">
        <v>9.4020257919999999</v>
      </c>
      <c r="Y95">
        <v>15.859989240000001</v>
      </c>
      <c r="Z95">
        <v>3.2860189769999999</v>
      </c>
      <c r="AA95">
        <v>9.0060330460000007</v>
      </c>
      <c r="AB95">
        <v>0.63255032</v>
      </c>
      <c r="AC95">
        <v>17.261503600000001</v>
      </c>
      <c r="AD95">
        <v>24.846017280000002</v>
      </c>
      <c r="AE95">
        <v>19.01853775</v>
      </c>
      <c r="AF95">
        <v>72.314100710000005</v>
      </c>
      <c r="AG95">
        <v>12.50349991</v>
      </c>
      <c r="AH95">
        <v>18.605424330000002</v>
      </c>
      <c r="AI95">
        <v>81.566823650000003</v>
      </c>
      <c r="AJ95">
        <v>65.726503809999997</v>
      </c>
      <c r="AK95">
        <v>3.252506522</v>
      </c>
      <c r="AL95">
        <v>59.965016630000001</v>
      </c>
    </row>
    <row r="96" spans="1:38">
      <c r="A96" t="s">
        <v>663</v>
      </c>
      <c r="B96" t="s">
        <v>664</v>
      </c>
      <c r="C96" t="s">
        <v>296</v>
      </c>
      <c r="E96" t="s">
        <v>163</v>
      </c>
      <c r="F96" t="s">
        <v>161</v>
      </c>
      <c r="G96">
        <v>1810</v>
      </c>
      <c r="H96" t="s">
        <v>665</v>
      </c>
      <c r="I96">
        <v>107</v>
      </c>
      <c r="J96" t="s">
        <v>161</v>
      </c>
      <c r="K96" t="b">
        <v>1</v>
      </c>
      <c r="L96">
        <v>0</v>
      </c>
      <c r="M96" t="s">
        <v>666</v>
      </c>
      <c r="O96">
        <v>163.89520010000001</v>
      </c>
      <c r="P96">
        <v>136.20917019999999</v>
      </c>
      <c r="Q96">
        <v>161.33063229999999</v>
      </c>
      <c r="R96">
        <v>25.548909510000001</v>
      </c>
      <c r="S96">
        <v>128.4305774</v>
      </c>
      <c r="T96">
        <v>1.9060913349999999</v>
      </c>
      <c r="U96">
        <v>0.40650353299999997</v>
      </c>
      <c r="V96">
        <v>3.8731244789999999</v>
      </c>
      <c r="W96">
        <v>0.21316697000000001</v>
      </c>
      <c r="X96">
        <v>1.0848351709999999</v>
      </c>
      <c r="Y96">
        <v>1.097563917</v>
      </c>
      <c r="Z96">
        <v>0.54214755599999997</v>
      </c>
      <c r="AA96">
        <v>0.54040072699999997</v>
      </c>
      <c r="AB96">
        <v>9.9980429999999995E-2</v>
      </c>
      <c r="AC96">
        <v>1.5260176670000001</v>
      </c>
      <c r="AD96">
        <v>42.42517531</v>
      </c>
      <c r="AE96">
        <v>48.870810949999999</v>
      </c>
      <c r="AF96">
        <v>100.9147076</v>
      </c>
      <c r="AG96">
        <v>44.571194230000003</v>
      </c>
      <c r="AH96">
        <v>38.532865030000004</v>
      </c>
      <c r="AI96">
        <v>89.28704037</v>
      </c>
      <c r="AJ96">
        <v>4.4695781080000003</v>
      </c>
      <c r="AK96">
        <v>0.28909034099999997</v>
      </c>
      <c r="AL96">
        <v>111.4824461</v>
      </c>
    </row>
    <row r="97" spans="1:38">
      <c r="A97" t="s">
        <v>667</v>
      </c>
      <c r="B97" t="s">
        <v>668</v>
      </c>
      <c r="C97" t="s">
        <v>296</v>
      </c>
      <c r="E97" t="s">
        <v>669</v>
      </c>
      <c r="F97" t="s">
        <v>670</v>
      </c>
      <c r="G97">
        <v>1839.7</v>
      </c>
      <c r="H97" t="s">
        <v>671</v>
      </c>
      <c r="I97">
        <v>108</v>
      </c>
      <c r="J97" t="s">
        <v>670</v>
      </c>
      <c r="K97" t="b">
        <v>1</v>
      </c>
      <c r="L97" t="s">
        <v>672</v>
      </c>
      <c r="M97" t="s">
        <v>673</v>
      </c>
      <c r="O97">
        <v>240.00244040000001</v>
      </c>
      <c r="P97">
        <v>288.52703600000001</v>
      </c>
      <c r="Q97">
        <v>891.23927189999995</v>
      </c>
      <c r="R97">
        <v>1693.0285409999999</v>
      </c>
      <c r="S97">
        <v>301.32394690000001</v>
      </c>
      <c r="T97">
        <v>80.170389479999997</v>
      </c>
      <c r="U97">
        <v>22.574510950000001</v>
      </c>
      <c r="V97">
        <v>90.683936720000005</v>
      </c>
      <c r="W97">
        <v>76.268363769999993</v>
      </c>
      <c r="X97">
        <v>58.170189659999998</v>
      </c>
      <c r="Y97">
        <v>105.7006524</v>
      </c>
      <c r="Z97">
        <v>45.320240460000001</v>
      </c>
      <c r="AA97">
        <v>104.6961057</v>
      </c>
      <c r="AB97">
        <v>101.72446909999999</v>
      </c>
      <c r="AC97">
        <v>62.496419189999997</v>
      </c>
      <c r="AD97">
        <v>383.00225160000002</v>
      </c>
      <c r="AE97">
        <v>466.92618920000001</v>
      </c>
      <c r="AF97">
        <v>778.67361800000003</v>
      </c>
      <c r="AG97">
        <v>383.14575380000002</v>
      </c>
      <c r="AH97">
        <v>307.79624239999998</v>
      </c>
      <c r="AI97">
        <v>383.01753189999999</v>
      </c>
      <c r="AJ97">
        <v>1507.028863</v>
      </c>
      <c r="AK97">
        <v>93.263113540000006</v>
      </c>
      <c r="AL97">
        <v>646.34749209999995</v>
      </c>
    </row>
    <row r="98" spans="1:38">
      <c r="A98" t="s">
        <v>674</v>
      </c>
      <c r="B98" t="s">
        <v>675</v>
      </c>
      <c r="C98" t="s">
        <v>260</v>
      </c>
      <c r="G98">
        <v>1858.4</v>
      </c>
      <c r="H98" t="s">
        <v>676</v>
      </c>
      <c r="I98">
        <v>111</v>
      </c>
      <c r="K98" t="b">
        <v>0</v>
      </c>
      <c r="L98">
        <v>0</v>
      </c>
      <c r="M98">
        <v>0</v>
      </c>
      <c r="O98">
        <v>3599.079221</v>
      </c>
      <c r="P98">
        <v>2573.5169649999998</v>
      </c>
      <c r="Q98">
        <v>3433.0201550000002</v>
      </c>
      <c r="R98">
        <v>4740.1793040000002</v>
      </c>
      <c r="S98">
        <v>1262.2153929999999</v>
      </c>
      <c r="T98">
        <v>748.7776374</v>
      </c>
      <c r="U98">
        <v>409.72836339999998</v>
      </c>
      <c r="V98">
        <v>343.81609959999997</v>
      </c>
      <c r="W98">
        <v>445.36084720000002</v>
      </c>
      <c r="X98">
        <v>318.76293779999997</v>
      </c>
      <c r="Y98">
        <v>371.47834740000002</v>
      </c>
      <c r="Z98">
        <v>277.8417637</v>
      </c>
      <c r="AA98">
        <v>169.77533460000001</v>
      </c>
      <c r="AB98">
        <v>245.68335440000001</v>
      </c>
      <c r="AC98">
        <v>290.20716099999999</v>
      </c>
      <c r="AD98">
        <v>14952.20246</v>
      </c>
      <c r="AE98">
        <v>3640.173327</v>
      </c>
      <c r="AF98">
        <v>7913.0038279999999</v>
      </c>
      <c r="AG98">
        <v>4828.901081</v>
      </c>
      <c r="AH98">
        <v>4182.3345939999999</v>
      </c>
      <c r="AI98">
        <v>2220.3231609999998</v>
      </c>
      <c r="AJ98">
        <v>3199.5913300000002</v>
      </c>
      <c r="AK98">
        <v>222.51158000000001</v>
      </c>
      <c r="AL98">
        <v>36028.993609999998</v>
      </c>
    </row>
    <row r="99" spans="1:38">
      <c r="A99" t="s">
        <v>677</v>
      </c>
      <c r="B99" t="s">
        <v>678</v>
      </c>
      <c r="C99" t="s">
        <v>296</v>
      </c>
      <c r="E99" t="s">
        <v>129</v>
      </c>
      <c r="F99" t="s">
        <v>679</v>
      </c>
      <c r="G99">
        <v>0</v>
      </c>
      <c r="H99" t="s">
        <v>680</v>
      </c>
      <c r="I99" t="s">
        <v>681</v>
      </c>
      <c r="J99" t="s">
        <v>679</v>
      </c>
      <c r="K99" t="b">
        <v>1</v>
      </c>
      <c r="L99" t="s">
        <v>682</v>
      </c>
      <c r="M99" t="s">
        <v>683</v>
      </c>
      <c r="N99" t="s">
        <v>684</v>
      </c>
      <c r="O99">
        <v>119815.60460000001</v>
      </c>
      <c r="P99">
        <v>106087.75320000001</v>
      </c>
      <c r="Q99">
        <v>122042.7718</v>
      </c>
      <c r="R99">
        <v>220027.71739999999</v>
      </c>
      <c r="S99">
        <v>98808.780889999995</v>
      </c>
      <c r="T99">
        <v>37400.04507</v>
      </c>
      <c r="U99">
        <v>20314.82994</v>
      </c>
      <c r="V99">
        <v>18641.103739999999</v>
      </c>
      <c r="W99">
        <v>19687.655760000001</v>
      </c>
      <c r="X99">
        <v>12897.93053</v>
      </c>
      <c r="Y99">
        <v>17612.952089999999</v>
      </c>
      <c r="Z99">
        <v>9637.9862630000007</v>
      </c>
      <c r="AA99">
        <v>9125.8776600000001</v>
      </c>
      <c r="AB99">
        <v>8075.14552</v>
      </c>
      <c r="AC99">
        <v>15276.32033</v>
      </c>
      <c r="AD99">
        <v>180554.22719999999</v>
      </c>
      <c r="AE99">
        <v>139890.46299999999</v>
      </c>
      <c r="AF99">
        <v>201401.0153</v>
      </c>
      <c r="AG99">
        <v>91356.909719999996</v>
      </c>
      <c r="AH99">
        <v>90293.817569999999</v>
      </c>
      <c r="AI99">
        <v>80911.43793</v>
      </c>
      <c r="AJ99">
        <v>128271.40640000001</v>
      </c>
      <c r="AK99">
        <v>11932.584779999999</v>
      </c>
      <c r="AL99">
        <v>572220.09030000004</v>
      </c>
    </row>
    <row r="100" spans="1:38">
      <c r="A100" t="s">
        <v>685</v>
      </c>
      <c r="B100" t="s">
        <v>686</v>
      </c>
      <c r="C100" t="s">
        <v>296</v>
      </c>
      <c r="E100" t="s">
        <v>94</v>
      </c>
      <c r="F100" t="s">
        <v>92</v>
      </c>
      <c r="G100">
        <v>0</v>
      </c>
      <c r="H100" t="s">
        <v>687</v>
      </c>
      <c r="I100" t="s">
        <v>688</v>
      </c>
      <c r="J100" t="s">
        <v>92</v>
      </c>
      <c r="K100" t="b">
        <v>1</v>
      </c>
      <c r="L100" t="s">
        <v>689</v>
      </c>
      <c r="M100" t="s">
        <v>690</v>
      </c>
      <c r="N100" t="s">
        <v>691</v>
      </c>
      <c r="O100">
        <v>395.08765469999997</v>
      </c>
      <c r="P100">
        <v>457.27694960000002</v>
      </c>
      <c r="Q100">
        <v>245.8049925</v>
      </c>
      <c r="R100">
        <v>1106.22885</v>
      </c>
      <c r="S100">
        <v>313.70376349999998</v>
      </c>
      <c r="T100">
        <v>2.1436200000000002E-3</v>
      </c>
      <c r="U100">
        <v>0.67880436700000002</v>
      </c>
      <c r="V100">
        <v>0.49188221900000001</v>
      </c>
      <c r="W100">
        <v>11.49524778</v>
      </c>
      <c r="X100">
        <v>10.44884513</v>
      </c>
      <c r="Y100">
        <v>0.83136507699999995</v>
      </c>
      <c r="Z100">
        <v>1.2360392339999999</v>
      </c>
      <c r="AA100">
        <v>4.0169554290000002</v>
      </c>
      <c r="AB100">
        <v>15.359740609999999</v>
      </c>
      <c r="AC100">
        <v>6.5703152029999998</v>
      </c>
      <c r="AD100">
        <v>19.733626449999999</v>
      </c>
      <c r="AE100">
        <v>49.014540490000002</v>
      </c>
      <c r="AF100">
        <v>35.224732349999996</v>
      </c>
      <c r="AG100">
        <v>81.792462220000004</v>
      </c>
      <c r="AH100">
        <v>33.616670249999999</v>
      </c>
      <c r="AI100">
        <v>166.10955150000001</v>
      </c>
      <c r="AJ100">
        <v>54.129407460000003</v>
      </c>
      <c r="AK100">
        <v>5.5046003839999997</v>
      </c>
      <c r="AL100">
        <v>25.81085916</v>
      </c>
    </row>
    <row r="101" spans="1:38">
      <c r="A101" t="s">
        <v>692</v>
      </c>
      <c r="B101" t="s">
        <v>693</v>
      </c>
      <c r="C101" t="s">
        <v>260</v>
      </c>
      <c r="G101">
        <v>1897.3</v>
      </c>
      <c r="H101" t="s">
        <v>694</v>
      </c>
      <c r="I101">
        <v>115</v>
      </c>
      <c r="K101" t="b">
        <v>0</v>
      </c>
      <c r="L101">
        <v>0</v>
      </c>
      <c r="M101">
        <v>0</v>
      </c>
      <c r="O101">
        <v>34.676233570000001</v>
      </c>
      <c r="P101">
        <v>37.977211240000003</v>
      </c>
      <c r="Q101">
        <v>54.024956539999998</v>
      </c>
      <c r="R101">
        <v>127.79872709999999</v>
      </c>
      <c r="S101">
        <v>35.343614600000002</v>
      </c>
      <c r="T101">
        <v>0.77123091899999996</v>
      </c>
      <c r="U101">
        <v>5.8043729999999998E-3</v>
      </c>
      <c r="V101">
        <v>1.1640366120000001</v>
      </c>
      <c r="W101">
        <v>1.387562601</v>
      </c>
      <c r="X101">
        <v>0.54374936699999998</v>
      </c>
      <c r="Y101">
        <v>0.16521643999999999</v>
      </c>
      <c r="Z101">
        <v>8.6137439999999996E-3</v>
      </c>
      <c r="AA101">
        <v>0.58353487999999998</v>
      </c>
      <c r="AB101">
        <v>1.693556708</v>
      </c>
      <c r="AC101">
        <v>8.1774310000000006E-3</v>
      </c>
      <c r="AD101">
        <v>19.161727899999999</v>
      </c>
      <c r="AE101">
        <v>16.132231919999999</v>
      </c>
      <c r="AF101">
        <v>22.635297120000001</v>
      </c>
      <c r="AG101">
        <v>20.255626029999998</v>
      </c>
      <c r="AH101">
        <v>16.032277919999999</v>
      </c>
      <c r="AI101">
        <v>25.211926699999999</v>
      </c>
      <c r="AJ101">
        <v>17.753092290000001</v>
      </c>
      <c r="AK101">
        <v>0.17565602799999999</v>
      </c>
      <c r="AL101">
        <v>40.582456550000003</v>
      </c>
    </row>
    <row r="102" spans="1:38">
      <c r="A102" t="s">
        <v>695</v>
      </c>
      <c r="B102" t="s">
        <v>696</v>
      </c>
      <c r="C102" t="s">
        <v>296</v>
      </c>
      <c r="E102" t="s">
        <v>171</v>
      </c>
      <c r="F102" t="s">
        <v>169</v>
      </c>
      <c r="G102">
        <v>1910.8</v>
      </c>
      <c r="H102" t="s">
        <v>697</v>
      </c>
      <c r="I102">
        <v>118</v>
      </c>
      <c r="J102" t="s">
        <v>169</v>
      </c>
      <c r="K102" t="b">
        <v>1</v>
      </c>
      <c r="L102" t="s">
        <v>698</v>
      </c>
      <c r="M102" t="s">
        <v>699</v>
      </c>
      <c r="O102">
        <v>669.85191129999998</v>
      </c>
      <c r="P102">
        <v>589.21711310000001</v>
      </c>
      <c r="Q102">
        <v>811.59950049999998</v>
      </c>
      <c r="R102">
        <v>348.62009749999999</v>
      </c>
      <c r="S102">
        <v>879.58420839999997</v>
      </c>
      <c r="T102">
        <v>65.106279619999995</v>
      </c>
      <c r="U102">
        <v>45.110433110000002</v>
      </c>
      <c r="V102">
        <v>59.448893890000001</v>
      </c>
      <c r="W102">
        <v>29.416416210000001</v>
      </c>
      <c r="X102">
        <v>63.191755180000001</v>
      </c>
      <c r="Y102">
        <v>87.057730120000002</v>
      </c>
      <c r="Z102">
        <v>34.274322550000001</v>
      </c>
      <c r="AA102">
        <v>43.081415579999998</v>
      </c>
      <c r="AB102">
        <v>34.780160330000001</v>
      </c>
      <c r="AC102">
        <v>87.923901950000001</v>
      </c>
      <c r="AD102">
        <v>939.24199499999997</v>
      </c>
      <c r="AE102">
        <v>1353.9835760000001</v>
      </c>
      <c r="AF102">
        <v>1439.951202</v>
      </c>
      <c r="AG102">
        <v>1157.3476880000001</v>
      </c>
      <c r="AH102">
        <v>871.28513899999996</v>
      </c>
      <c r="AI102">
        <v>317.97309840000003</v>
      </c>
      <c r="AJ102">
        <v>707.39500620000001</v>
      </c>
      <c r="AK102">
        <v>70.340191320000002</v>
      </c>
      <c r="AL102">
        <v>2765.5278910000002</v>
      </c>
    </row>
    <row r="103" spans="1:38">
      <c r="A103" t="s">
        <v>700</v>
      </c>
      <c r="B103" t="s">
        <v>701</v>
      </c>
      <c r="C103" t="s">
        <v>296</v>
      </c>
      <c r="E103" t="s">
        <v>111</v>
      </c>
      <c r="F103" t="s">
        <v>109</v>
      </c>
      <c r="G103">
        <v>1911.8</v>
      </c>
      <c r="H103" t="s">
        <v>702</v>
      </c>
      <c r="I103">
        <v>119</v>
      </c>
      <c r="J103" t="s">
        <v>109</v>
      </c>
      <c r="K103" t="b">
        <v>1</v>
      </c>
      <c r="L103" t="s">
        <v>703</v>
      </c>
      <c r="M103" t="s">
        <v>704</v>
      </c>
      <c r="O103">
        <v>190.03240510000001</v>
      </c>
      <c r="P103">
        <v>170.06437930000001</v>
      </c>
      <c r="Q103">
        <v>261.85198739999998</v>
      </c>
      <c r="R103">
        <v>102.5232865</v>
      </c>
      <c r="S103">
        <v>283.86763500000001</v>
      </c>
      <c r="T103">
        <v>26.771734330000001</v>
      </c>
      <c r="U103">
        <v>18.00090471</v>
      </c>
      <c r="V103">
        <v>21.088055570000002</v>
      </c>
      <c r="W103">
        <v>7.1968950720000002</v>
      </c>
      <c r="X103">
        <v>38.193128110000004</v>
      </c>
      <c r="Y103">
        <v>29.042464649999999</v>
      </c>
      <c r="Z103">
        <v>14.75581933</v>
      </c>
      <c r="AA103">
        <v>21.43538246</v>
      </c>
      <c r="AB103">
        <v>7.9000553499999997</v>
      </c>
      <c r="AC103">
        <v>26.105567229999998</v>
      </c>
      <c r="AD103">
        <v>23.257067580000001</v>
      </c>
      <c r="AE103">
        <v>37.989310580000001</v>
      </c>
      <c r="AF103">
        <v>38.149875680000001</v>
      </c>
      <c r="AG103">
        <v>27.554442009999999</v>
      </c>
      <c r="AH103">
        <v>21.941069370000001</v>
      </c>
      <c r="AI103">
        <v>71.304384769999999</v>
      </c>
      <c r="AJ103">
        <v>207.45073790000001</v>
      </c>
      <c r="AK103">
        <v>14.644069289999999</v>
      </c>
      <c r="AL103">
        <v>69.295592240000005</v>
      </c>
    </row>
    <row r="104" spans="1:38">
      <c r="A104" t="s">
        <v>705</v>
      </c>
      <c r="B104" t="s">
        <v>706</v>
      </c>
      <c r="C104" t="s">
        <v>288</v>
      </c>
      <c r="E104" t="s">
        <v>707</v>
      </c>
      <c r="F104" t="s">
        <v>708</v>
      </c>
      <c r="G104">
        <v>1928</v>
      </c>
      <c r="H104" t="s">
        <v>709</v>
      </c>
      <c r="I104">
        <v>120</v>
      </c>
      <c r="J104" t="s">
        <v>708</v>
      </c>
      <c r="K104" t="b">
        <v>1</v>
      </c>
      <c r="L104" t="s">
        <v>710</v>
      </c>
      <c r="M104" t="s">
        <v>711</v>
      </c>
      <c r="O104">
        <v>173.77982270000001</v>
      </c>
      <c r="P104">
        <v>213.20669849999999</v>
      </c>
      <c r="Q104">
        <v>878.91189650000001</v>
      </c>
      <c r="R104">
        <v>1877.567202</v>
      </c>
      <c r="S104">
        <v>224.03936179999999</v>
      </c>
      <c r="T104">
        <v>56017.923179999998</v>
      </c>
      <c r="U104">
        <v>49620.029260000003</v>
      </c>
      <c r="V104">
        <v>30443.183089999999</v>
      </c>
      <c r="W104">
        <v>40984.458890000002</v>
      </c>
      <c r="X104">
        <v>34059.535600000003</v>
      </c>
      <c r="Y104">
        <v>53836.651859999998</v>
      </c>
      <c r="Z104">
        <v>37989.24583</v>
      </c>
      <c r="AA104">
        <v>22871.480439999999</v>
      </c>
      <c r="AB104">
        <v>26204.671600000001</v>
      </c>
      <c r="AC104">
        <v>51898.495360000001</v>
      </c>
      <c r="AD104">
        <v>236336.71479999999</v>
      </c>
      <c r="AE104">
        <v>169025.3051</v>
      </c>
      <c r="AF104">
        <v>232258.3046</v>
      </c>
      <c r="AG104">
        <v>133508.14230000001</v>
      </c>
      <c r="AH104">
        <v>111704.82889999999</v>
      </c>
      <c r="AI104">
        <v>252.8796696</v>
      </c>
      <c r="AJ104">
        <v>243419.16380000001</v>
      </c>
      <c r="AK104">
        <v>26120.178830000001</v>
      </c>
      <c r="AL104">
        <v>595071.62780000002</v>
      </c>
    </row>
    <row r="105" spans="1:38">
      <c r="A105" t="s">
        <v>712</v>
      </c>
      <c r="B105" t="s">
        <v>713</v>
      </c>
      <c r="C105" t="s">
        <v>296</v>
      </c>
      <c r="E105" t="s">
        <v>141</v>
      </c>
      <c r="F105" t="s">
        <v>139</v>
      </c>
      <c r="G105">
        <v>1932</v>
      </c>
      <c r="H105" t="s">
        <v>714</v>
      </c>
      <c r="I105">
        <v>121</v>
      </c>
      <c r="J105" t="s">
        <v>139</v>
      </c>
      <c r="K105" t="b">
        <v>1</v>
      </c>
      <c r="L105" t="s">
        <v>715</v>
      </c>
      <c r="M105" t="s">
        <v>716</v>
      </c>
      <c r="O105">
        <v>81.264510830000006</v>
      </c>
      <c r="P105">
        <v>44.328434459999997</v>
      </c>
      <c r="Q105">
        <v>176.03342029999999</v>
      </c>
      <c r="R105">
        <v>112.63656109999999</v>
      </c>
      <c r="S105">
        <v>86.910774669999995</v>
      </c>
      <c r="T105">
        <v>7.4722784129999997</v>
      </c>
      <c r="U105">
        <v>4.5387127969999996</v>
      </c>
      <c r="V105">
        <v>122.7103321</v>
      </c>
      <c r="W105">
        <v>147.76712090000001</v>
      </c>
      <c r="X105">
        <v>102.2609779</v>
      </c>
      <c r="Y105">
        <v>181.93071710000001</v>
      </c>
      <c r="Z105">
        <v>5.5023750329999999</v>
      </c>
      <c r="AA105">
        <v>81.199966970000006</v>
      </c>
      <c r="AB105">
        <v>96.501234629999999</v>
      </c>
      <c r="AC105">
        <v>2.0230106019999998</v>
      </c>
      <c r="AD105">
        <v>815.42936980000002</v>
      </c>
      <c r="AE105">
        <v>1251.527331</v>
      </c>
      <c r="AF105">
        <v>1530.6811849999999</v>
      </c>
      <c r="AG105">
        <v>1106.7806559999999</v>
      </c>
      <c r="AH105">
        <v>1017.61804</v>
      </c>
      <c r="AI105">
        <v>50.740922769999997</v>
      </c>
      <c r="AJ105">
        <v>1237.8990180000001</v>
      </c>
      <c r="AK105">
        <v>118.55834160000001</v>
      </c>
      <c r="AL105">
        <v>2427.73965</v>
      </c>
    </row>
    <row r="106" spans="1:38">
      <c r="A106" t="s">
        <v>717</v>
      </c>
      <c r="B106" t="s">
        <v>718</v>
      </c>
      <c r="C106" t="s">
        <v>260</v>
      </c>
      <c r="G106">
        <v>1959.3</v>
      </c>
      <c r="H106" t="s">
        <v>719</v>
      </c>
      <c r="I106">
        <v>122</v>
      </c>
      <c r="K106" t="b">
        <v>0</v>
      </c>
      <c r="L106">
        <v>0</v>
      </c>
      <c r="M106">
        <v>0</v>
      </c>
      <c r="O106">
        <v>2.2531299999999999E-4</v>
      </c>
      <c r="P106" s="4">
        <v>1.2100000000000001E-6</v>
      </c>
      <c r="Q106" s="4">
        <v>2.8200000000000001E-6</v>
      </c>
      <c r="R106">
        <v>1.03531E-4</v>
      </c>
      <c r="S106" s="4">
        <v>7.4599999999999997E-5</v>
      </c>
      <c r="T106" s="4">
        <v>9.8700000000000004E-8</v>
      </c>
      <c r="U106" s="4">
        <v>3.9400000000000001E-7</v>
      </c>
      <c r="V106" s="4">
        <v>7.8700000000000005E-7</v>
      </c>
      <c r="W106" s="4">
        <v>2.3999999999999998E-7</v>
      </c>
      <c r="X106" s="4">
        <v>1.5999999999999999E-5</v>
      </c>
      <c r="Y106" s="4">
        <v>1.04E-7</v>
      </c>
      <c r="Z106" s="4">
        <v>5.9599999999999999E-7</v>
      </c>
      <c r="AA106" s="4">
        <v>2.0599999999999999E-8</v>
      </c>
      <c r="AB106" s="4">
        <v>5.3200000000000005E-7</v>
      </c>
      <c r="AC106" s="4">
        <v>2.1799999999999999E-6</v>
      </c>
      <c r="AD106">
        <v>1.6257461000000001E-2</v>
      </c>
      <c r="AE106" s="4">
        <v>4.46E-5</v>
      </c>
      <c r="AF106">
        <v>1.9288E-3</v>
      </c>
      <c r="AG106">
        <v>1.38777E-4</v>
      </c>
      <c r="AH106">
        <v>3.8433E-4</v>
      </c>
      <c r="AI106" s="4">
        <v>8.1499999999999999E-6</v>
      </c>
      <c r="AJ106" s="4">
        <v>3.0100000000000001E-7</v>
      </c>
      <c r="AK106" s="4">
        <v>7.2899999999999997E-6</v>
      </c>
      <c r="AL106">
        <v>1.9409492E-2</v>
      </c>
    </row>
    <row r="107" spans="1:38">
      <c r="A107" t="s">
        <v>720</v>
      </c>
      <c r="B107" t="s">
        <v>721</v>
      </c>
      <c r="C107" t="s">
        <v>288</v>
      </c>
      <c r="E107" t="s">
        <v>722</v>
      </c>
      <c r="F107" t="s">
        <v>723</v>
      </c>
      <c r="G107">
        <v>1968.4</v>
      </c>
      <c r="H107" t="s">
        <v>724</v>
      </c>
      <c r="I107">
        <v>123</v>
      </c>
      <c r="J107" t="s">
        <v>723</v>
      </c>
      <c r="K107" t="b">
        <v>1</v>
      </c>
      <c r="L107">
        <v>0</v>
      </c>
      <c r="M107">
        <v>0</v>
      </c>
      <c r="O107">
        <v>109.62717259999999</v>
      </c>
      <c r="P107">
        <v>137.92322580000001</v>
      </c>
      <c r="Q107">
        <v>86.505356969999994</v>
      </c>
      <c r="R107">
        <v>152.55922519999999</v>
      </c>
      <c r="S107">
        <v>49.867405320000003</v>
      </c>
      <c r="T107">
        <v>25.829868569999999</v>
      </c>
      <c r="U107">
        <v>10.3914747</v>
      </c>
      <c r="V107">
        <v>16.451130599999999</v>
      </c>
      <c r="W107">
        <v>23.560667980000002</v>
      </c>
      <c r="X107">
        <v>10.21118109</v>
      </c>
      <c r="Y107">
        <v>20.546845749999999</v>
      </c>
      <c r="Z107">
        <v>7.5022614760000002</v>
      </c>
      <c r="AA107">
        <v>9.1792061539999992</v>
      </c>
      <c r="AB107">
        <v>6.890277223</v>
      </c>
      <c r="AC107">
        <v>9.2203426729999993</v>
      </c>
      <c r="AD107">
        <v>398.82917279999998</v>
      </c>
      <c r="AE107">
        <v>121.01861599999999</v>
      </c>
      <c r="AF107">
        <v>272.73392489999998</v>
      </c>
      <c r="AG107">
        <v>199.225414</v>
      </c>
      <c r="AH107">
        <v>139.34204579999999</v>
      </c>
      <c r="AI107">
        <v>71.397413450000002</v>
      </c>
      <c r="AJ107">
        <v>100.54416550000001</v>
      </c>
      <c r="AK107">
        <v>7.9125191590000004</v>
      </c>
      <c r="AL107">
        <v>919.16824799999995</v>
      </c>
    </row>
    <row r="108" spans="1:38">
      <c r="A108" t="s">
        <v>725</v>
      </c>
      <c r="B108" t="s">
        <v>726</v>
      </c>
      <c r="C108" t="s">
        <v>296</v>
      </c>
      <c r="E108" t="s">
        <v>727</v>
      </c>
      <c r="F108" t="s">
        <v>728</v>
      </c>
      <c r="G108">
        <v>1986.1</v>
      </c>
      <c r="H108" t="s">
        <v>729</v>
      </c>
      <c r="I108">
        <v>125</v>
      </c>
      <c r="J108" t="s">
        <v>728</v>
      </c>
      <c r="K108" t="b">
        <v>1</v>
      </c>
      <c r="L108">
        <v>0</v>
      </c>
      <c r="M108">
        <v>0</v>
      </c>
      <c r="O108">
        <v>127.5215273</v>
      </c>
      <c r="P108">
        <v>153.69056509999999</v>
      </c>
      <c r="Q108">
        <v>51.762805630000003</v>
      </c>
      <c r="R108">
        <v>60.558153650000001</v>
      </c>
      <c r="S108">
        <v>26.367379700000001</v>
      </c>
      <c r="T108">
        <v>3.2876309400000001</v>
      </c>
      <c r="U108">
        <v>5.9938937269999997</v>
      </c>
      <c r="V108">
        <v>0.96508204500000005</v>
      </c>
      <c r="W108">
        <v>1.775846842</v>
      </c>
      <c r="X108">
        <v>1.7383749479999999</v>
      </c>
      <c r="Y108">
        <v>16.717185669999999</v>
      </c>
      <c r="Z108">
        <v>2.6954197419999999</v>
      </c>
      <c r="AA108">
        <v>2.6329638119999998</v>
      </c>
      <c r="AB108">
        <v>1.440977127</v>
      </c>
      <c r="AC108">
        <v>6.0495193340000002</v>
      </c>
      <c r="AD108">
        <v>21.769143360000001</v>
      </c>
      <c r="AE108">
        <v>25.339526769999999</v>
      </c>
      <c r="AF108">
        <v>40.601725129999998</v>
      </c>
      <c r="AG108">
        <v>21.2416087</v>
      </c>
      <c r="AH108">
        <v>16.210145829999998</v>
      </c>
      <c r="AI108">
        <v>15.05538872</v>
      </c>
      <c r="AJ108">
        <v>21.24875084</v>
      </c>
      <c r="AK108">
        <v>4.2664025600000004</v>
      </c>
      <c r="AL108">
        <v>52.268443769999998</v>
      </c>
    </row>
    <row r="109" spans="1:38">
      <c r="A109" t="s">
        <v>730</v>
      </c>
      <c r="B109" t="s">
        <v>731</v>
      </c>
      <c r="C109" t="s">
        <v>260</v>
      </c>
      <c r="G109">
        <v>2000.3</v>
      </c>
      <c r="H109" t="s">
        <v>732</v>
      </c>
      <c r="I109">
        <v>126</v>
      </c>
      <c r="K109" t="b">
        <v>0</v>
      </c>
      <c r="L109">
        <v>0</v>
      </c>
      <c r="M109">
        <v>0</v>
      </c>
      <c r="O109">
        <v>140.23176520000001</v>
      </c>
      <c r="P109">
        <v>109.2678662</v>
      </c>
      <c r="Q109">
        <v>252.83997220000001</v>
      </c>
      <c r="R109">
        <v>403.27250889999999</v>
      </c>
      <c r="S109">
        <v>197.22641530000001</v>
      </c>
      <c r="T109">
        <v>17.886893319999999</v>
      </c>
      <c r="U109">
        <v>14.123739240000001</v>
      </c>
      <c r="V109">
        <v>13.25793226</v>
      </c>
      <c r="W109">
        <v>17.567326649999998</v>
      </c>
      <c r="X109">
        <v>15.89424243</v>
      </c>
      <c r="Y109">
        <v>18.82043315</v>
      </c>
      <c r="Z109">
        <v>6.7903801789999996</v>
      </c>
      <c r="AA109">
        <v>10.053241079999999</v>
      </c>
      <c r="AB109">
        <v>13.628913649999999</v>
      </c>
      <c r="AC109">
        <v>13.68192475</v>
      </c>
      <c r="AD109">
        <v>13.931869669999999</v>
      </c>
      <c r="AE109">
        <v>21.696077339999999</v>
      </c>
      <c r="AF109">
        <v>20.635858299999999</v>
      </c>
      <c r="AG109">
        <v>18.030310239999999</v>
      </c>
      <c r="AH109">
        <v>12.006879919999999</v>
      </c>
      <c r="AI109">
        <v>125.2845354</v>
      </c>
      <c r="AJ109">
        <v>180.83691039999999</v>
      </c>
      <c r="AK109">
        <v>15.126610449999999</v>
      </c>
      <c r="AL109">
        <v>34.31082215</v>
      </c>
    </row>
    <row r="110" spans="1:38">
      <c r="A110" t="s">
        <v>733</v>
      </c>
      <c r="B110" t="s">
        <v>734</v>
      </c>
      <c r="C110" t="s">
        <v>735</v>
      </c>
      <c r="F110" t="s">
        <v>736</v>
      </c>
      <c r="G110">
        <v>2016.2</v>
      </c>
      <c r="H110" t="s">
        <v>737</v>
      </c>
      <c r="I110">
        <v>127</v>
      </c>
      <c r="J110" t="s">
        <v>736</v>
      </c>
      <c r="K110" t="b">
        <v>1</v>
      </c>
      <c r="L110">
        <v>0</v>
      </c>
      <c r="M110">
        <v>0</v>
      </c>
      <c r="O110">
        <v>65.363445810000002</v>
      </c>
      <c r="P110">
        <v>47.865277220000003</v>
      </c>
      <c r="Q110">
        <v>98.067934289999997</v>
      </c>
      <c r="R110">
        <v>208.40476949999999</v>
      </c>
      <c r="S110">
        <v>82.629126959999994</v>
      </c>
      <c r="T110">
        <v>57.7774505</v>
      </c>
      <c r="U110">
        <v>16.018545960000001</v>
      </c>
      <c r="V110">
        <v>67.061080509999996</v>
      </c>
      <c r="W110">
        <v>34.449817330000002</v>
      </c>
      <c r="X110">
        <v>20.254745549999999</v>
      </c>
      <c r="Y110">
        <v>36.554321889999997</v>
      </c>
      <c r="Z110">
        <v>24.38572005</v>
      </c>
      <c r="AA110">
        <v>7.4375338109999998</v>
      </c>
      <c r="AB110">
        <v>8.4699445799999999</v>
      </c>
      <c r="AC110">
        <v>102.5863485</v>
      </c>
      <c r="AD110">
        <v>137.52802650000001</v>
      </c>
      <c r="AE110">
        <v>170.19646109999999</v>
      </c>
      <c r="AF110">
        <v>313.71647789999997</v>
      </c>
      <c r="AG110">
        <v>314.4811765</v>
      </c>
      <c r="AH110">
        <v>121.53337209999999</v>
      </c>
      <c r="AI110">
        <v>90.667722850000004</v>
      </c>
      <c r="AJ110">
        <v>114.9783771</v>
      </c>
      <c r="AK110">
        <v>8.9357208499999992</v>
      </c>
      <c r="AL110">
        <v>174.6009598</v>
      </c>
    </row>
    <row r="111" spans="1:38">
      <c r="A111" t="s">
        <v>738</v>
      </c>
      <c r="B111" t="s">
        <v>739</v>
      </c>
      <c r="C111" t="s">
        <v>296</v>
      </c>
      <c r="E111" t="s">
        <v>42</v>
      </c>
      <c r="F111" t="s">
        <v>40</v>
      </c>
      <c r="G111">
        <v>2049.6</v>
      </c>
      <c r="H111" t="s">
        <v>740</v>
      </c>
      <c r="I111">
        <v>129</v>
      </c>
      <c r="J111" t="s">
        <v>40</v>
      </c>
      <c r="K111" t="b">
        <v>1</v>
      </c>
      <c r="L111">
        <v>0</v>
      </c>
      <c r="M111" t="s">
        <v>741</v>
      </c>
      <c r="O111">
        <v>30.018626780000002</v>
      </c>
      <c r="P111">
        <v>19.765378630000001</v>
      </c>
      <c r="Q111">
        <v>50.48385511</v>
      </c>
      <c r="R111">
        <v>63.044873789999997</v>
      </c>
      <c r="S111">
        <v>24.108764170000001</v>
      </c>
      <c r="T111">
        <v>10.079998059999999</v>
      </c>
      <c r="U111">
        <v>5.9285656070000003</v>
      </c>
      <c r="V111">
        <v>6.4257897350000004</v>
      </c>
      <c r="W111">
        <v>8.1797787720000006</v>
      </c>
      <c r="X111">
        <v>5.7486312430000002</v>
      </c>
      <c r="Y111">
        <v>10.365304180000001</v>
      </c>
      <c r="Z111">
        <v>4.8395243920000004</v>
      </c>
      <c r="AA111">
        <v>4.4016361609999999</v>
      </c>
      <c r="AB111">
        <v>4.3191023739999999</v>
      </c>
      <c r="AC111">
        <v>6.3748721179999999</v>
      </c>
      <c r="AD111">
        <v>4.9667679659999999</v>
      </c>
      <c r="AE111">
        <v>4.2850634999999997</v>
      </c>
      <c r="AF111">
        <v>6.0800226559999997</v>
      </c>
      <c r="AG111">
        <v>2.3823804050000001</v>
      </c>
      <c r="AH111">
        <v>2.74893308</v>
      </c>
      <c r="AI111">
        <v>43.110326280000002</v>
      </c>
      <c r="AJ111">
        <v>72.736051649999993</v>
      </c>
      <c r="AK111">
        <v>6.0571862100000002</v>
      </c>
      <c r="AL111">
        <v>16.63864079</v>
      </c>
    </row>
    <row r="112" spans="1:38">
      <c r="A112" t="s">
        <v>742</v>
      </c>
      <c r="B112" t="s">
        <v>743</v>
      </c>
      <c r="C112" t="s">
        <v>510</v>
      </c>
      <c r="F112" t="s">
        <v>744</v>
      </c>
      <c r="G112">
        <v>2060.6999999999998</v>
      </c>
      <c r="H112" t="s">
        <v>745</v>
      </c>
      <c r="I112">
        <v>130</v>
      </c>
      <c r="K112" t="b">
        <v>1</v>
      </c>
      <c r="L112">
        <v>0</v>
      </c>
      <c r="M112">
        <v>0</v>
      </c>
      <c r="O112">
        <v>47.806506210000002</v>
      </c>
      <c r="P112">
        <v>71.584018900000004</v>
      </c>
      <c r="Q112">
        <v>25.56458482</v>
      </c>
      <c r="R112">
        <v>43.200682260000001</v>
      </c>
      <c r="S112">
        <v>45.851618879999997</v>
      </c>
      <c r="T112">
        <v>10.44899015</v>
      </c>
      <c r="U112">
        <v>2.8492190919999998</v>
      </c>
      <c r="V112">
        <v>11.256736249999999</v>
      </c>
      <c r="W112">
        <v>5.8423333719999997</v>
      </c>
      <c r="X112">
        <v>3.082885353</v>
      </c>
      <c r="Y112">
        <v>6.4257430510000004</v>
      </c>
      <c r="Z112">
        <v>4.5072121249999997</v>
      </c>
      <c r="AA112">
        <v>1.66397237</v>
      </c>
      <c r="AB112">
        <v>0.87454420499999996</v>
      </c>
      <c r="AC112">
        <v>15.58754017</v>
      </c>
      <c r="AD112">
        <v>293.88265639999997</v>
      </c>
      <c r="AE112">
        <v>173.7957055</v>
      </c>
      <c r="AF112">
        <v>404.60409870000001</v>
      </c>
      <c r="AG112">
        <v>240.25247200000001</v>
      </c>
      <c r="AH112">
        <v>151.782511</v>
      </c>
      <c r="AI112">
        <v>67.857409649999994</v>
      </c>
      <c r="AJ112">
        <v>10.59475396</v>
      </c>
      <c r="AK112">
        <v>1.535242955</v>
      </c>
      <c r="AL112">
        <v>707.80900469999995</v>
      </c>
    </row>
    <row r="113" spans="1:38">
      <c r="A113" t="s">
        <v>746</v>
      </c>
      <c r="B113" t="s">
        <v>747</v>
      </c>
      <c r="C113" t="s">
        <v>260</v>
      </c>
      <c r="G113">
        <v>2080.9</v>
      </c>
      <c r="H113" t="s">
        <v>748</v>
      </c>
      <c r="I113">
        <v>131</v>
      </c>
      <c r="K113" t="b">
        <v>0</v>
      </c>
      <c r="L113">
        <v>0</v>
      </c>
      <c r="M113">
        <v>0</v>
      </c>
      <c r="O113">
        <v>2271.0898459999999</v>
      </c>
      <c r="P113">
        <v>1117.3583209999999</v>
      </c>
      <c r="Q113">
        <v>1546.7389129999999</v>
      </c>
      <c r="R113">
        <v>3812.94805</v>
      </c>
      <c r="S113">
        <v>655.40881720000004</v>
      </c>
      <c r="T113">
        <v>848.04596779999997</v>
      </c>
      <c r="U113">
        <v>283.13668460000002</v>
      </c>
      <c r="V113">
        <v>394.15813630000002</v>
      </c>
      <c r="W113">
        <v>293.48920479999998</v>
      </c>
      <c r="X113">
        <v>173.3845991</v>
      </c>
      <c r="Y113">
        <v>282.47433530000001</v>
      </c>
      <c r="Z113">
        <v>129.4350508</v>
      </c>
      <c r="AA113">
        <v>117.565789</v>
      </c>
      <c r="AB113">
        <v>110.8569344</v>
      </c>
      <c r="AC113">
        <v>104.7822027</v>
      </c>
      <c r="AD113">
        <v>1178.5778539999999</v>
      </c>
      <c r="AE113">
        <v>1629.2360450000001</v>
      </c>
      <c r="AF113">
        <v>2212.8527250000002</v>
      </c>
      <c r="AG113">
        <v>1792.3725790000001</v>
      </c>
      <c r="AH113">
        <v>901.98685660000001</v>
      </c>
      <c r="AI113">
        <v>1493.972593</v>
      </c>
      <c r="AJ113">
        <v>2098.6766950000001</v>
      </c>
      <c r="AK113">
        <v>223.2196587</v>
      </c>
      <c r="AL113">
        <v>1776.5780689999999</v>
      </c>
    </row>
    <row r="114" spans="1:38">
      <c r="A114" t="s">
        <v>749</v>
      </c>
      <c r="B114" t="s">
        <v>750</v>
      </c>
      <c r="C114" t="s">
        <v>296</v>
      </c>
      <c r="E114" t="s">
        <v>108</v>
      </c>
      <c r="F114" t="s">
        <v>106</v>
      </c>
      <c r="G114">
        <v>2089.3000000000002</v>
      </c>
      <c r="H114" t="s">
        <v>751</v>
      </c>
      <c r="I114">
        <v>132</v>
      </c>
      <c r="J114" t="s">
        <v>106</v>
      </c>
      <c r="K114" t="b">
        <v>1</v>
      </c>
      <c r="L114" t="s">
        <v>752</v>
      </c>
      <c r="M114" t="s">
        <v>753</v>
      </c>
      <c r="O114">
        <v>50081.118369999997</v>
      </c>
      <c r="P114">
        <v>65435.133419999998</v>
      </c>
      <c r="Q114">
        <v>60485.95566</v>
      </c>
      <c r="R114">
        <v>97336.989650000003</v>
      </c>
      <c r="S114">
        <v>66030.290670000002</v>
      </c>
      <c r="T114">
        <v>10410.18643</v>
      </c>
      <c r="U114">
        <v>7764.3089989999999</v>
      </c>
      <c r="V114">
        <v>5865.3068409999996</v>
      </c>
      <c r="W114">
        <v>8179.3753370000004</v>
      </c>
      <c r="X114">
        <v>7121.258527</v>
      </c>
      <c r="Y114">
        <v>8414.2193750000006</v>
      </c>
      <c r="Z114">
        <v>5645.8627649999999</v>
      </c>
      <c r="AA114">
        <v>3817.2890499999999</v>
      </c>
      <c r="AB114">
        <v>3944.7644169999999</v>
      </c>
      <c r="AC114">
        <v>8241.6503439999997</v>
      </c>
      <c r="AD114">
        <v>4605.2945849999996</v>
      </c>
      <c r="AE114">
        <v>8272.6401970000006</v>
      </c>
      <c r="AF114">
        <v>10493.33517</v>
      </c>
      <c r="AG114">
        <v>10342.88127</v>
      </c>
      <c r="AH114">
        <v>4460.215064</v>
      </c>
      <c r="AI114">
        <v>37256.604249999997</v>
      </c>
      <c r="AJ114">
        <v>51525.626369999998</v>
      </c>
      <c r="AK114">
        <v>3500.7040379999999</v>
      </c>
      <c r="AL114">
        <v>6171.2890729999999</v>
      </c>
    </row>
    <row r="115" spans="1:38">
      <c r="A115" t="s">
        <v>754</v>
      </c>
      <c r="B115" t="s">
        <v>755</v>
      </c>
      <c r="C115" t="s">
        <v>510</v>
      </c>
      <c r="F115" t="s">
        <v>756</v>
      </c>
      <c r="G115">
        <v>2094.6</v>
      </c>
      <c r="H115" t="s">
        <v>757</v>
      </c>
      <c r="I115">
        <v>133</v>
      </c>
      <c r="K115" t="b">
        <v>1</v>
      </c>
      <c r="L115">
        <v>0</v>
      </c>
      <c r="M115">
        <v>0</v>
      </c>
      <c r="O115">
        <v>595.91105749999997</v>
      </c>
      <c r="P115">
        <v>814.49450260000003</v>
      </c>
      <c r="Q115">
        <v>610.10592999999994</v>
      </c>
      <c r="R115">
        <v>2415.5101079999999</v>
      </c>
      <c r="S115">
        <v>968.57012980000002</v>
      </c>
      <c r="T115">
        <v>88.322094870000001</v>
      </c>
      <c r="U115">
        <v>86.298729030000004</v>
      </c>
      <c r="V115">
        <v>70.137167959999999</v>
      </c>
      <c r="W115">
        <v>184.90776020000001</v>
      </c>
      <c r="X115">
        <v>114.5569077</v>
      </c>
      <c r="Y115">
        <v>101.7834565</v>
      </c>
      <c r="Z115">
        <v>65.062997929999995</v>
      </c>
      <c r="AA115">
        <v>43.775865019999998</v>
      </c>
      <c r="AB115">
        <v>97.524773400000001</v>
      </c>
      <c r="AC115">
        <v>128.4664593</v>
      </c>
      <c r="AD115">
        <v>242.9829719</v>
      </c>
      <c r="AE115">
        <v>268.71457040000001</v>
      </c>
      <c r="AF115">
        <v>342.03488060000001</v>
      </c>
      <c r="AG115">
        <v>312.3026112</v>
      </c>
      <c r="AH115">
        <v>169.13298470000001</v>
      </c>
      <c r="AI115">
        <v>569.53133579999997</v>
      </c>
      <c r="AJ115">
        <v>809.59398510000005</v>
      </c>
      <c r="AK115">
        <v>52.87682607</v>
      </c>
      <c r="AL115">
        <v>431.35643049999999</v>
      </c>
    </row>
    <row r="116" spans="1:38">
      <c r="A116" t="s">
        <v>758</v>
      </c>
      <c r="B116" t="s">
        <v>759</v>
      </c>
      <c r="C116" t="s">
        <v>296</v>
      </c>
      <c r="E116" t="s">
        <v>18</v>
      </c>
      <c r="F116" t="s">
        <v>16</v>
      </c>
      <c r="G116">
        <v>0</v>
      </c>
      <c r="H116" t="s">
        <v>760</v>
      </c>
      <c r="I116" t="s">
        <v>761</v>
      </c>
      <c r="J116" t="s">
        <v>16</v>
      </c>
      <c r="K116" t="b">
        <v>1</v>
      </c>
      <c r="L116" t="s">
        <v>762</v>
      </c>
      <c r="M116" t="s">
        <v>763</v>
      </c>
      <c r="N116" t="s">
        <v>764</v>
      </c>
      <c r="O116">
        <v>73.040531209999997</v>
      </c>
      <c r="P116">
        <v>47.823988399999998</v>
      </c>
      <c r="Q116">
        <v>59.272830589999998</v>
      </c>
      <c r="R116">
        <v>205.6796052</v>
      </c>
      <c r="S116">
        <v>92.711821569999998</v>
      </c>
      <c r="T116">
        <v>28.362194710000001</v>
      </c>
      <c r="U116">
        <v>18.071339049999999</v>
      </c>
      <c r="V116">
        <v>17.841279889999999</v>
      </c>
      <c r="W116">
        <v>35.67046337</v>
      </c>
      <c r="X116">
        <v>19.465683810000002</v>
      </c>
      <c r="Y116">
        <v>43.670627119999999</v>
      </c>
      <c r="Z116">
        <v>10.11522196</v>
      </c>
      <c r="AA116">
        <v>8.7244462350000003</v>
      </c>
      <c r="AB116">
        <v>14.056688530000001</v>
      </c>
      <c r="AC116">
        <v>29.208198039999999</v>
      </c>
      <c r="AD116">
        <v>123.2083105</v>
      </c>
      <c r="AE116">
        <v>75.870161940000003</v>
      </c>
      <c r="AF116">
        <v>119.5683061</v>
      </c>
      <c r="AG116">
        <v>132.637912</v>
      </c>
      <c r="AH116">
        <v>67.219676340000007</v>
      </c>
      <c r="AI116">
        <v>122.49604309999999</v>
      </c>
      <c r="AJ116">
        <v>112.5924943</v>
      </c>
      <c r="AK116">
        <v>10.36929423</v>
      </c>
      <c r="AL116">
        <v>249.51210510000001</v>
      </c>
    </row>
    <row r="117" spans="1:38">
      <c r="A117" t="s">
        <v>765</v>
      </c>
      <c r="B117" t="s">
        <v>766</v>
      </c>
      <c r="C117" t="s">
        <v>260</v>
      </c>
      <c r="G117">
        <v>2159</v>
      </c>
      <c r="H117" t="s">
        <v>767</v>
      </c>
      <c r="I117">
        <v>136</v>
      </c>
      <c r="K117" t="b">
        <v>0</v>
      </c>
      <c r="L117">
        <v>0</v>
      </c>
      <c r="M117">
        <v>0</v>
      </c>
      <c r="O117">
        <v>78.924843820000007</v>
      </c>
      <c r="P117">
        <v>81.177097369999998</v>
      </c>
      <c r="Q117">
        <v>47.570949740000003</v>
      </c>
      <c r="R117">
        <v>165.77022700000001</v>
      </c>
      <c r="S117">
        <v>41.881419010000002</v>
      </c>
      <c r="T117">
        <v>12.293552679999999</v>
      </c>
      <c r="U117">
        <v>8.3404771219999994</v>
      </c>
      <c r="V117">
        <v>9.9430847559999993</v>
      </c>
      <c r="W117">
        <v>13.703470960000001</v>
      </c>
      <c r="X117">
        <v>8.8649792739999995</v>
      </c>
      <c r="Y117">
        <v>24.042053209999999</v>
      </c>
      <c r="Z117">
        <v>13.509632030000001</v>
      </c>
      <c r="AA117">
        <v>17.087042759999999</v>
      </c>
      <c r="AB117">
        <v>15.37152</v>
      </c>
      <c r="AC117">
        <v>12.029916910000001</v>
      </c>
      <c r="AD117">
        <v>1.8402373249999999</v>
      </c>
      <c r="AE117">
        <v>4.1740276830000003</v>
      </c>
      <c r="AF117">
        <v>2.7561785219999999</v>
      </c>
      <c r="AG117">
        <v>5.0868133240000004</v>
      </c>
      <c r="AH117">
        <v>1.916257369</v>
      </c>
      <c r="AI117">
        <v>37.705846379999997</v>
      </c>
      <c r="AJ117">
        <v>133.05522450000001</v>
      </c>
      <c r="AK117">
        <v>17.412625859999999</v>
      </c>
      <c r="AL117">
        <v>3.5507703180000001</v>
      </c>
    </row>
    <row r="118" spans="1:38">
      <c r="A118" t="s">
        <v>768</v>
      </c>
      <c r="B118" t="s">
        <v>769</v>
      </c>
      <c r="C118" t="s">
        <v>296</v>
      </c>
      <c r="E118" t="s">
        <v>12</v>
      </c>
      <c r="F118" t="s">
        <v>10</v>
      </c>
      <c r="G118">
        <v>0</v>
      </c>
      <c r="H118" t="s">
        <v>770</v>
      </c>
      <c r="I118" t="s">
        <v>771</v>
      </c>
      <c r="J118" t="s">
        <v>10</v>
      </c>
      <c r="K118" t="b">
        <v>1</v>
      </c>
      <c r="L118" t="s">
        <v>772</v>
      </c>
      <c r="M118" t="s">
        <v>773</v>
      </c>
      <c r="N118" t="s">
        <v>764</v>
      </c>
      <c r="O118">
        <v>34.842943759999997</v>
      </c>
      <c r="P118">
        <v>42.789973660000001</v>
      </c>
      <c r="Q118">
        <v>33.023287439999997</v>
      </c>
      <c r="R118">
        <v>57.77455329</v>
      </c>
      <c r="S118">
        <v>26.882228860000001</v>
      </c>
      <c r="T118">
        <v>7.1460497119999999</v>
      </c>
      <c r="U118">
        <v>4.2971867169999998</v>
      </c>
      <c r="V118">
        <v>3.918028096</v>
      </c>
      <c r="W118">
        <v>5.4029343980000002</v>
      </c>
      <c r="X118">
        <v>4.1274162109999999</v>
      </c>
      <c r="Y118">
        <v>6.3372677499999996</v>
      </c>
      <c r="Z118">
        <v>2.529284541</v>
      </c>
      <c r="AA118">
        <v>3.1994830250000001</v>
      </c>
      <c r="AB118">
        <v>3.7463050550000001</v>
      </c>
      <c r="AC118">
        <v>3.8336941329999998</v>
      </c>
      <c r="AD118">
        <v>358.34279429999998</v>
      </c>
      <c r="AE118">
        <v>147.6016913</v>
      </c>
      <c r="AF118">
        <v>316.9441071</v>
      </c>
      <c r="AG118">
        <v>162.0722695</v>
      </c>
      <c r="AH118">
        <v>143.4055788</v>
      </c>
      <c r="AI118">
        <v>29.191820440000001</v>
      </c>
      <c r="AJ118">
        <v>49.986697849999999</v>
      </c>
      <c r="AK118">
        <v>3.82774686</v>
      </c>
      <c r="AL118">
        <v>824.23830520000001</v>
      </c>
    </row>
    <row r="119" spans="1:38">
      <c r="A119" t="s">
        <v>774</v>
      </c>
      <c r="B119" t="s">
        <v>775</v>
      </c>
      <c r="C119" t="s">
        <v>510</v>
      </c>
      <c r="F119" t="s">
        <v>776</v>
      </c>
      <c r="G119">
        <v>2194.3000000000002</v>
      </c>
      <c r="H119" t="s">
        <v>777</v>
      </c>
      <c r="I119">
        <v>138</v>
      </c>
      <c r="K119" t="b">
        <v>1</v>
      </c>
      <c r="L119">
        <v>0</v>
      </c>
      <c r="M119">
        <v>0</v>
      </c>
      <c r="O119">
        <v>28.877070280000002</v>
      </c>
      <c r="P119">
        <v>22.77601374</v>
      </c>
      <c r="Q119">
        <v>16.889908429999998</v>
      </c>
      <c r="R119">
        <v>90.131710400000003</v>
      </c>
      <c r="S119">
        <v>20.405580820000001</v>
      </c>
      <c r="T119">
        <v>7.2880219730000002</v>
      </c>
      <c r="U119">
        <v>3.6523178019999998</v>
      </c>
      <c r="V119">
        <v>13.76751397</v>
      </c>
      <c r="W119">
        <v>11.52035482</v>
      </c>
      <c r="X119">
        <v>4.3402452</v>
      </c>
      <c r="Y119">
        <v>10.45564594</v>
      </c>
      <c r="Z119">
        <v>5.9756849460000003</v>
      </c>
      <c r="AA119">
        <v>3.3203886279999999</v>
      </c>
      <c r="AB119">
        <v>4.9933187070000002</v>
      </c>
      <c r="AC119">
        <v>9.2768634540000008</v>
      </c>
      <c r="AD119">
        <v>10.9896399</v>
      </c>
      <c r="AE119">
        <v>14.31486967</v>
      </c>
      <c r="AF119">
        <v>12.54914432</v>
      </c>
      <c r="AG119">
        <v>9.7876519609999999</v>
      </c>
      <c r="AH119">
        <v>7.3418567350000004</v>
      </c>
      <c r="AI119">
        <v>20.575522230000001</v>
      </c>
      <c r="AJ119">
        <v>36.540758029999999</v>
      </c>
      <c r="AK119">
        <v>4.2413830089999998</v>
      </c>
      <c r="AL119">
        <v>42.387703510000001</v>
      </c>
    </row>
    <row r="120" spans="1:38">
      <c r="A120" t="s">
        <v>778</v>
      </c>
      <c r="B120" t="s">
        <v>779</v>
      </c>
      <c r="C120" t="s">
        <v>296</v>
      </c>
      <c r="E120" t="s">
        <v>9</v>
      </c>
      <c r="F120" t="s">
        <v>780</v>
      </c>
      <c r="G120">
        <v>2208.5</v>
      </c>
      <c r="H120" t="s">
        <v>781</v>
      </c>
      <c r="I120">
        <v>140</v>
      </c>
      <c r="J120" t="s">
        <v>780</v>
      </c>
      <c r="K120" t="b">
        <v>1</v>
      </c>
      <c r="L120" t="s">
        <v>782</v>
      </c>
      <c r="M120" t="s">
        <v>783</v>
      </c>
      <c r="O120">
        <v>306.73149110000003</v>
      </c>
      <c r="P120">
        <v>265.83558269999997</v>
      </c>
      <c r="Q120">
        <v>240.04159759999999</v>
      </c>
      <c r="R120">
        <v>561.72020350000003</v>
      </c>
      <c r="S120">
        <v>221.1664495</v>
      </c>
      <c r="T120">
        <v>123.8048916</v>
      </c>
      <c r="U120">
        <v>61.63841042</v>
      </c>
      <c r="V120">
        <v>137.29099489999999</v>
      </c>
      <c r="W120">
        <v>100.2050959</v>
      </c>
      <c r="X120">
        <v>62.36989853</v>
      </c>
      <c r="Y120">
        <v>118.4060003</v>
      </c>
      <c r="Z120">
        <v>77.76527686</v>
      </c>
      <c r="AA120">
        <v>26.935718049999998</v>
      </c>
      <c r="AB120">
        <v>28.094517159999999</v>
      </c>
      <c r="AC120">
        <v>174.83112589999999</v>
      </c>
      <c r="AD120">
        <v>413.22338889999997</v>
      </c>
      <c r="AE120">
        <v>345.63894160000001</v>
      </c>
      <c r="AF120">
        <v>577.92143659999999</v>
      </c>
      <c r="AG120">
        <v>561.60112189999995</v>
      </c>
      <c r="AH120">
        <v>267.22122330000002</v>
      </c>
      <c r="AI120">
        <v>364.62245760000002</v>
      </c>
      <c r="AJ120">
        <v>424.38854679999997</v>
      </c>
      <c r="AK120">
        <v>31.769830379999998</v>
      </c>
      <c r="AL120">
        <v>726.46152459999996</v>
      </c>
    </row>
    <row r="121" spans="1:38">
      <c r="A121" t="s">
        <v>784</v>
      </c>
      <c r="B121" t="s">
        <v>785</v>
      </c>
      <c r="C121" t="s">
        <v>296</v>
      </c>
      <c r="E121" t="s">
        <v>9</v>
      </c>
      <c r="F121" t="s">
        <v>7</v>
      </c>
      <c r="G121">
        <v>2216</v>
      </c>
      <c r="H121" t="s">
        <v>786</v>
      </c>
      <c r="I121">
        <v>141</v>
      </c>
      <c r="J121" t="s">
        <v>7</v>
      </c>
      <c r="K121" t="b">
        <v>1</v>
      </c>
      <c r="L121" t="s">
        <v>787</v>
      </c>
      <c r="M121" t="s">
        <v>788</v>
      </c>
      <c r="O121">
        <v>863.24167009999996</v>
      </c>
      <c r="P121">
        <v>586.12461829999995</v>
      </c>
      <c r="Q121">
        <v>1116.9920420000001</v>
      </c>
      <c r="R121">
        <v>2357.1754299999998</v>
      </c>
      <c r="S121">
        <v>746.3059581</v>
      </c>
      <c r="T121">
        <v>693.09188119999999</v>
      </c>
      <c r="U121">
        <v>303.72178129999998</v>
      </c>
      <c r="V121">
        <v>904.63104190000001</v>
      </c>
      <c r="W121">
        <v>534.21278970000003</v>
      </c>
      <c r="X121">
        <v>312.80775920000002</v>
      </c>
      <c r="Y121">
        <v>705.22952699999996</v>
      </c>
      <c r="Z121">
        <v>521.59058440000001</v>
      </c>
      <c r="AA121">
        <v>138.7287857</v>
      </c>
      <c r="AB121">
        <v>178.34604189999999</v>
      </c>
      <c r="AC121">
        <v>1285.8182179999999</v>
      </c>
      <c r="AD121">
        <v>1776.732025</v>
      </c>
      <c r="AE121">
        <v>1698.1747539999999</v>
      </c>
      <c r="AF121">
        <v>3192.5247800000002</v>
      </c>
      <c r="AG121">
        <v>3308.7743799999998</v>
      </c>
      <c r="AH121">
        <v>1320.527137</v>
      </c>
      <c r="AI121">
        <v>926.43860859999995</v>
      </c>
      <c r="AJ121">
        <v>2184.1561820000002</v>
      </c>
      <c r="AK121">
        <v>182.5933905</v>
      </c>
      <c r="AL121">
        <v>2252.8129490000001</v>
      </c>
    </row>
    <row r="122" spans="1:38">
      <c r="A122" t="s">
        <v>789</v>
      </c>
      <c r="B122" t="s">
        <v>790</v>
      </c>
      <c r="C122" t="s">
        <v>296</v>
      </c>
      <c r="E122" t="s">
        <v>147</v>
      </c>
      <c r="F122" t="s">
        <v>145</v>
      </c>
      <c r="G122">
        <v>2218.9</v>
      </c>
      <c r="H122" t="s">
        <v>791</v>
      </c>
      <c r="I122">
        <v>142</v>
      </c>
      <c r="J122" t="s">
        <v>145</v>
      </c>
      <c r="K122" t="b">
        <v>1</v>
      </c>
      <c r="L122" t="s">
        <v>792</v>
      </c>
      <c r="M122" t="s">
        <v>793</v>
      </c>
      <c r="O122">
        <v>36.430790940000001</v>
      </c>
      <c r="P122">
        <v>36.789649410000003</v>
      </c>
      <c r="Q122">
        <v>49.097141829999998</v>
      </c>
      <c r="R122">
        <v>41.307656659999999</v>
      </c>
      <c r="S122">
        <v>34.44818214</v>
      </c>
      <c r="T122">
        <v>15.23306178</v>
      </c>
      <c r="U122">
        <v>15.341886049999999</v>
      </c>
      <c r="V122">
        <v>12.522713270000001</v>
      </c>
      <c r="W122">
        <v>26.48748938</v>
      </c>
      <c r="X122">
        <v>14.80832088</v>
      </c>
      <c r="Y122">
        <v>29.00614839</v>
      </c>
      <c r="Z122">
        <v>34.305232089999997</v>
      </c>
      <c r="AA122">
        <v>17.120815149999999</v>
      </c>
      <c r="AB122">
        <v>16.65320543</v>
      </c>
      <c r="AC122">
        <v>41.224911079999998</v>
      </c>
      <c r="AD122">
        <v>54.96324319</v>
      </c>
      <c r="AE122">
        <v>270.94907009999997</v>
      </c>
      <c r="AF122">
        <v>134.98483400000001</v>
      </c>
      <c r="AG122">
        <v>64.853634959999994</v>
      </c>
      <c r="AH122">
        <v>72.070406820000002</v>
      </c>
      <c r="AI122">
        <v>24.979745319999999</v>
      </c>
      <c r="AJ122">
        <v>188.1543413</v>
      </c>
      <c r="AK122">
        <v>32.443137229999998</v>
      </c>
      <c r="AL122">
        <v>284.24544200000003</v>
      </c>
    </row>
    <row r="123" spans="1:38">
      <c r="A123" t="s">
        <v>794</v>
      </c>
      <c r="B123" t="s">
        <v>795</v>
      </c>
      <c r="C123" t="s">
        <v>296</v>
      </c>
      <c r="E123" t="s">
        <v>51</v>
      </c>
      <c r="F123" t="s">
        <v>49</v>
      </c>
      <c r="G123">
        <v>2236.8000000000002</v>
      </c>
      <c r="H123" t="s">
        <v>796</v>
      </c>
      <c r="I123">
        <v>143</v>
      </c>
      <c r="J123" t="s">
        <v>49</v>
      </c>
      <c r="K123" t="b">
        <v>1</v>
      </c>
      <c r="L123" t="s">
        <v>797</v>
      </c>
      <c r="M123" t="s">
        <v>798</v>
      </c>
      <c r="O123">
        <v>81.512178399999996</v>
      </c>
      <c r="P123">
        <v>89.758587489999996</v>
      </c>
      <c r="Q123">
        <v>102.4820381</v>
      </c>
      <c r="R123">
        <v>174.5531618</v>
      </c>
      <c r="S123">
        <v>89.213137090000004</v>
      </c>
      <c r="T123">
        <v>23.004512550000001</v>
      </c>
      <c r="U123">
        <v>10.08380116</v>
      </c>
      <c r="V123">
        <v>16.333269850000001</v>
      </c>
      <c r="W123">
        <v>20.42585103</v>
      </c>
      <c r="X123">
        <v>11.046881819999999</v>
      </c>
      <c r="Y123">
        <v>22.831784679999998</v>
      </c>
      <c r="Z123">
        <v>8.7516774759999993</v>
      </c>
      <c r="AA123">
        <v>8.3557013839999996</v>
      </c>
      <c r="AB123">
        <v>7.741508445</v>
      </c>
      <c r="AC123">
        <v>21.153442399999999</v>
      </c>
      <c r="AD123">
        <v>87.296460300000007</v>
      </c>
      <c r="AE123">
        <v>70.386407340000005</v>
      </c>
      <c r="AF123">
        <v>120.28712059999999</v>
      </c>
      <c r="AG123">
        <v>128.29288769999999</v>
      </c>
      <c r="AH123">
        <v>59.425056689999998</v>
      </c>
      <c r="AI123">
        <v>104.19939909999999</v>
      </c>
      <c r="AJ123">
        <v>117.94108610000001</v>
      </c>
      <c r="AK123">
        <v>9.6866085700000006</v>
      </c>
      <c r="AL123">
        <v>139.86816719999999</v>
      </c>
    </row>
    <row r="124" spans="1:38">
      <c r="A124" t="s">
        <v>799</v>
      </c>
      <c r="B124" t="s">
        <v>800</v>
      </c>
      <c r="C124" t="s">
        <v>296</v>
      </c>
      <c r="E124" t="s">
        <v>60</v>
      </c>
      <c r="F124" t="s">
        <v>58</v>
      </c>
      <c r="G124">
        <v>0</v>
      </c>
      <c r="H124" t="s">
        <v>801</v>
      </c>
      <c r="I124" t="s">
        <v>802</v>
      </c>
      <c r="J124" t="s">
        <v>58</v>
      </c>
      <c r="K124" t="b">
        <v>1</v>
      </c>
      <c r="L124" t="s">
        <v>803</v>
      </c>
      <c r="M124" t="s">
        <v>804</v>
      </c>
      <c r="N124" t="s">
        <v>805</v>
      </c>
      <c r="O124">
        <v>23.292792769999998</v>
      </c>
      <c r="P124">
        <v>7.1183846429999997</v>
      </c>
      <c r="Q124">
        <v>29.481137520000001</v>
      </c>
      <c r="R124">
        <v>12.568581030000001</v>
      </c>
      <c r="S124">
        <v>3.910295879</v>
      </c>
      <c r="T124">
        <v>1.9569313589999999</v>
      </c>
      <c r="U124">
        <v>0.79807100900000005</v>
      </c>
      <c r="V124">
        <v>0.74474204499999996</v>
      </c>
      <c r="W124">
        <v>0.26656705800000002</v>
      </c>
      <c r="X124">
        <v>0.39923226099999998</v>
      </c>
      <c r="Y124">
        <v>2.0985070559999999</v>
      </c>
      <c r="Z124">
        <v>0.87078192300000001</v>
      </c>
      <c r="AA124">
        <v>0.39856669500000003</v>
      </c>
      <c r="AB124">
        <v>0.222017361</v>
      </c>
      <c r="AC124">
        <v>0.74086122700000001</v>
      </c>
      <c r="AD124">
        <v>58.560574119999998</v>
      </c>
      <c r="AE124">
        <v>58.842706649999997</v>
      </c>
      <c r="AF124">
        <v>146.93711390000001</v>
      </c>
      <c r="AG124">
        <v>82.579977979999995</v>
      </c>
      <c r="AH124">
        <v>47.038773190000001</v>
      </c>
      <c r="AI124">
        <v>17.96556958</v>
      </c>
      <c r="AJ124">
        <v>15.11012066</v>
      </c>
      <c r="AK124">
        <v>0.34684184299999998</v>
      </c>
      <c r="AL124">
        <v>58.902398599999998</v>
      </c>
    </row>
    <row r="125" spans="1:38">
      <c r="A125" t="s">
        <v>806</v>
      </c>
      <c r="B125" t="s">
        <v>807</v>
      </c>
      <c r="C125" t="s">
        <v>288</v>
      </c>
      <c r="E125" t="s">
        <v>168</v>
      </c>
      <c r="F125" t="s">
        <v>166</v>
      </c>
      <c r="G125">
        <v>0</v>
      </c>
      <c r="H125" t="s">
        <v>808</v>
      </c>
      <c r="I125" t="s">
        <v>809</v>
      </c>
      <c r="J125" t="s">
        <v>166</v>
      </c>
      <c r="K125" t="b">
        <v>1</v>
      </c>
      <c r="L125" t="s">
        <v>810</v>
      </c>
      <c r="M125" t="s">
        <v>811</v>
      </c>
      <c r="N125" t="s">
        <v>812</v>
      </c>
      <c r="O125">
        <v>16.574938060000001</v>
      </c>
      <c r="P125">
        <v>18.064729969999998</v>
      </c>
      <c r="Q125">
        <v>26.144796629999998</v>
      </c>
      <c r="R125">
        <v>29.512419080000001</v>
      </c>
      <c r="S125">
        <v>17.99015885</v>
      </c>
      <c r="T125">
        <v>2.5713439899999999</v>
      </c>
      <c r="U125">
        <v>1.266457744</v>
      </c>
      <c r="V125">
        <v>3.4430999839999998</v>
      </c>
      <c r="W125">
        <v>4.5276976250000001</v>
      </c>
      <c r="X125">
        <v>3.5332763680000001</v>
      </c>
      <c r="Y125">
        <v>4.8613808199999999</v>
      </c>
      <c r="Z125">
        <v>0.67421719300000005</v>
      </c>
      <c r="AA125">
        <v>1.761442629</v>
      </c>
      <c r="AB125">
        <v>2.074421493</v>
      </c>
      <c r="AC125">
        <v>4.593957144</v>
      </c>
      <c r="AD125">
        <v>1.829259E-3</v>
      </c>
      <c r="AE125">
        <v>4.6964337000000002E-2</v>
      </c>
      <c r="AF125">
        <v>2.0095307999999999E-2</v>
      </c>
      <c r="AG125">
        <v>2.0260300000000001E-4</v>
      </c>
      <c r="AH125">
        <v>3.9245529999999999E-3</v>
      </c>
      <c r="AI125">
        <v>18.015700670000001</v>
      </c>
      <c r="AJ125">
        <v>31.75211208</v>
      </c>
      <c r="AK125">
        <v>1.9882485750000001</v>
      </c>
      <c r="AL125">
        <v>8.7321203E-2</v>
      </c>
    </row>
    <row r="126" spans="1:38">
      <c r="A126" t="s">
        <v>813</v>
      </c>
      <c r="B126" t="s">
        <v>814</v>
      </c>
      <c r="C126" t="s">
        <v>260</v>
      </c>
      <c r="G126">
        <v>2281.9</v>
      </c>
      <c r="H126" t="s">
        <v>815</v>
      </c>
      <c r="I126">
        <v>147</v>
      </c>
      <c r="K126" t="b">
        <v>0</v>
      </c>
      <c r="L126">
        <v>0</v>
      </c>
      <c r="M126">
        <v>0</v>
      </c>
      <c r="O126">
        <v>2928.0258090000002</v>
      </c>
      <c r="P126">
        <v>2225.9610739999998</v>
      </c>
      <c r="Q126">
        <v>6143.3959610000002</v>
      </c>
      <c r="R126">
        <v>11120.164129999999</v>
      </c>
      <c r="S126">
        <v>4265.7865039999997</v>
      </c>
      <c r="T126">
        <v>1423.1728250000001</v>
      </c>
      <c r="U126">
        <v>581.29022129999998</v>
      </c>
      <c r="V126">
        <v>928.11208109999995</v>
      </c>
      <c r="W126">
        <v>1308.6783499999999</v>
      </c>
      <c r="X126">
        <v>832.02386290000004</v>
      </c>
      <c r="Y126">
        <v>1272.5287880000001</v>
      </c>
      <c r="Z126">
        <v>485.37497430000002</v>
      </c>
      <c r="AA126">
        <v>465.87386099999998</v>
      </c>
      <c r="AB126">
        <v>393.33126879999998</v>
      </c>
      <c r="AC126">
        <v>732.77860610000005</v>
      </c>
      <c r="AD126">
        <v>297.58611359999998</v>
      </c>
      <c r="AE126">
        <v>191.78905800000001</v>
      </c>
      <c r="AF126">
        <v>264.01113559999999</v>
      </c>
      <c r="AG126">
        <v>520.10647489999997</v>
      </c>
      <c r="AH126">
        <v>183.413647</v>
      </c>
      <c r="AI126">
        <v>4509.4672309999996</v>
      </c>
      <c r="AJ126">
        <v>8586.2992400000003</v>
      </c>
      <c r="AK126">
        <v>556.56326420000005</v>
      </c>
      <c r="AL126">
        <v>459.2730684</v>
      </c>
    </row>
    <row r="127" spans="1:38">
      <c r="A127" t="s">
        <v>816</v>
      </c>
      <c r="B127" t="s">
        <v>817</v>
      </c>
      <c r="C127" t="s">
        <v>296</v>
      </c>
      <c r="E127" t="s">
        <v>818</v>
      </c>
      <c r="F127" t="s">
        <v>819</v>
      </c>
      <c r="G127">
        <v>2285.9</v>
      </c>
      <c r="H127" t="s">
        <v>820</v>
      </c>
      <c r="I127">
        <v>148</v>
      </c>
      <c r="J127" t="s">
        <v>819</v>
      </c>
      <c r="K127" t="b">
        <v>1</v>
      </c>
      <c r="L127" t="s">
        <v>821</v>
      </c>
      <c r="M127" t="s">
        <v>822</v>
      </c>
      <c r="O127">
        <v>1.07100405</v>
      </c>
      <c r="P127">
        <v>0.27999762900000003</v>
      </c>
      <c r="Q127">
        <v>1.4313429870000001</v>
      </c>
      <c r="R127">
        <v>0.57330160600000002</v>
      </c>
      <c r="S127">
        <v>0.54413235299999996</v>
      </c>
      <c r="T127">
        <v>6.3610844999999999E-2</v>
      </c>
      <c r="U127">
        <v>0.14219353600000001</v>
      </c>
      <c r="V127">
        <v>4.3779754999999997E-2</v>
      </c>
      <c r="W127">
        <v>5.9503301000000001E-2</v>
      </c>
      <c r="X127">
        <v>8.1956411000000007E-2</v>
      </c>
      <c r="Y127">
        <v>0.25898918900000001</v>
      </c>
      <c r="Z127">
        <v>7.1007583999999999E-2</v>
      </c>
      <c r="AA127">
        <v>0.11956243</v>
      </c>
      <c r="AB127">
        <v>0.16370452199999999</v>
      </c>
      <c r="AC127">
        <v>3.8572259999999997E-2</v>
      </c>
      <c r="AD127">
        <v>9.9567089999999994E-3</v>
      </c>
      <c r="AE127">
        <v>3.4449236000000001E-2</v>
      </c>
      <c r="AF127">
        <v>6.401871E-3</v>
      </c>
      <c r="AG127">
        <v>1.5765657999999998E-2</v>
      </c>
      <c r="AH127">
        <v>1.1291624E-2</v>
      </c>
      <c r="AI127">
        <v>0.84404780000000001</v>
      </c>
      <c r="AJ127">
        <v>1.5387516269999999</v>
      </c>
      <c r="AK127">
        <v>0.13093864199999999</v>
      </c>
      <c r="AL127">
        <v>7.8878327999999998E-2</v>
      </c>
    </row>
    <row r="128" spans="1:38">
      <c r="A128" t="s">
        <v>823</v>
      </c>
      <c r="B128" t="s">
        <v>824</v>
      </c>
      <c r="C128" t="s">
        <v>296</v>
      </c>
      <c r="E128" t="s">
        <v>132</v>
      </c>
      <c r="F128" t="s">
        <v>130</v>
      </c>
      <c r="G128">
        <v>2318.5</v>
      </c>
      <c r="H128" t="s">
        <v>825</v>
      </c>
      <c r="I128">
        <v>149</v>
      </c>
      <c r="J128" t="s">
        <v>130</v>
      </c>
      <c r="K128" t="b">
        <v>1</v>
      </c>
      <c r="L128" t="s">
        <v>826</v>
      </c>
      <c r="M128" t="s">
        <v>827</v>
      </c>
      <c r="O128">
        <v>56.386728990000002</v>
      </c>
      <c r="P128">
        <v>31.28775001</v>
      </c>
      <c r="Q128">
        <v>37.032899499999999</v>
      </c>
      <c r="R128">
        <v>200.6472832</v>
      </c>
      <c r="S128">
        <v>28.493154270000002</v>
      </c>
      <c r="T128">
        <v>11.77224775</v>
      </c>
      <c r="U128">
        <v>3.285006434</v>
      </c>
      <c r="V128">
        <v>7.0895318960000004</v>
      </c>
      <c r="W128">
        <v>10.446239479999999</v>
      </c>
      <c r="X128">
        <v>7.983544685</v>
      </c>
      <c r="Y128">
        <v>11.57736081</v>
      </c>
      <c r="Z128">
        <v>4.6112173209999998</v>
      </c>
      <c r="AA128">
        <v>6.0381715390000004</v>
      </c>
      <c r="AB128">
        <v>9.9095288759999995</v>
      </c>
      <c r="AC128">
        <v>8.6273853280000008</v>
      </c>
      <c r="AD128">
        <v>0.35246417299999999</v>
      </c>
      <c r="AE128">
        <v>0.37662996500000001</v>
      </c>
      <c r="AF128">
        <v>0.58917803400000002</v>
      </c>
      <c r="AG128">
        <v>0.103468489</v>
      </c>
      <c r="AH128">
        <v>0.196387489</v>
      </c>
      <c r="AI128">
        <v>21.21821087</v>
      </c>
      <c r="AJ128">
        <v>108.47574659999999</v>
      </c>
      <c r="AK128">
        <v>6.1988089369999999</v>
      </c>
      <c r="AL128">
        <v>1.3828891459999999</v>
      </c>
    </row>
    <row r="129" spans="1:38">
      <c r="A129" t="s">
        <v>828</v>
      </c>
      <c r="B129" t="s">
        <v>829</v>
      </c>
      <c r="C129" t="s">
        <v>510</v>
      </c>
      <c r="F129" t="s">
        <v>830</v>
      </c>
      <c r="G129">
        <v>2351</v>
      </c>
      <c r="H129" t="s">
        <v>831</v>
      </c>
      <c r="I129">
        <v>150</v>
      </c>
      <c r="K129" t="b">
        <v>1</v>
      </c>
      <c r="L129">
        <v>0</v>
      </c>
      <c r="M129">
        <v>0</v>
      </c>
      <c r="O129">
        <v>126.0407713</v>
      </c>
      <c r="P129">
        <v>188.503478</v>
      </c>
      <c r="Q129">
        <v>107.8539622</v>
      </c>
      <c r="R129">
        <v>447.07510689999998</v>
      </c>
      <c r="S129">
        <v>169.9024847</v>
      </c>
      <c r="T129">
        <v>17.403479870000002</v>
      </c>
      <c r="U129">
        <v>15.25687434</v>
      </c>
      <c r="V129">
        <v>12.87992309</v>
      </c>
      <c r="W129">
        <v>34.675346519999998</v>
      </c>
      <c r="X129">
        <v>21.75759291</v>
      </c>
      <c r="Y129">
        <v>20.31294772</v>
      </c>
      <c r="Z129">
        <v>13.43156282</v>
      </c>
      <c r="AA129">
        <v>8.0232566189999996</v>
      </c>
      <c r="AB129">
        <v>23.01834925</v>
      </c>
      <c r="AC129">
        <v>23.113473389999999</v>
      </c>
      <c r="AD129">
        <v>40.634117529999997</v>
      </c>
      <c r="AE129">
        <v>50.136804660000003</v>
      </c>
      <c r="AF129">
        <v>60.160858779999998</v>
      </c>
      <c r="AG129">
        <v>61.607817429999997</v>
      </c>
      <c r="AH129">
        <v>30.23801301</v>
      </c>
      <c r="AI129">
        <v>97.889628439999996</v>
      </c>
      <c r="AJ129">
        <v>157.79961280000001</v>
      </c>
      <c r="AK129">
        <v>9.9777036989999992</v>
      </c>
      <c r="AL129">
        <v>66.073918750000004</v>
      </c>
    </row>
    <row r="130" spans="1:38">
      <c r="A130" t="s">
        <v>832</v>
      </c>
      <c r="B130" t="s">
        <v>833</v>
      </c>
      <c r="C130" t="s">
        <v>260</v>
      </c>
      <c r="G130">
        <v>2358.8000000000002</v>
      </c>
      <c r="H130" t="s">
        <v>834</v>
      </c>
      <c r="I130">
        <v>151</v>
      </c>
      <c r="K130" t="b">
        <v>0</v>
      </c>
      <c r="L130">
        <v>0</v>
      </c>
      <c r="M130">
        <v>0</v>
      </c>
      <c r="O130">
        <v>0.37306903400000002</v>
      </c>
      <c r="P130">
        <v>1.0801646E-2</v>
      </c>
      <c r="Q130">
        <v>1.7714365999999999E-2</v>
      </c>
      <c r="R130">
        <v>2.1073609E-2</v>
      </c>
      <c r="S130">
        <v>5.7438952000000001E-2</v>
      </c>
      <c r="T130">
        <v>1.9207596769999999</v>
      </c>
      <c r="U130">
        <v>1.634896718</v>
      </c>
      <c r="V130">
        <v>0.97939896699999995</v>
      </c>
      <c r="W130">
        <v>1.9664794139999999</v>
      </c>
      <c r="X130">
        <v>1.5108929740000001</v>
      </c>
      <c r="Y130">
        <v>3.5470207299999998</v>
      </c>
      <c r="Z130">
        <v>1.8645981599999999</v>
      </c>
      <c r="AA130">
        <v>1.126352558</v>
      </c>
      <c r="AB130">
        <v>0.61351067999999997</v>
      </c>
      <c r="AC130">
        <v>2.7100900320000001</v>
      </c>
      <c r="AD130">
        <v>0.37606927400000001</v>
      </c>
      <c r="AE130">
        <v>5.9130087999999997E-2</v>
      </c>
      <c r="AF130">
        <v>0.53234140600000002</v>
      </c>
      <c r="AG130">
        <v>7.2830484000000001E-2</v>
      </c>
      <c r="AH130">
        <v>9.6143048999999994E-2</v>
      </c>
      <c r="AI130">
        <v>0.395396688</v>
      </c>
      <c r="AJ130">
        <v>6.6777578719999999</v>
      </c>
      <c r="AK130">
        <v>1.7040041429999999</v>
      </c>
      <c r="AL130">
        <v>0.47911085399999997</v>
      </c>
    </row>
    <row r="131" spans="1:38">
      <c r="A131" t="s">
        <v>835</v>
      </c>
      <c r="B131" t="s">
        <v>836</v>
      </c>
      <c r="C131" t="s">
        <v>510</v>
      </c>
      <c r="F131" t="s">
        <v>837</v>
      </c>
      <c r="G131">
        <v>2365.5</v>
      </c>
      <c r="H131" t="s">
        <v>838</v>
      </c>
      <c r="I131">
        <v>152</v>
      </c>
      <c r="K131" t="b">
        <v>1</v>
      </c>
      <c r="L131">
        <v>0</v>
      </c>
      <c r="M131">
        <v>0</v>
      </c>
      <c r="O131">
        <v>1.114621882</v>
      </c>
      <c r="P131">
        <v>1.515612145</v>
      </c>
      <c r="Q131">
        <v>1.9860848090000001</v>
      </c>
      <c r="R131">
        <v>2.5497659979999998</v>
      </c>
      <c r="S131">
        <v>0.92277015299999998</v>
      </c>
      <c r="T131">
        <v>1.647894333</v>
      </c>
      <c r="U131">
        <v>1.3923926630000001</v>
      </c>
      <c r="V131">
        <v>2.600760368</v>
      </c>
      <c r="W131">
        <v>2.4540831970000001</v>
      </c>
      <c r="X131">
        <v>2.3186287390000002</v>
      </c>
      <c r="Y131">
        <v>9.732917681</v>
      </c>
      <c r="Z131">
        <v>3.501351155</v>
      </c>
      <c r="AA131">
        <v>3.8656745460000002</v>
      </c>
      <c r="AB131">
        <v>4.9557485699999999</v>
      </c>
      <c r="AC131">
        <v>5.8597126859999999</v>
      </c>
      <c r="AD131">
        <v>24.13002681</v>
      </c>
      <c r="AE131">
        <v>19.57539027</v>
      </c>
      <c r="AF131">
        <v>19.357303949999999</v>
      </c>
      <c r="AG131">
        <v>19.330545600000001</v>
      </c>
      <c r="AH131">
        <v>14.28292422</v>
      </c>
      <c r="AI131">
        <v>0.834512896</v>
      </c>
      <c r="AJ131">
        <v>11.940375400000001</v>
      </c>
      <c r="AK131">
        <v>6.2125750460000004</v>
      </c>
      <c r="AL131">
        <v>89.131983129999995</v>
      </c>
    </row>
    <row r="132" spans="1:38">
      <c r="A132" t="s">
        <v>839</v>
      </c>
      <c r="B132" t="s">
        <v>840</v>
      </c>
      <c r="C132" t="s">
        <v>260</v>
      </c>
      <c r="G132">
        <v>2375.1</v>
      </c>
      <c r="H132" t="s">
        <v>841</v>
      </c>
      <c r="I132">
        <v>153</v>
      </c>
      <c r="K132" t="b">
        <v>0</v>
      </c>
      <c r="L132">
        <v>0</v>
      </c>
      <c r="M132">
        <v>0</v>
      </c>
      <c r="O132">
        <v>7.4090117539999998</v>
      </c>
      <c r="P132">
        <v>7.7387432970000001</v>
      </c>
      <c r="Q132">
        <v>3.7387546710000001</v>
      </c>
      <c r="R132">
        <v>10.87293127</v>
      </c>
      <c r="S132">
        <v>4.5263765080000002</v>
      </c>
      <c r="T132">
        <v>0.92707040799999996</v>
      </c>
      <c r="U132">
        <v>0.57831062200000005</v>
      </c>
      <c r="V132">
        <v>0.70713221000000004</v>
      </c>
      <c r="W132">
        <v>0.63395005599999998</v>
      </c>
      <c r="X132">
        <v>0.59091997900000004</v>
      </c>
      <c r="Y132">
        <v>0.79062512299999999</v>
      </c>
      <c r="Z132">
        <v>0.403362375</v>
      </c>
      <c r="AA132">
        <v>0.335844904</v>
      </c>
      <c r="AB132">
        <v>0.39129910800000001</v>
      </c>
      <c r="AC132">
        <v>0.81705037000000003</v>
      </c>
      <c r="AD132">
        <v>1.5171570649999999</v>
      </c>
      <c r="AE132">
        <v>1.8772810639999999</v>
      </c>
      <c r="AF132">
        <v>1.7154082820000001</v>
      </c>
      <c r="AG132">
        <v>2.0112678910000001</v>
      </c>
      <c r="AH132">
        <v>1.112099153</v>
      </c>
      <c r="AI132">
        <v>2.3512458000000001</v>
      </c>
      <c r="AJ132">
        <v>6.3243146000000001</v>
      </c>
      <c r="AK132">
        <v>0.28967372299999999</v>
      </c>
      <c r="AL132">
        <v>3.9882780009999999</v>
      </c>
    </row>
    <row r="133" spans="1:38">
      <c r="A133" t="s">
        <v>842</v>
      </c>
      <c r="B133" t="s">
        <v>843</v>
      </c>
      <c r="C133" t="s">
        <v>260</v>
      </c>
      <c r="G133">
        <v>2390.8000000000002</v>
      </c>
      <c r="H133" t="s">
        <v>844</v>
      </c>
      <c r="I133">
        <v>154</v>
      </c>
      <c r="K133" t="b">
        <v>0</v>
      </c>
      <c r="L133">
        <v>0</v>
      </c>
      <c r="M133">
        <v>0</v>
      </c>
      <c r="O133">
        <v>3.3982388019999998</v>
      </c>
      <c r="P133">
        <v>2.9325419519999998</v>
      </c>
      <c r="Q133">
        <v>5.1122404130000003</v>
      </c>
      <c r="R133">
        <v>2.7707133599999998</v>
      </c>
      <c r="S133">
        <v>5.8643596440000003</v>
      </c>
      <c r="T133">
        <v>2.306127005</v>
      </c>
      <c r="U133">
        <v>1.001919832</v>
      </c>
      <c r="V133">
        <v>0.57744249999999997</v>
      </c>
      <c r="W133">
        <v>0.932453062</v>
      </c>
      <c r="X133">
        <v>0.64127670800000003</v>
      </c>
      <c r="Y133">
        <v>1.123614881</v>
      </c>
      <c r="Z133">
        <v>0.554765709</v>
      </c>
      <c r="AA133">
        <v>0.86997798000000004</v>
      </c>
      <c r="AB133">
        <v>0.76418198400000004</v>
      </c>
      <c r="AC133">
        <v>1.4629800550000001</v>
      </c>
      <c r="AD133">
        <v>22.68144719</v>
      </c>
      <c r="AE133">
        <v>12.72155755</v>
      </c>
      <c r="AF133">
        <v>20.81957173</v>
      </c>
      <c r="AG133">
        <v>15.16414801</v>
      </c>
      <c r="AH133">
        <v>11.45344092</v>
      </c>
      <c r="AI133">
        <v>1.5474587959999999</v>
      </c>
      <c r="AJ133">
        <v>9.6605263509999997</v>
      </c>
      <c r="AK133">
        <v>1.095175089</v>
      </c>
      <c r="AL133">
        <v>55.287189580000003</v>
      </c>
    </row>
    <row r="134" spans="1:38">
      <c r="A134" t="s">
        <v>845</v>
      </c>
      <c r="B134" t="s">
        <v>846</v>
      </c>
      <c r="C134" t="s">
        <v>296</v>
      </c>
      <c r="E134" t="s">
        <v>21</v>
      </c>
      <c r="F134" t="s">
        <v>19</v>
      </c>
      <c r="G134">
        <v>2402.9</v>
      </c>
      <c r="H134" t="s">
        <v>847</v>
      </c>
      <c r="I134">
        <v>155</v>
      </c>
      <c r="J134" t="s">
        <v>19</v>
      </c>
      <c r="K134" t="b">
        <v>1</v>
      </c>
      <c r="L134" t="s">
        <v>848</v>
      </c>
      <c r="M134" t="s">
        <v>849</v>
      </c>
      <c r="O134">
        <v>71.753137480000007</v>
      </c>
      <c r="P134">
        <v>40.043548180000002</v>
      </c>
      <c r="Q134">
        <v>57.842011399999997</v>
      </c>
      <c r="R134">
        <v>114.34260829999999</v>
      </c>
      <c r="S134">
        <v>15.984080179999999</v>
      </c>
      <c r="T134">
        <v>7.8571633409999997</v>
      </c>
      <c r="U134">
        <v>5.247971078</v>
      </c>
      <c r="V134">
        <v>6.4737844979999997</v>
      </c>
      <c r="W134">
        <v>7.1954808589999999</v>
      </c>
      <c r="X134">
        <v>6.9592505530000004</v>
      </c>
      <c r="Y134">
        <v>11.431847879999999</v>
      </c>
      <c r="Z134">
        <v>7.3679512259999997</v>
      </c>
      <c r="AA134">
        <v>3.9884190130000001</v>
      </c>
      <c r="AB134">
        <v>4.5660958669999996</v>
      </c>
      <c r="AC134">
        <v>3.700499132</v>
      </c>
      <c r="AD134">
        <v>0.66773091100000004</v>
      </c>
      <c r="AE134">
        <v>0.57580052000000004</v>
      </c>
      <c r="AF134">
        <v>0.94952798100000002</v>
      </c>
      <c r="AG134">
        <v>0.53664248800000003</v>
      </c>
      <c r="AH134">
        <v>0.38748814399999998</v>
      </c>
      <c r="AI134">
        <v>35.288761119999997</v>
      </c>
      <c r="AJ134">
        <v>59.748594449999999</v>
      </c>
      <c r="AK134">
        <v>5.26175119</v>
      </c>
      <c r="AL134">
        <v>1.174313486</v>
      </c>
    </row>
    <row r="135" spans="1:38">
      <c r="A135" t="s">
        <v>850</v>
      </c>
      <c r="B135" t="s">
        <v>851</v>
      </c>
      <c r="C135" t="s">
        <v>260</v>
      </c>
      <c r="G135">
        <v>2417.9</v>
      </c>
      <c r="H135" t="s">
        <v>852</v>
      </c>
      <c r="I135">
        <v>156</v>
      </c>
      <c r="K135" t="b">
        <v>0</v>
      </c>
      <c r="L135">
        <v>0</v>
      </c>
      <c r="M135">
        <v>0</v>
      </c>
      <c r="O135">
        <v>13.57043986</v>
      </c>
      <c r="P135">
        <v>32.22835912</v>
      </c>
      <c r="Q135">
        <v>27.99002243</v>
      </c>
      <c r="R135">
        <v>122.95912250000001</v>
      </c>
      <c r="S135">
        <v>9.9262088150000007</v>
      </c>
      <c r="T135">
        <v>1.7895190240000001</v>
      </c>
      <c r="U135">
        <v>1.6744114320000001</v>
      </c>
      <c r="V135">
        <v>2.4130416010000002</v>
      </c>
      <c r="W135">
        <v>1.5923051159999999</v>
      </c>
      <c r="X135">
        <v>2.6989738249999999</v>
      </c>
      <c r="Y135">
        <v>3.012797473</v>
      </c>
      <c r="Z135">
        <v>1.243311031</v>
      </c>
      <c r="AA135">
        <v>0.41355415899999998</v>
      </c>
      <c r="AB135">
        <v>1.859302528</v>
      </c>
      <c r="AC135">
        <v>3.1459891760000001</v>
      </c>
      <c r="AD135">
        <v>67.342432599999995</v>
      </c>
      <c r="AE135">
        <v>39.039860959999999</v>
      </c>
      <c r="AF135">
        <v>109.5692985</v>
      </c>
      <c r="AG135">
        <v>18.08310998</v>
      </c>
      <c r="AH135">
        <v>31.16361023</v>
      </c>
      <c r="AI135">
        <v>4.1495854080000001</v>
      </c>
      <c r="AJ135">
        <v>44.606151959999998</v>
      </c>
      <c r="AK135">
        <v>4.0074122230000002</v>
      </c>
      <c r="AL135">
        <v>176.60551839999999</v>
      </c>
    </row>
    <row r="136" spans="1:38">
      <c r="A136" t="s">
        <v>853</v>
      </c>
      <c r="B136" t="s">
        <v>854</v>
      </c>
      <c r="C136" t="s">
        <v>296</v>
      </c>
      <c r="E136" t="s">
        <v>66</v>
      </c>
      <c r="F136" t="s">
        <v>64</v>
      </c>
      <c r="G136">
        <v>2433.5</v>
      </c>
      <c r="H136" t="s">
        <v>855</v>
      </c>
      <c r="I136">
        <v>157</v>
      </c>
      <c r="J136" t="s">
        <v>64</v>
      </c>
      <c r="K136" t="b">
        <v>1</v>
      </c>
      <c r="L136" t="s">
        <v>856</v>
      </c>
      <c r="M136" t="s">
        <v>857</v>
      </c>
      <c r="O136">
        <v>13.59400653</v>
      </c>
      <c r="P136">
        <v>11.29046814</v>
      </c>
      <c r="Q136">
        <v>33.348525639999998</v>
      </c>
      <c r="R136">
        <v>16.836398599999999</v>
      </c>
      <c r="S136">
        <v>9.7094667270000006</v>
      </c>
      <c r="T136">
        <v>7.9091261990000001</v>
      </c>
      <c r="U136">
        <v>6.5226746560000004</v>
      </c>
      <c r="V136">
        <v>4.5644349929999999</v>
      </c>
      <c r="W136">
        <v>3.4893389510000001</v>
      </c>
      <c r="X136">
        <v>4.3734833890000004</v>
      </c>
      <c r="Y136">
        <v>11.92587284</v>
      </c>
      <c r="Z136">
        <v>4.1667752910000004</v>
      </c>
      <c r="AA136">
        <v>4.2464122800000004</v>
      </c>
      <c r="AB136">
        <v>1.175208314</v>
      </c>
      <c r="AC136">
        <v>5.5558421329999996</v>
      </c>
      <c r="AD136">
        <v>2.2655514659999998</v>
      </c>
      <c r="AE136">
        <v>3.9584287100000002</v>
      </c>
      <c r="AF136">
        <v>2.8448477080000001</v>
      </c>
      <c r="AG136">
        <v>3.1536496170000001</v>
      </c>
      <c r="AH136">
        <v>2.0743553459999999</v>
      </c>
      <c r="AI136">
        <v>12.7090605</v>
      </c>
      <c r="AJ136">
        <v>49.983977500000002</v>
      </c>
      <c r="AK136">
        <v>5.184750749</v>
      </c>
      <c r="AL136">
        <v>8.6845479619999999</v>
      </c>
    </row>
    <row r="137" spans="1:38">
      <c r="A137" t="s">
        <v>858</v>
      </c>
      <c r="B137" t="s">
        <v>859</v>
      </c>
      <c r="C137" t="s">
        <v>260</v>
      </c>
      <c r="G137">
        <v>2439.1</v>
      </c>
      <c r="H137" t="s">
        <v>860</v>
      </c>
      <c r="I137">
        <v>158</v>
      </c>
      <c r="K137" t="b">
        <v>0</v>
      </c>
      <c r="L137">
        <v>0</v>
      </c>
      <c r="M137">
        <v>0</v>
      </c>
      <c r="O137">
        <v>7.6475842439999999</v>
      </c>
      <c r="P137">
        <v>25.704734739999999</v>
      </c>
      <c r="Q137">
        <v>5.8889606580000002</v>
      </c>
      <c r="R137">
        <v>31.058034079999999</v>
      </c>
      <c r="S137">
        <v>2.9364762020000001</v>
      </c>
      <c r="T137">
        <v>0.29012273999999999</v>
      </c>
      <c r="U137">
        <v>0.13665871800000001</v>
      </c>
      <c r="V137">
        <v>0.16582645300000001</v>
      </c>
      <c r="W137">
        <v>0.24196675100000001</v>
      </c>
      <c r="X137">
        <v>0.75487261000000005</v>
      </c>
      <c r="Y137">
        <v>0.35628209100000002</v>
      </c>
      <c r="Z137">
        <v>5.0999905999999998E-2</v>
      </c>
      <c r="AA137">
        <v>7.6097669000000007E-2</v>
      </c>
      <c r="AB137">
        <v>0.85580014100000001</v>
      </c>
      <c r="AC137">
        <v>9.5488947000000005E-2</v>
      </c>
      <c r="AD137">
        <v>0.87758517800000002</v>
      </c>
      <c r="AE137">
        <v>0.58972067399999994</v>
      </c>
      <c r="AF137">
        <v>1.0072572829999999</v>
      </c>
      <c r="AG137">
        <v>0.39795669900000002</v>
      </c>
      <c r="AH137">
        <v>0.500816594</v>
      </c>
      <c r="AI137">
        <v>0.348854848</v>
      </c>
      <c r="AJ137">
        <v>19.099771879999999</v>
      </c>
      <c r="AK137">
        <v>1.3950455960000001</v>
      </c>
      <c r="AL137">
        <v>2.1917627030000002</v>
      </c>
    </row>
    <row r="138" spans="1:38">
      <c r="A138" t="s">
        <v>861</v>
      </c>
      <c r="B138" t="s">
        <v>862</v>
      </c>
      <c r="C138" t="s">
        <v>260</v>
      </c>
      <c r="G138">
        <v>2450.3000000000002</v>
      </c>
      <c r="H138" t="s">
        <v>863</v>
      </c>
      <c r="I138">
        <v>159</v>
      </c>
      <c r="K138" t="b">
        <v>0</v>
      </c>
      <c r="L138">
        <v>0</v>
      </c>
      <c r="M138">
        <v>0</v>
      </c>
      <c r="O138">
        <v>2.7039263830000002</v>
      </c>
      <c r="P138">
        <v>5.3283077209999998</v>
      </c>
      <c r="Q138">
        <v>5.4770286600000002</v>
      </c>
      <c r="R138">
        <v>23.781819989999999</v>
      </c>
      <c r="S138">
        <v>2.3124100859999999</v>
      </c>
      <c r="T138">
        <v>1.0139274439999999</v>
      </c>
      <c r="U138">
        <v>4.8722935219999997</v>
      </c>
      <c r="V138">
        <v>1.4087301210000001</v>
      </c>
      <c r="W138">
        <v>7.5541917209999996</v>
      </c>
      <c r="X138">
        <v>6.5639723759999997</v>
      </c>
      <c r="Y138">
        <v>9.9048549640000001</v>
      </c>
      <c r="Z138">
        <v>9.2505252650000003</v>
      </c>
      <c r="AA138">
        <v>2.2109221309999998</v>
      </c>
      <c r="AB138">
        <v>11.975069250000001</v>
      </c>
      <c r="AC138">
        <v>17.660933499999999</v>
      </c>
      <c r="AD138">
        <v>104.2446338</v>
      </c>
      <c r="AE138">
        <v>144.43305040000001</v>
      </c>
      <c r="AF138">
        <v>150.92622549999999</v>
      </c>
      <c r="AG138">
        <v>522.03410919999999</v>
      </c>
      <c r="AH138">
        <v>99.528326680000006</v>
      </c>
      <c r="AI138">
        <v>3.0954020870000001</v>
      </c>
      <c r="AJ138">
        <v>21.600772110000001</v>
      </c>
      <c r="AK138">
        <v>3.986235486</v>
      </c>
      <c r="AL138">
        <v>74.471162969999995</v>
      </c>
    </row>
    <row r="139" spans="1:38">
      <c r="A139" t="s">
        <v>864</v>
      </c>
      <c r="B139" t="s">
        <v>865</v>
      </c>
      <c r="C139" t="s">
        <v>296</v>
      </c>
      <c r="E139" t="s">
        <v>866</v>
      </c>
      <c r="F139" t="s">
        <v>867</v>
      </c>
      <c r="G139">
        <v>2459</v>
      </c>
      <c r="H139" t="s">
        <v>868</v>
      </c>
      <c r="I139">
        <v>160</v>
      </c>
      <c r="J139" t="s">
        <v>867</v>
      </c>
      <c r="K139" t="b">
        <v>1</v>
      </c>
      <c r="L139" t="s">
        <v>869</v>
      </c>
      <c r="M139" t="s">
        <v>870</v>
      </c>
      <c r="O139">
        <v>1.6309399999999999E-4</v>
      </c>
      <c r="P139">
        <v>4.4288200000000002E-4</v>
      </c>
      <c r="Q139">
        <v>3.3505380000000001E-3</v>
      </c>
      <c r="R139">
        <v>2.21518E-4</v>
      </c>
      <c r="S139">
        <v>2.6096600000000001E-4</v>
      </c>
      <c r="T139">
        <v>5.3355799999999995E-4</v>
      </c>
      <c r="U139">
        <v>3.5374899999999999E-4</v>
      </c>
      <c r="V139" s="4">
        <v>9.8400000000000007E-5</v>
      </c>
      <c r="W139" s="4">
        <v>6.3299999999999994E-5</v>
      </c>
      <c r="X139" s="4">
        <v>6.6799999999999997E-5</v>
      </c>
      <c r="Y139">
        <v>1.8808799999999999E-4</v>
      </c>
      <c r="Z139">
        <v>0</v>
      </c>
      <c r="AA139">
        <v>1.02885E-4</v>
      </c>
      <c r="AB139">
        <v>0</v>
      </c>
      <c r="AC139" s="4">
        <v>3.36E-6</v>
      </c>
      <c r="AD139">
        <v>1.8741299999999999E-4</v>
      </c>
      <c r="AE139">
        <v>1.2950700000000001E-4</v>
      </c>
      <c r="AF139">
        <v>1.804611E-3</v>
      </c>
      <c r="AG139" s="4">
        <v>1.31E-5</v>
      </c>
      <c r="AH139" s="4">
        <v>7.6500000000000003E-5</v>
      </c>
      <c r="AI139">
        <v>2.0003920000000001E-3</v>
      </c>
      <c r="AJ139">
        <v>1.4002820000000001E-3</v>
      </c>
      <c r="AK139" s="4">
        <v>6.7499999999999997E-6</v>
      </c>
      <c r="AL139">
        <v>2.16913E-4</v>
      </c>
    </row>
    <row r="140" spans="1:38">
      <c r="A140" t="s">
        <v>871</v>
      </c>
      <c r="B140" t="s">
        <v>872</v>
      </c>
      <c r="C140" t="s">
        <v>510</v>
      </c>
      <c r="F140" t="s">
        <v>873</v>
      </c>
      <c r="G140">
        <v>2484</v>
      </c>
      <c r="H140" t="s">
        <v>874</v>
      </c>
      <c r="I140">
        <v>161</v>
      </c>
      <c r="K140" t="b">
        <v>1</v>
      </c>
      <c r="L140">
        <v>0</v>
      </c>
      <c r="M140">
        <v>0</v>
      </c>
      <c r="O140">
        <v>22.351159150000001</v>
      </c>
      <c r="P140">
        <v>16.867096960000001</v>
      </c>
      <c r="Q140">
        <v>43.630314779999999</v>
      </c>
      <c r="R140">
        <v>38.759258449999997</v>
      </c>
      <c r="S140">
        <v>53.827905469999997</v>
      </c>
      <c r="T140">
        <v>4.6426318059999998</v>
      </c>
      <c r="U140">
        <v>3.8008956559999998</v>
      </c>
      <c r="V140">
        <v>1.336885527</v>
      </c>
      <c r="W140">
        <v>1.90968849</v>
      </c>
      <c r="X140">
        <v>8.2536196680000007</v>
      </c>
      <c r="Y140">
        <v>4.064395599</v>
      </c>
      <c r="Z140">
        <v>3.4226949329999998</v>
      </c>
      <c r="AA140">
        <v>2.2258324840000001</v>
      </c>
      <c r="AB140">
        <v>0.92420584100000003</v>
      </c>
      <c r="AC140">
        <v>4.290472157</v>
      </c>
      <c r="AD140">
        <v>2.5220590000000001E-3</v>
      </c>
      <c r="AE140">
        <v>3.9458389999999996E-3</v>
      </c>
      <c r="AF140">
        <v>3.63218E-4</v>
      </c>
      <c r="AG140">
        <v>7.8057857999999994E-2</v>
      </c>
      <c r="AH140">
        <v>2.9163269999999998E-3</v>
      </c>
      <c r="AI140">
        <v>10.98283385</v>
      </c>
      <c r="AJ140">
        <v>14.203291159999999</v>
      </c>
      <c r="AK140">
        <v>2.0952178269999999</v>
      </c>
      <c r="AL140">
        <v>5.7580469999999996E-3</v>
      </c>
    </row>
    <row r="141" spans="1:38">
      <c r="A141" t="s">
        <v>875</v>
      </c>
      <c r="B141" t="s">
        <v>876</v>
      </c>
      <c r="C141" t="s">
        <v>260</v>
      </c>
      <c r="G141">
        <v>2502.8000000000002</v>
      </c>
      <c r="H141" t="s">
        <v>877</v>
      </c>
      <c r="I141">
        <v>163</v>
      </c>
      <c r="K141" t="b">
        <v>0</v>
      </c>
      <c r="L141">
        <v>0</v>
      </c>
      <c r="M141">
        <v>0</v>
      </c>
      <c r="O141">
        <v>26.011926249999998</v>
      </c>
      <c r="P141">
        <v>40.451908490000001</v>
      </c>
      <c r="Q141">
        <v>48.312439070000003</v>
      </c>
      <c r="R141">
        <v>97.916610230000003</v>
      </c>
      <c r="S141">
        <v>28.671871329999998</v>
      </c>
      <c r="T141">
        <v>4.9357255899999997</v>
      </c>
      <c r="U141">
        <v>2.2243735290000002</v>
      </c>
      <c r="V141">
        <v>5.4892883440000002</v>
      </c>
      <c r="W141">
        <v>7.7882147489999998</v>
      </c>
      <c r="X141">
        <v>3.5932408489999998</v>
      </c>
      <c r="Y141">
        <v>4.5146112609999998</v>
      </c>
      <c r="Z141">
        <v>2.25181925</v>
      </c>
      <c r="AA141">
        <v>2.8576695839999999</v>
      </c>
      <c r="AB141">
        <v>4.0702275559999999</v>
      </c>
      <c r="AC141">
        <v>3.5556531360000001</v>
      </c>
      <c r="AD141">
        <v>2.8784822000000001</v>
      </c>
      <c r="AE141">
        <v>4.1850272190000002</v>
      </c>
      <c r="AF141">
        <v>7.6094266279999996</v>
      </c>
      <c r="AG141">
        <v>5.4693944630000004</v>
      </c>
      <c r="AH141">
        <v>2.6495961139999999</v>
      </c>
      <c r="AI141">
        <v>13.57516684</v>
      </c>
      <c r="AJ141">
        <v>31.927500169999998</v>
      </c>
      <c r="AK141">
        <v>2.2726316720000002</v>
      </c>
      <c r="AL141">
        <v>3.167957656</v>
      </c>
    </row>
    <row r="142" spans="1:38">
      <c r="A142" t="s">
        <v>878</v>
      </c>
      <c r="B142" t="s">
        <v>879</v>
      </c>
      <c r="C142" t="s">
        <v>260</v>
      </c>
      <c r="G142">
        <v>2516.9</v>
      </c>
      <c r="H142" t="s">
        <v>880</v>
      </c>
      <c r="I142">
        <v>164</v>
      </c>
      <c r="K142" t="b">
        <v>0</v>
      </c>
      <c r="L142">
        <v>0</v>
      </c>
      <c r="M142">
        <v>0</v>
      </c>
      <c r="O142">
        <v>2.1340000000000001E-4</v>
      </c>
      <c r="P142">
        <v>2.0964600000000001E-3</v>
      </c>
      <c r="Q142">
        <v>7.0790299999999996E-4</v>
      </c>
      <c r="R142">
        <v>3.9874700000000002E-4</v>
      </c>
      <c r="S142" s="4">
        <v>7.5599999999999994E-5</v>
      </c>
      <c r="T142">
        <v>1.2857400000000001E-3</v>
      </c>
      <c r="U142" s="4">
        <v>1.47E-5</v>
      </c>
      <c r="V142" s="4">
        <v>5.27E-5</v>
      </c>
      <c r="W142" s="4">
        <v>1.5099999999999999E-6</v>
      </c>
      <c r="X142">
        <v>1.094474E-3</v>
      </c>
      <c r="Y142">
        <v>9.2725999999999995E-4</v>
      </c>
      <c r="Z142" s="4">
        <v>4.7299999999999996E-6</v>
      </c>
      <c r="AA142">
        <v>1.16456E-4</v>
      </c>
      <c r="AB142">
        <v>2.12599E-4</v>
      </c>
      <c r="AC142" s="4">
        <v>7.3100000000000001E-5</v>
      </c>
      <c r="AD142" s="4">
        <v>3.54E-5</v>
      </c>
      <c r="AE142" s="4">
        <v>4.2400000000000001E-5</v>
      </c>
      <c r="AF142">
        <v>8.6668499999999996E-4</v>
      </c>
      <c r="AG142" s="4">
        <v>1.26E-5</v>
      </c>
      <c r="AH142" s="4">
        <v>3.5299999999999997E-5</v>
      </c>
      <c r="AI142" s="4">
        <v>8.5099999999999995E-5</v>
      </c>
      <c r="AJ142" s="4">
        <v>5.9700000000000001E-5</v>
      </c>
      <c r="AK142" s="4">
        <v>2.3499999999999999E-5</v>
      </c>
      <c r="AL142" s="4">
        <v>1.8600000000000001E-5</v>
      </c>
    </row>
    <row r="143" spans="1:38">
      <c r="A143" t="s">
        <v>881</v>
      </c>
      <c r="B143" t="s">
        <v>882</v>
      </c>
      <c r="C143" t="s">
        <v>260</v>
      </c>
      <c r="G143">
        <v>2528.5</v>
      </c>
      <c r="H143" t="s">
        <v>883</v>
      </c>
      <c r="I143">
        <v>165</v>
      </c>
      <c r="K143" t="b">
        <v>0</v>
      </c>
      <c r="L143">
        <v>0</v>
      </c>
      <c r="M143">
        <v>0</v>
      </c>
      <c r="O143">
        <v>2.4004409440000001</v>
      </c>
      <c r="P143">
        <v>1.95434145</v>
      </c>
      <c r="Q143">
        <v>2.4809063999999998</v>
      </c>
      <c r="R143">
        <v>1.849498721</v>
      </c>
      <c r="S143">
        <v>2.2101962930000001</v>
      </c>
      <c r="T143">
        <v>0.35061526500000001</v>
      </c>
      <c r="U143">
        <v>0.31644377699999998</v>
      </c>
      <c r="V143">
        <v>0.33128989599999997</v>
      </c>
      <c r="W143">
        <v>0.28406631199999999</v>
      </c>
      <c r="X143">
        <v>0.75046276999999995</v>
      </c>
      <c r="Y143">
        <v>0.51785906900000001</v>
      </c>
      <c r="Z143">
        <v>0.200900565</v>
      </c>
      <c r="AA143">
        <v>0.386099423</v>
      </c>
      <c r="AB143">
        <v>0.26210718799999999</v>
      </c>
      <c r="AC143">
        <v>0.34229066200000002</v>
      </c>
      <c r="AD143">
        <v>1.5946100000000001E-4</v>
      </c>
      <c r="AE143">
        <v>3.5810300000000002E-4</v>
      </c>
      <c r="AF143">
        <v>1.5191009999999999E-3</v>
      </c>
      <c r="AG143">
        <v>2.0028870000000001E-3</v>
      </c>
      <c r="AH143">
        <v>3.1928799999999998E-4</v>
      </c>
      <c r="AI143">
        <v>1.3170324929999999</v>
      </c>
      <c r="AJ143">
        <v>8.9840311239999995</v>
      </c>
      <c r="AK143">
        <v>0.62528352899999995</v>
      </c>
      <c r="AL143" s="4">
        <v>2.5000000000000001E-5</v>
      </c>
    </row>
    <row r="144" spans="1:38">
      <c r="A144" t="s">
        <v>884</v>
      </c>
      <c r="B144" t="s">
        <v>885</v>
      </c>
      <c r="C144" t="s">
        <v>510</v>
      </c>
      <c r="F144" t="s">
        <v>886</v>
      </c>
      <c r="G144">
        <v>2544.6</v>
      </c>
      <c r="H144" t="s">
        <v>887</v>
      </c>
      <c r="I144">
        <v>166</v>
      </c>
      <c r="K144" t="b">
        <v>1</v>
      </c>
      <c r="L144">
        <v>0</v>
      </c>
      <c r="M144">
        <v>0</v>
      </c>
      <c r="O144">
        <v>22.22797113</v>
      </c>
      <c r="P144">
        <v>18.12485938</v>
      </c>
      <c r="Q144">
        <v>23.10360043</v>
      </c>
      <c r="R144">
        <v>152.4691684</v>
      </c>
      <c r="S144">
        <v>14.616432700000001</v>
      </c>
      <c r="T144">
        <v>3.4958164169999999</v>
      </c>
      <c r="U144">
        <v>2.2572739450000001</v>
      </c>
      <c r="V144">
        <v>2.6276058299999998</v>
      </c>
      <c r="W144">
        <v>14.298062760000001</v>
      </c>
      <c r="X144">
        <v>1.844511295</v>
      </c>
      <c r="Y144">
        <v>5.8861159829999998</v>
      </c>
      <c r="Z144">
        <v>2.6922176520000001</v>
      </c>
      <c r="AA144">
        <v>2.9411550000000002</v>
      </c>
      <c r="AB144">
        <v>8.9783119740000004</v>
      </c>
      <c r="AC144">
        <v>2.6153123819999999</v>
      </c>
      <c r="AD144">
        <v>13.97453294</v>
      </c>
      <c r="AE144">
        <v>10.17040868</v>
      </c>
      <c r="AF144">
        <v>14.647424190000001</v>
      </c>
      <c r="AG144">
        <v>7.7409061159999997</v>
      </c>
      <c r="AH144">
        <v>6.6254808670000003</v>
      </c>
      <c r="AI144">
        <v>24.79805799</v>
      </c>
      <c r="AJ144">
        <v>36.539980880000002</v>
      </c>
      <c r="AK144">
        <v>4.8668274619999998</v>
      </c>
      <c r="AL144">
        <v>33.54269661</v>
      </c>
    </row>
    <row r="145" spans="1:38">
      <c r="A145" t="s">
        <v>888</v>
      </c>
      <c r="B145" t="s">
        <v>889</v>
      </c>
      <c r="C145" t="s">
        <v>510</v>
      </c>
      <c r="F145" t="s">
        <v>890</v>
      </c>
      <c r="G145">
        <v>2569.1</v>
      </c>
      <c r="H145" t="s">
        <v>891</v>
      </c>
      <c r="I145">
        <v>168</v>
      </c>
      <c r="K145" t="b">
        <v>1</v>
      </c>
      <c r="L145">
        <v>0</v>
      </c>
      <c r="M145">
        <v>0</v>
      </c>
      <c r="O145">
        <v>1.2847070890000001</v>
      </c>
      <c r="P145">
        <v>1.369149164</v>
      </c>
      <c r="Q145">
        <v>0.54678729800000003</v>
      </c>
      <c r="R145">
        <v>0.96286803899999995</v>
      </c>
      <c r="S145">
        <v>0.18139910300000001</v>
      </c>
      <c r="T145">
        <v>0.21594623800000001</v>
      </c>
      <c r="U145">
        <v>0.247905387</v>
      </c>
      <c r="V145">
        <v>0.190480756</v>
      </c>
      <c r="W145">
        <v>0.22123373800000001</v>
      </c>
      <c r="X145">
        <v>0.126885156</v>
      </c>
      <c r="Y145">
        <v>0.38304379500000002</v>
      </c>
      <c r="Z145">
        <v>0.17469379800000001</v>
      </c>
      <c r="AA145">
        <v>0.15706527100000001</v>
      </c>
      <c r="AB145">
        <v>0.17826692399999999</v>
      </c>
      <c r="AC145">
        <v>0.20068913799999999</v>
      </c>
      <c r="AD145">
        <v>18.367735710000002</v>
      </c>
      <c r="AE145">
        <v>8.301916598</v>
      </c>
      <c r="AF145">
        <v>16.49068814</v>
      </c>
      <c r="AG145">
        <v>12.28689443</v>
      </c>
      <c r="AH145">
        <v>7.841879467</v>
      </c>
      <c r="AI145">
        <v>0.67165496899999999</v>
      </c>
      <c r="AJ145">
        <v>1.595153781</v>
      </c>
      <c r="AK145">
        <v>8.4627616000000003E-2</v>
      </c>
      <c r="AL145">
        <v>33.494100199999998</v>
      </c>
    </row>
    <row r="146" spans="1:38">
      <c r="A146" t="s">
        <v>892</v>
      </c>
      <c r="B146" t="s">
        <v>893</v>
      </c>
      <c r="C146" t="s">
        <v>260</v>
      </c>
      <c r="G146">
        <v>2580</v>
      </c>
      <c r="H146" t="s">
        <v>894</v>
      </c>
      <c r="I146">
        <v>169</v>
      </c>
      <c r="K146" t="b">
        <v>0</v>
      </c>
      <c r="L146">
        <v>0</v>
      </c>
      <c r="M146">
        <v>0</v>
      </c>
      <c r="O146" s="4">
        <v>9.1199999999999994E-5</v>
      </c>
      <c r="P146" s="4">
        <v>2.79E-6</v>
      </c>
      <c r="Q146">
        <v>3.2430000000000002E-4</v>
      </c>
      <c r="R146">
        <v>8.4376729999999997E-3</v>
      </c>
      <c r="S146" s="4">
        <v>6.7999999999999995E-7</v>
      </c>
      <c r="T146" s="4">
        <v>9.8500000000000006E-6</v>
      </c>
      <c r="U146" s="4">
        <v>3.8099999999999999E-6</v>
      </c>
      <c r="V146" s="4">
        <v>1.3900000000000001E-5</v>
      </c>
      <c r="W146" s="4">
        <v>1.08E-5</v>
      </c>
      <c r="X146" s="4">
        <v>6.4200000000000002E-5</v>
      </c>
      <c r="Y146" s="4">
        <v>1.33E-5</v>
      </c>
      <c r="Z146" s="4">
        <v>4.18E-5</v>
      </c>
      <c r="AA146" s="4">
        <v>1.7399999999999999E-5</v>
      </c>
      <c r="AB146">
        <v>5.9826560000000003E-3</v>
      </c>
      <c r="AC146" s="4">
        <v>4.03E-7</v>
      </c>
      <c r="AD146">
        <v>2.01645E-4</v>
      </c>
      <c r="AE146" s="4">
        <v>7.9400000000000006E-5</v>
      </c>
      <c r="AF146">
        <v>1.13822E-4</v>
      </c>
      <c r="AG146" s="4">
        <v>3.0300000000000001E-5</v>
      </c>
      <c r="AH146" s="4">
        <v>3.7499999999999997E-5</v>
      </c>
      <c r="AI146">
        <v>7.5578099999999997E-4</v>
      </c>
      <c r="AJ146" s="4">
        <v>5.2899999999999998E-5</v>
      </c>
      <c r="AK146" s="4">
        <v>3.3099999999999999E-9</v>
      </c>
      <c r="AL146" s="4">
        <v>9.5600000000000006E-5</v>
      </c>
    </row>
    <row r="147" spans="1:38">
      <c r="A147" t="s">
        <v>895</v>
      </c>
      <c r="B147" t="s">
        <v>896</v>
      </c>
      <c r="C147" t="s">
        <v>260</v>
      </c>
      <c r="G147">
        <v>2592.9</v>
      </c>
      <c r="H147" t="s">
        <v>897</v>
      </c>
      <c r="I147">
        <v>170</v>
      </c>
      <c r="K147" t="b">
        <v>0</v>
      </c>
      <c r="L147">
        <v>0</v>
      </c>
      <c r="M147">
        <v>0</v>
      </c>
      <c r="O147">
        <v>9.2921500000000005E-4</v>
      </c>
      <c r="P147">
        <v>0.22829938999999999</v>
      </c>
      <c r="Q147">
        <v>8.2385887000000005E-2</v>
      </c>
      <c r="R147">
        <v>0.54540980999999999</v>
      </c>
      <c r="S147">
        <v>0.15805256000000001</v>
      </c>
      <c r="T147">
        <v>1.3964284E-2</v>
      </c>
      <c r="U147">
        <v>5.8781999999999997E-4</v>
      </c>
      <c r="V147">
        <v>2.593887E-3</v>
      </c>
      <c r="W147">
        <v>4.9732219000000001E-2</v>
      </c>
      <c r="X147">
        <v>5.7773809999999998E-3</v>
      </c>
      <c r="Y147">
        <v>6.5860759999999997E-3</v>
      </c>
      <c r="Z147">
        <v>2.3359259999999999E-3</v>
      </c>
      <c r="AA147">
        <v>2.524816E-3</v>
      </c>
      <c r="AB147">
        <v>4.9643511000000001E-2</v>
      </c>
      <c r="AC147">
        <v>1.3686799999999999E-3</v>
      </c>
      <c r="AD147">
        <v>0</v>
      </c>
      <c r="AE147">
        <v>9.7419900000000003E-4</v>
      </c>
      <c r="AF147" s="4">
        <v>2.02E-5</v>
      </c>
      <c r="AG147">
        <v>1.4996874E-2</v>
      </c>
      <c r="AH147">
        <v>2.9448000000000001E-4</v>
      </c>
      <c r="AI147">
        <v>3.2550653999999998E-2</v>
      </c>
      <c r="AJ147">
        <v>1.2204144E-2</v>
      </c>
      <c r="AK147">
        <v>4.0162389999999996E-3</v>
      </c>
      <c r="AL147">
        <v>4.7751199999999998E-4</v>
      </c>
    </row>
    <row r="148" spans="1:38">
      <c r="A148" t="s">
        <v>898</v>
      </c>
      <c r="B148" t="s">
        <v>899</v>
      </c>
      <c r="C148" t="s">
        <v>296</v>
      </c>
      <c r="E148" t="s">
        <v>135</v>
      </c>
      <c r="F148" t="s">
        <v>133</v>
      </c>
      <c r="G148">
        <v>0</v>
      </c>
      <c r="H148" t="s">
        <v>900</v>
      </c>
      <c r="I148" t="s">
        <v>901</v>
      </c>
      <c r="J148" t="s">
        <v>133</v>
      </c>
      <c r="K148" t="b">
        <v>1</v>
      </c>
      <c r="L148" t="s">
        <v>902</v>
      </c>
      <c r="M148" t="s">
        <v>240</v>
      </c>
      <c r="N148" t="s">
        <v>812</v>
      </c>
      <c r="O148">
        <v>43324.688820000003</v>
      </c>
      <c r="P148">
        <v>33563.618640000001</v>
      </c>
      <c r="Q148">
        <v>27030.860059999999</v>
      </c>
      <c r="R148">
        <v>74561.368000000002</v>
      </c>
      <c r="S148">
        <v>21642.16793</v>
      </c>
      <c r="T148">
        <v>21281.329229999999</v>
      </c>
      <c r="U148">
        <v>14946.49516</v>
      </c>
      <c r="V148">
        <v>14202.68201</v>
      </c>
      <c r="W148">
        <v>18947.357499999998</v>
      </c>
      <c r="X148">
        <v>12521.257750000001</v>
      </c>
      <c r="Y148">
        <v>5129.779286</v>
      </c>
      <c r="Z148">
        <v>7517.1244919999999</v>
      </c>
      <c r="AA148">
        <v>4217.6200470000003</v>
      </c>
      <c r="AB148">
        <v>7526.4298339999996</v>
      </c>
      <c r="AC148">
        <v>11903.43377</v>
      </c>
      <c r="AD148">
        <v>113381.7286</v>
      </c>
      <c r="AE148">
        <v>37753.162120000001</v>
      </c>
      <c r="AF148">
        <v>81640.987439999997</v>
      </c>
      <c r="AG148">
        <v>54205.70536</v>
      </c>
      <c r="AH148">
        <v>38096.114670000003</v>
      </c>
      <c r="AI148">
        <v>27946.340919999999</v>
      </c>
      <c r="AJ148">
        <v>126010.1925</v>
      </c>
      <c r="AK148">
        <v>6764.0175090000002</v>
      </c>
      <c r="AL148">
        <v>199462.80919999999</v>
      </c>
    </row>
    <row r="149" spans="1:38">
      <c r="A149" t="s">
        <v>903</v>
      </c>
      <c r="B149" t="s">
        <v>904</v>
      </c>
      <c r="C149" t="s">
        <v>296</v>
      </c>
      <c r="E149" t="s">
        <v>80</v>
      </c>
      <c r="F149" t="s">
        <v>78</v>
      </c>
      <c r="G149">
        <v>0</v>
      </c>
      <c r="H149" t="s">
        <v>905</v>
      </c>
      <c r="I149" t="s">
        <v>906</v>
      </c>
      <c r="J149" t="s">
        <v>78</v>
      </c>
      <c r="K149" t="b">
        <v>1</v>
      </c>
      <c r="L149" t="s">
        <v>907</v>
      </c>
      <c r="M149" t="s">
        <v>908</v>
      </c>
      <c r="N149" t="s">
        <v>691</v>
      </c>
      <c r="O149">
        <v>61.428464460000001</v>
      </c>
      <c r="P149">
        <v>16.19331395</v>
      </c>
      <c r="Q149">
        <v>52.866064860000002</v>
      </c>
      <c r="R149">
        <v>87.257824330000005</v>
      </c>
      <c r="S149">
        <v>25.795492240000002</v>
      </c>
      <c r="T149">
        <v>21.686820449999999</v>
      </c>
      <c r="U149">
        <v>11.06898041</v>
      </c>
      <c r="V149">
        <v>10.20983427</v>
      </c>
      <c r="W149">
        <v>19.797707280000001</v>
      </c>
      <c r="X149">
        <v>7.4782044890000003</v>
      </c>
      <c r="Y149">
        <v>32.711885100000003</v>
      </c>
      <c r="Z149">
        <v>5.9129001409999997</v>
      </c>
      <c r="AA149">
        <v>12.11977737</v>
      </c>
      <c r="AB149">
        <v>5.9673396890000001</v>
      </c>
      <c r="AC149">
        <v>5.2173983809999998</v>
      </c>
      <c r="AD149">
        <v>585.43640259999995</v>
      </c>
      <c r="AE149">
        <v>331.74004539999999</v>
      </c>
      <c r="AF149">
        <v>840.88617920000002</v>
      </c>
      <c r="AG149">
        <v>132.59118219999999</v>
      </c>
      <c r="AH149">
        <v>248.25273870000001</v>
      </c>
      <c r="AI149">
        <v>46.517877259999999</v>
      </c>
      <c r="AJ149">
        <v>152.7693094</v>
      </c>
      <c r="AK149">
        <v>15.3140692</v>
      </c>
      <c r="AL149">
        <v>2049.5147350000002</v>
      </c>
    </row>
    <row r="150" spans="1:38">
      <c r="A150" t="s">
        <v>909</v>
      </c>
      <c r="B150" t="s">
        <v>910</v>
      </c>
      <c r="C150" t="s">
        <v>296</v>
      </c>
      <c r="E150" t="s">
        <v>29</v>
      </c>
      <c r="F150" t="s">
        <v>27</v>
      </c>
      <c r="G150">
        <v>2724.7</v>
      </c>
      <c r="H150" t="s">
        <v>911</v>
      </c>
      <c r="I150">
        <v>174</v>
      </c>
      <c r="J150" t="s">
        <v>27</v>
      </c>
      <c r="K150" t="b">
        <v>1</v>
      </c>
      <c r="L150" t="s">
        <v>912</v>
      </c>
      <c r="M150" t="s">
        <v>913</v>
      </c>
      <c r="O150">
        <v>2.8663727830000001</v>
      </c>
      <c r="P150">
        <v>3.748585308</v>
      </c>
      <c r="Q150">
        <v>2.6255127140000001</v>
      </c>
      <c r="R150">
        <v>2.4276371320000001</v>
      </c>
      <c r="S150">
        <v>2.9477383210000001</v>
      </c>
      <c r="T150">
        <v>0.75441880800000005</v>
      </c>
      <c r="U150">
        <v>0.119490609</v>
      </c>
      <c r="V150">
        <v>0.12930001499999999</v>
      </c>
      <c r="W150">
        <v>0.43104987099999997</v>
      </c>
      <c r="X150">
        <v>0.38447146599999998</v>
      </c>
      <c r="Y150">
        <v>0.129405351</v>
      </c>
      <c r="Z150">
        <v>3.7376876000000003E-2</v>
      </c>
      <c r="AA150">
        <v>2.2956590999999998E-2</v>
      </c>
      <c r="AB150">
        <v>5.8428722000000002E-2</v>
      </c>
      <c r="AC150">
        <v>1.1606428E-2</v>
      </c>
      <c r="AD150">
        <v>25.733293310000001</v>
      </c>
      <c r="AE150">
        <v>15.12270157</v>
      </c>
      <c r="AF150">
        <v>33.329955050000002</v>
      </c>
      <c r="AG150">
        <v>5.7842819060000004</v>
      </c>
      <c r="AH150">
        <v>9.6130070669999999</v>
      </c>
      <c r="AI150">
        <v>1.3702955670000001</v>
      </c>
      <c r="AJ150">
        <v>0.28073195000000001</v>
      </c>
      <c r="AK150">
        <v>4.1184461999999998E-2</v>
      </c>
      <c r="AL150">
        <v>94.007510629999999</v>
      </c>
    </row>
    <row r="151" spans="1:38">
      <c r="A151" t="s">
        <v>914</v>
      </c>
      <c r="B151" t="s">
        <v>915</v>
      </c>
      <c r="C151" t="s">
        <v>260</v>
      </c>
      <c r="G151">
        <v>2773.6</v>
      </c>
      <c r="H151" t="s">
        <v>916</v>
      </c>
      <c r="I151">
        <v>176</v>
      </c>
      <c r="K151" t="b">
        <v>0</v>
      </c>
      <c r="L151">
        <v>0</v>
      </c>
      <c r="M151">
        <v>0</v>
      </c>
      <c r="O151">
        <v>79.308848490000003</v>
      </c>
      <c r="P151">
        <v>34.846292630000001</v>
      </c>
      <c r="Q151">
        <v>72.816484209999999</v>
      </c>
      <c r="R151">
        <v>281.25351510000002</v>
      </c>
      <c r="S151">
        <v>30.062096489999998</v>
      </c>
      <c r="T151">
        <v>8.9028593009999994</v>
      </c>
      <c r="U151">
        <v>2.5957428870000001</v>
      </c>
      <c r="V151">
        <v>4.5919460240000003</v>
      </c>
      <c r="W151">
        <v>21.049109860000002</v>
      </c>
      <c r="X151">
        <v>4.6365623429999996</v>
      </c>
      <c r="Y151">
        <v>7.0839151740000004</v>
      </c>
      <c r="Z151">
        <v>2.6062752630000001</v>
      </c>
      <c r="AA151">
        <v>4.4391282360000002</v>
      </c>
      <c r="AB151">
        <v>11.427127649999999</v>
      </c>
      <c r="AC151">
        <v>4.511710216</v>
      </c>
      <c r="AD151">
        <v>0</v>
      </c>
      <c r="AE151">
        <v>1.55798E-3</v>
      </c>
      <c r="AF151" s="4">
        <v>1.43E-5</v>
      </c>
      <c r="AG151">
        <v>2.7991474999999998E-2</v>
      </c>
      <c r="AH151">
        <v>7.9444200000000002E-4</v>
      </c>
      <c r="AI151">
        <v>61.369589519999998</v>
      </c>
      <c r="AJ151">
        <v>133.00941470000001</v>
      </c>
      <c r="AK151">
        <v>7.379189427</v>
      </c>
      <c r="AL151">
        <v>8.1749079999999998E-3</v>
      </c>
    </row>
    <row r="152" spans="1:38">
      <c r="A152" t="s">
        <v>917</v>
      </c>
      <c r="B152" t="s">
        <v>918</v>
      </c>
      <c r="C152" t="s">
        <v>510</v>
      </c>
      <c r="F152" t="s">
        <v>919</v>
      </c>
      <c r="G152">
        <v>2780.7</v>
      </c>
      <c r="H152" t="s">
        <v>920</v>
      </c>
      <c r="I152">
        <v>177</v>
      </c>
      <c r="K152" t="b">
        <v>1</v>
      </c>
      <c r="L152">
        <v>0</v>
      </c>
      <c r="M152">
        <v>0</v>
      </c>
      <c r="O152">
        <v>1.651558E-3</v>
      </c>
      <c r="P152" s="4">
        <v>3.7100000000000001E-8</v>
      </c>
      <c r="Q152" s="4">
        <v>6.55E-6</v>
      </c>
      <c r="R152" s="4">
        <v>1.19E-6</v>
      </c>
      <c r="S152" s="4">
        <v>5.7800000000000002E-5</v>
      </c>
      <c r="T152">
        <v>7.9180582700000004</v>
      </c>
      <c r="U152">
        <v>9.0286891130000004</v>
      </c>
      <c r="V152">
        <v>2.149724162</v>
      </c>
      <c r="W152">
        <v>13.56828318</v>
      </c>
      <c r="X152">
        <v>5.9687265979999999</v>
      </c>
      <c r="Y152">
        <v>1.6230677680000001</v>
      </c>
      <c r="Z152">
        <v>4.6664917859999999</v>
      </c>
      <c r="AA152">
        <v>1.4011931609999999</v>
      </c>
      <c r="AB152">
        <v>2.0515908390000002</v>
      </c>
      <c r="AC152">
        <v>5.2367336</v>
      </c>
      <c r="AD152">
        <v>0.201944819</v>
      </c>
      <c r="AE152">
        <v>6.0885382000000002E-2</v>
      </c>
      <c r="AF152">
        <v>0.202452992</v>
      </c>
      <c r="AG152">
        <v>9.4753936999999996E-2</v>
      </c>
      <c r="AH152">
        <v>7.7120395999999994E-2</v>
      </c>
      <c r="AI152" s="4">
        <v>5.7100000000000004E-6</v>
      </c>
      <c r="AJ152">
        <v>19.318454450000001</v>
      </c>
      <c r="AK152">
        <v>3.0136969379999998</v>
      </c>
      <c r="AL152">
        <v>0.216643734</v>
      </c>
    </row>
    <row r="153" spans="1:38">
      <c r="A153" t="s">
        <v>921</v>
      </c>
      <c r="B153" t="s">
        <v>922</v>
      </c>
      <c r="C153" t="s">
        <v>260</v>
      </c>
      <c r="G153">
        <v>2802.9</v>
      </c>
      <c r="H153" t="s">
        <v>923</v>
      </c>
      <c r="I153">
        <v>179</v>
      </c>
      <c r="K153" t="b">
        <v>0</v>
      </c>
      <c r="L153">
        <v>0</v>
      </c>
      <c r="M153">
        <v>0</v>
      </c>
      <c r="O153">
        <v>0.242330663</v>
      </c>
      <c r="P153">
        <v>7.1550779999999994E-2</v>
      </c>
      <c r="Q153">
        <v>2.2783901129999999</v>
      </c>
      <c r="R153">
        <v>0.340345065</v>
      </c>
      <c r="S153">
        <v>1.3989538610000001</v>
      </c>
      <c r="T153">
        <v>0.20994446999999999</v>
      </c>
      <c r="U153">
        <v>0.41767621700000002</v>
      </c>
      <c r="V153">
        <v>0.169236578</v>
      </c>
      <c r="W153">
        <v>0.303465076</v>
      </c>
      <c r="X153">
        <v>0.27330117900000001</v>
      </c>
      <c r="Y153">
        <v>0.43701637100000001</v>
      </c>
      <c r="Z153">
        <v>0.19278260799999999</v>
      </c>
      <c r="AA153">
        <v>0.47191677399999998</v>
      </c>
      <c r="AB153">
        <v>0.53783142500000003</v>
      </c>
      <c r="AC153">
        <v>0.83037990299999997</v>
      </c>
      <c r="AD153">
        <v>1.682525E-3</v>
      </c>
      <c r="AE153">
        <v>1.4301900000000001E-4</v>
      </c>
      <c r="AF153" s="4">
        <v>4.7599999999999998E-5</v>
      </c>
      <c r="AG153">
        <v>3.68255E-4</v>
      </c>
      <c r="AH153">
        <v>3.10575E-4</v>
      </c>
      <c r="AI153">
        <v>0.29668540100000002</v>
      </c>
      <c r="AJ153">
        <v>21.49006344</v>
      </c>
      <c r="AK153">
        <v>1.1621981299999999</v>
      </c>
      <c r="AL153">
        <v>3.1130135999999999E-2</v>
      </c>
    </row>
    <row r="154" spans="1:38">
      <c r="A154" t="s">
        <v>924</v>
      </c>
      <c r="B154" t="s">
        <v>925</v>
      </c>
      <c r="C154" t="s">
        <v>288</v>
      </c>
      <c r="F154" t="s">
        <v>926</v>
      </c>
      <c r="G154">
        <v>0</v>
      </c>
      <c r="H154" t="s">
        <v>927</v>
      </c>
      <c r="I154" t="s">
        <v>928</v>
      </c>
      <c r="J154" t="s">
        <v>926</v>
      </c>
      <c r="K154" t="b">
        <v>1</v>
      </c>
      <c r="L154" t="s">
        <v>929</v>
      </c>
      <c r="M154" t="s">
        <v>930</v>
      </c>
      <c r="N154" t="s">
        <v>764</v>
      </c>
      <c r="O154">
        <v>3.929885267</v>
      </c>
      <c r="P154">
        <v>0</v>
      </c>
      <c r="Q154">
        <v>0.77626299600000004</v>
      </c>
      <c r="R154">
        <v>1.4671270590000001</v>
      </c>
      <c r="S154">
        <v>0.84786886900000002</v>
      </c>
      <c r="T154">
        <v>8.7603416809999999</v>
      </c>
      <c r="U154">
        <v>10.589269529999999</v>
      </c>
      <c r="V154">
        <v>8.1167729079999997</v>
      </c>
      <c r="W154">
        <v>21.894594690000002</v>
      </c>
      <c r="X154">
        <v>4.876661307</v>
      </c>
      <c r="Y154">
        <v>20.73539066</v>
      </c>
      <c r="Z154">
        <v>10.53534763</v>
      </c>
      <c r="AA154">
        <v>12.35047207</v>
      </c>
      <c r="AB154">
        <v>19.5476873</v>
      </c>
      <c r="AC154">
        <v>8.6086501660000003</v>
      </c>
      <c r="AD154">
        <v>56.489687830000001</v>
      </c>
      <c r="AE154">
        <v>38.129809219999999</v>
      </c>
      <c r="AF154">
        <v>42.222908869999998</v>
      </c>
      <c r="AG154">
        <v>58.75237697</v>
      </c>
      <c r="AH154">
        <v>31.305574709999998</v>
      </c>
      <c r="AI154">
        <v>1.9846058999999999E-2</v>
      </c>
      <c r="AJ154">
        <v>140.89640320000001</v>
      </c>
      <c r="AK154">
        <v>22.780558159999998</v>
      </c>
      <c r="AL154">
        <v>115.88064869999999</v>
      </c>
    </row>
    <row r="155" spans="1:38">
      <c r="A155" t="s">
        <v>931</v>
      </c>
      <c r="B155" t="s">
        <v>932</v>
      </c>
      <c r="C155" t="s">
        <v>510</v>
      </c>
      <c r="F155" t="s">
        <v>919</v>
      </c>
      <c r="G155">
        <v>2883.1</v>
      </c>
      <c r="H155" t="s">
        <v>933</v>
      </c>
      <c r="I155">
        <v>183</v>
      </c>
      <c r="K155" t="b">
        <v>1</v>
      </c>
      <c r="L155">
        <v>0</v>
      </c>
      <c r="M155">
        <v>0</v>
      </c>
      <c r="O155">
        <v>0.54830973599999999</v>
      </c>
      <c r="P155">
        <v>0.82966290899999995</v>
      </c>
      <c r="Q155">
        <v>0.206157747</v>
      </c>
      <c r="R155">
        <v>4.2530695879999998</v>
      </c>
      <c r="S155">
        <v>1.006360989</v>
      </c>
      <c r="T155">
        <v>0.49018272899999998</v>
      </c>
      <c r="U155">
        <v>8.9963104000000002E-2</v>
      </c>
      <c r="V155">
        <v>0.11587697199999999</v>
      </c>
      <c r="W155">
        <v>0.50636871299999997</v>
      </c>
      <c r="X155">
        <v>4.7660701E-2</v>
      </c>
      <c r="Y155">
        <v>0.32009068499999999</v>
      </c>
      <c r="Z155">
        <v>7.6186528000000003E-2</v>
      </c>
      <c r="AA155">
        <v>5.7961042999999997E-2</v>
      </c>
      <c r="AB155">
        <v>0.235679213</v>
      </c>
      <c r="AC155">
        <v>0.18615657499999999</v>
      </c>
      <c r="AD155">
        <v>0.93402591599999996</v>
      </c>
      <c r="AE155">
        <v>0.12352253000000001</v>
      </c>
      <c r="AF155">
        <v>0.46873679200000001</v>
      </c>
      <c r="AG155">
        <v>0.51921626600000004</v>
      </c>
      <c r="AH155">
        <v>0.221908049</v>
      </c>
      <c r="AI155">
        <v>0.298769707</v>
      </c>
      <c r="AJ155">
        <v>3.193553503</v>
      </c>
      <c r="AK155">
        <v>0.12999891199999999</v>
      </c>
      <c r="AL155">
        <v>1.0953554619999999</v>
      </c>
    </row>
    <row r="156" spans="1:38">
      <c r="A156" t="s">
        <v>934</v>
      </c>
      <c r="B156" t="s">
        <v>935</v>
      </c>
      <c r="C156" t="s">
        <v>288</v>
      </c>
      <c r="F156" t="s">
        <v>936</v>
      </c>
      <c r="G156">
        <v>0</v>
      </c>
      <c r="H156" t="s">
        <v>937</v>
      </c>
      <c r="I156" t="s">
        <v>938</v>
      </c>
      <c r="J156" t="s">
        <v>936</v>
      </c>
      <c r="K156" t="b">
        <v>1</v>
      </c>
      <c r="L156" t="s">
        <v>939</v>
      </c>
      <c r="M156" t="s">
        <v>940</v>
      </c>
      <c r="N156" t="s">
        <v>764</v>
      </c>
      <c r="O156">
        <v>1.6941790000000002E-2</v>
      </c>
      <c r="P156">
        <v>3.1793232999999997E-2</v>
      </c>
      <c r="Q156">
        <v>6.1090163730000002</v>
      </c>
      <c r="R156">
        <v>8.8508657339999992</v>
      </c>
      <c r="S156">
        <v>4.8121373000000002E-2</v>
      </c>
      <c r="T156">
        <v>24.322904550000001</v>
      </c>
      <c r="U156">
        <v>21.78962353</v>
      </c>
      <c r="V156">
        <v>15.30176355</v>
      </c>
      <c r="W156">
        <v>32.225708470000001</v>
      </c>
      <c r="X156">
        <v>13.80086463</v>
      </c>
      <c r="Y156">
        <v>42.056153070000001</v>
      </c>
      <c r="Z156">
        <v>22.279606090000001</v>
      </c>
      <c r="AA156">
        <v>16.705396539999999</v>
      </c>
      <c r="AB156">
        <v>20.800476150000001</v>
      </c>
      <c r="AC156">
        <v>21.192543109999999</v>
      </c>
      <c r="AD156">
        <v>6.633350632</v>
      </c>
      <c r="AE156">
        <v>4.4272921890000001</v>
      </c>
      <c r="AF156">
        <v>5.6641367999999996</v>
      </c>
      <c r="AG156">
        <v>3.5954464239999999</v>
      </c>
      <c r="AH156">
        <v>3.071758676</v>
      </c>
      <c r="AI156">
        <v>2.5073295999999998E-2</v>
      </c>
      <c r="AJ156">
        <v>188.5721236</v>
      </c>
      <c r="AK156">
        <v>26.003197140000001</v>
      </c>
      <c r="AL156">
        <v>14.359991859999999</v>
      </c>
    </row>
    <row r="157" spans="1:38">
      <c r="A157" t="s">
        <v>941</v>
      </c>
      <c r="B157" t="s">
        <v>942</v>
      </c>
      <c r="C157" t="s">
        <v>260</v>
      </c>
      <c r="G157">
        <v>2917.2</v>
      </c>
      <c r="H157" t="s">
        <v>943</v>
      </c>
      <c r="I157">
        <v>185</v>
      </c>
      <c r="K157" t="b">
        <v>0</v>
      </c>
      <c r="L157">
        <v>0</v>
      </c>
      <c r="M157">
        <v>0</v>
      </c>
      <c r="O157">
        <v>27.70936816</v>
      </c>
      <c r="P157">
        <v>22.35473026</v>
      </c>
      <c r="Q157">
        <v>23.002478759999999</v>
      </c>
      <c r="R157">
        <v>44.40076389</v>
      </c>
      <c r="S157">
        <v>13.764776449999999</v>
      </c>
      <c r="T157">
        <v>6.7929854650000001</v>
      </c>
      <c r="U157">
        <v>4.2604155520000004</v>
      </c>
      <c r="V157">
        <v>2.9949365160000001</v>
      </c>
      <c r="W157">
        <v>3.9057195390000001</v>
      </c>
      <c r="X157">
        <v>2.520089654</v>
      </c>
      <c r="Y157">
        <v>3.2893354320000001</v>
      </c>
      <c r="Z157">
        <v>1.80329399</v>
      </c>
      <c r="AA157">
        <v>1.7811820140000001</v>
      </c>
      <c r="AB157">
        <v>1.7350552619999999</v>
      </c>
      <c r="AC157">
        <v>2.6155195689999999</v>
      </c>
      <c r="AD157">
        <v>29.831125369999999</v>
      </c>
      <c r="AE157">
        <v>18.023786130000001</v>
      </c>
      <c r="AF157">
        <v>27.405306660000001</v>
      </c>
      <c r="AG157">
        <v>12.701327060000001</v>
      </c>
      <c r="AH157">
        <v>12.86435627</v>
      </c>
      <c r="AI157">
        <v>15.90525345</v>
      </c>
      <c r="AJ157">
        <v>28.553262669999999</v>
      </c>
      <c r="AK157">
        <v>2.2659904059999998</v>
      </c>
      <c r="AL157">
        <v>93.020195709999996</v>
      </c>
    </row>
    <row r="158" spans="1:38">
      <c r="A158" t="s">
        <v>944</v>
      </c>
      <c r="B158" t="s">
        <v>945</v>
      </c>
      <c r="C158" t="s">
        <v>260</v>
      </c>
      <c r="G158">
        <v>2924.5</v>
      </c>
      <c r="H158" t="s">
        <v>946</v>
      </c>
      <c r="I158">
        <v>186</v>
      </c>
      <c r="K158" t="b">
        <v>0</v>
      </c>
      <c r="L158">
        <v>0</v>
      </c>
      <c r="M158">
        <v>0</v>
      </c>
      <c r="O158" s="4">
        <v>2.7999999999999999E-6</v>
      </c>
      <c r="P158" s="4">
        <v>3.47E-8</v>
      </c>
      <c r="Q158" s="4">
        <v>4.32E-7</v>
      </c>
      <c r="R158" s="4">
        <v>8.79E-8</v>
      </c>
      <c r="S158">
        <v>4.9978679999999998E-2</v>
      </c>
      <c r="T158">
        <v>0</v>
      </c>
      <c r="U158" s="4">
        <v>6.6199999999999996E-5</v>
      </c>
      <c r="V158" s="4">
        <v>7.2399999999999998E-5</v>
      </c>
      <c r="W158">
        <v>0</v>
      </c>
      <c r="X158">
        <v>2.5506107E-2</v>
      </c>
      <c r="Y158">
        <v>5.1620975999999999E-2</v>
      </c>
      <c r="Z158" s="4">
        <v>7.6000000000000006E-8</v>
      </c>
      <c r="AA158">
        <v>0.22796381800000001</v>
      </c>
      <c r="AB158">
        <v>2.8479920000000001E-3</v>
      </c>
      <c r="AC158">
        <v>1.5319068E-2</v>
      </c>
      <c r="AD158">
        <v>0.51852145800000005</v>
      </c>
      <c r="AE158">
        <v>0.19703121500000001</v>
      </c>
      <c r="AF158">
        <v>3.1513765390000001</v>
      </c>
      <c r="AG158">
        <v>0.10303696599999999</v>
      </c>
      <c r="AH158">
        <v>0.87461400600000005</v>
      </c>
      <c r="AI158">
        <v>8.3267080000000004E-3</v>
      </c>
      <c r="AJ158">
        <v>0.36552116499999998</v>
      </c>
      <c r="AK158">
        <v>0.14301602699999999</v>
      </c>
      <c r="AL158">
        <v>5.5338224919999996</v>
      </c>
    </row>
    <row r="159" spans="1:38">
      <c r="A159" t="s">
        <v>947</v>
      </c>
      <c r="B159" t="s">
        <v>948</v>
      </c>
      <c r="C159" t="s">
        <v>260</v>
      </c>
      <c r="G159">
        <v>2933.4</v>
      </c>
      <c r="H159" t="s">
        <v>949</v>
      </c>
      <c r="I159">
        <v>187</v>
      </c>
      <c r="K159" t="b">
        <v>0</v>
      </c>
      <c r="L159">
        <v>0</v>
      </c>
      <c r="M159">
        <v>0</v>
      </c>
      <c r="O159">
        <v>2.8713618840000001</v>
      </c>
      <c r="P159">
        <v>2.8387739070000002</v>
      </c>
      <c r="Q159">
        <v>1.8394141150000001</v>
      </c>
      <c r="R159">
        <v>3.1443479079999999</v>
      </c>
      <c r="S159">
        <v>0.500637479</v>
      </c>
      <c r="T159">
        <v>1.8873682860000001</v>
      </c>
      <c r="U159">
        <v>1.1126098259999999</v>
      </c>
      <c r="V159">
        <v>0.839685028</v>
      </c>
      <c r="W159">
        <v>0.74420307100000005</v>
      </c>
      <c r="X159">
        <v>0.27174403600000002</v>
      </c>
      <c r="Y159">
        <v>2.4208947300000001</v>
      </c>
      <c r="Z159">
        <v>0.65085874200000005</v>
      </c>
      <c r="AA159">
        <v>0.46896848000000002</v>
      </c>
      <c r="AB159">
        <v>0.349581684</v>
      </c>
      <c r="AC159">
        <v>1.373290248</v>
      </c>
      <c r="AD159">
        <v>2.929058E-3</v>
      </c>
      <c r="AE159">
        <v>2.2568929999999998E-3</v>
      </c>
      <c r="AF159">
        <v>7.8581780000000004E-3</v>
      </c>
      <c r="AG159">
        <v>2.4894499999999998E-3</v>
      </c>
      <c r="AH159">
        <v>1.762242E-3</v>
      </c>
      <c r="AI159">
        <v>0.94030195100000002</v>
      </c>
      <c r="AJ159">
        <v>4.2933780949999996</v>
      </c>
      <c r="AK159">
        <v>0.56244316900000002</v>
      </c>
      <c r="AL159">
        <v>3.5934109999999999E-3</v>
      </c>
    </row>
    <row r="160" spans="1:38">
      <c r="A160" t="s">
        <v>950</v>
      </c>
      <c r="B160" t="s">
        <v>951</v>
      </c>
      <c r="C160" t="s">
        <v>260</v>
      </c>
      <c r="G160">
        <v>2939.7</v>
      </c>
      <c r="H160" t="s">
        <v>952</v>
      </c>
      <c r="I160">
        <v>188</v>
      </c>
      <c r="K160" t="b">
        <v>0</v>
      </c>
      <c r="L160">
        <v>0</v>
      </c>
      <c r="M160">
        <v>0</v>
      </c>
      <c r="O160">
        <v>4.4358195729999998</v>
      </c>
      <c r="P160">
        <v>7.4405309600000002</v>
      </c>
      <c r="Q160">
        <v>2.0400389000000001E-2</v>
      </c>
      <c r="R160">
        <v>0.85245526500000002</v>
      </c>
      <c r="S160">
        <v>2.241884421</v>
      </c>
      <c r="T160">
        <v>1.6696204910000001</v>
      </c>
      <c r="U160">
        <v>7.0899342000000004E-2</v>
      </c>
      <c r="V160">
        <v>2.9020722249999999</v>
      </c>
      <c r="W160">
        <v>0.38502391400000002</v>
      </c>
      <c r="X160">
        <v>4.6074721999999999E-2</v>
      </c>
      <c r="Y160">
        <v>0.26647621399999999</v>
      </c>
      <c r="Z160">
        <v>0.36789641499999998</v>
      </c>
      <c r="AA160">
        <v>4.2087920000000003E-3</v>
      </c>
      <c r="AB160">
        <v>9.7091300000000001E-4</v>
      </c>
      <c r="AC160">
        <v>2.665956537</v>
      </c>
      <c r="AD160">
        <v>62.59996392</v>
      </c>
      <c r="AE160">
        <v>38.20699802</v>
      </c>
      <c r="AF160">
        <v>110.77069590000001</v>
      </c>
      <c r="AG160">
        <v>76.728859270000001</v>
      </c>
      <c r="AH160">
        <v>27.241335029999998</v>
      </c>
      <c r="AI160">
        <v>7.2296160269999996</v>
      </c>
      <c r="AJ160">
        <v>2.2628669000000001E-2</v>
      </c>
      <c r="AK160">
        <v>3.4511580000000002E-3</v>
      </c>
      <c r="AL160">
        <v>231.13938590000001</v>
      </c>
    </row>
    <row r="161" spans="1:38">
      <c r="A161" t="s">
        <v>953</v>
      </c>
      <c r="B161" t="s">
        <v>954</v>
      </c>
      <c r="C161" t="s">
        <v>296</v>
      </c>
      <c r="E161" t="s">
        <v>15</v>
      </c>
      <c r="F161" t="s">
        <v>13</v>
      </c>
      <c r="G161">
        <v>2972.6</v>
      </c>
      <c r="H161" t="s">
        <v>955</v>
      </c>
      <c r="I161">
        <v>189</v>
      </c>
      <c r="J161" t="s">
        <v>13</v>
      </c>
      <c r="K161" t="b">
        <v>1</v>
      </c>
      <c r="L161" t="s">
        <v>956</v>
      </c>
      <c r="M161" t="s">
        <v>957</v>
      </c>
      <c r="O161">
        <v>37.467257150000002</v>
      </c>
      <c r="P161">
        <v>34.159921740000001</v>
      </c>
      <c r="Q161">
        <v>47.677645300000002</v>
      </c>
      <c r="R161">
        <v>106.2838383</v>
      </c>
      <c r="S161">
        <v>38.450318969999998</v>
      </c>
      <c r="T161">
        <v>5.3273456030000004</v>
      </c>
      <c r="U161">
        <v>2.822369846</v>
      </c>
      <c r="V161">
        <v>4.0625316600000003</v>
      </c>
      <c r="W161">
        <v>6.1041129280000002</v>
      </c>
      <c r="X161">
        <v>3.428877945</v>
      </c>
      <c r="Y161">
        <v>7.0851787110000002</v>
      </c>
      <c r="Z161">
        <v>3.5417613179999998</v>
      </c>
      <c r="AA161">
        <v>4.632128593</v>
      </c>
      <c r="AB161">
        <v>3.493829147</v>
      </c>
      <c r="AC161">
        <v>4.1726184310000001</v>
      </c>
      <c r="AD161">
        <v>0.34511543700000002</v>
      </c>
      <c r="AE161">
        <v>1.057651342</v>
      </c>
      <c r="AF161">
        <v>3.1294721330000002</v>
      </c>
      <c r="AG161">
        <v>0.21328592699999999</v>
      </c>
      <c r="AH161">
        <v>0.37925638699999997</v>
      </c>
      <c r="AI161">
        <v>38.950282549999997</v>
      </c>
      <c r="AJ161">
        <v>49.67788324</v>
      </c>
      <c r="AK161">
        <v>5.3599776390000002</v>
      </c>
      <c r="AL161">
        <v>0.53975670899999995</v>
      </c>
    </row>
    <row r="162" spans="1:38">
      <c r="A162" t="s">
        <v>958</v>
      </c>
      <c r="B162" t="s">
        <v>959</v>
      </c>
      <c r="C162" t="s">
        <v>260</v>
      </c>
      <c r="G162">
        <v>2999.6</v>
      </c>
      <c r="H162" t="s">
        <v>960</v>
      </c>
      <c r="I162">
        <v>190</v>
      </c>
      <c r="K162" t="b">
        <v>0</v>
      </c>
      <c r="L162">
        <v>0</v>
      </c>
      <c r="M162">
        <v>0</v>
      </c>
      <c r="O162" s="4">
        <v>6.4000000000000001E-7</v>
      </c>
      <c r="P162">
        <v>2.5356658000000001E-2</v>
      </c>
      <c r="Q162" s="4">
        <v>4.1399999999999997E-5</v>
      </c>
      <c r="R162">
        <v>2.0497665000000002E-2</v>
      </c>
      <c r="S162">
        <v>7.6481800000000001E-4</v>
      </c>
      <c r="T162">
        <v>1.7124729999999999E-3</v>
      </c>
      <c r="U162" s="4">
        <v>6.7999999999999999E-5</v>
      </c>
      <c r="V162">
        <v>1.9746299999999999E-4</v>
      </c>
      <c r="W162">
        <v>1.84687E-4</v>
      </c>
      <c r="X162">
        <v>2.517746E-3</v>
      </c>
      <c r="Y162">
        <v>7.7733499999999998E-4</v>
      </c>
      <c r="Z162" s="4">
        <v>9.7700000000000003E-5</v>
      </c>
      <c r="AA162">
        <v>2.7376000000000001E-4</v>
      </c>
      <c r="AB162">
        <v>3.2545099999999998E-4</v>
      </c>
      <c r="AC162">
        <v>1.0781090000000001E-3</v>
      </c>
      <c r="AD162">
        <v>0.10963334600000001</v>
      </c>
      <c r="AE162">
        <v>4.8211946999999998E-2</v>
      </c>
      <c r="AF162">
        <v>9.1995719000000004E-2</v>
      </c>
      <c r="AG162">
        <v>0.11149243</v>
      </c>
      <c r="AH162">
        <v>3.2705927000000003E-2</v>
      </c>
      <c r="AI162">
        <v>5.9717199999999998E-3</v>
      </c>
      <c r="AJ162" s="4">
        <v>1.3900000000000001E-5</v>
      </c>
      <c r="AK162" s="4">
        <v>8.5900000000000001E-5</v>
      </c>
      <c r="AL162">
        <v>0.22171149300000001</v>
      </c>
    </row>
    <row r="163" spans="1:38">
      <c r="A163" t="s">
        <v>961</v>
      </c>
      <c r="B163" t="s">
        <v>962</v>
      </c>
      <c r="C163" t="s">
        <v>260</v>
      </c>
      <c r="G163">
        <v>3015.6</v>
      </c>
      <c r="H163" t="s">
        <v>963</v>
      </c>
      <c r="I163">
        <v>191</v>
      </c>
      <c r="K163" t="b">
        <v>0</v>
      </c>
      <c r="L163">
        <v>0</v>
      </c>
      <c r="M163">
        <v>0</v>
      </c>
      <c r="O163">
        <v>1.2025266999999999E-2</v>
      </c>
      <c r="P163">
        <v>4.9318169999999998E-3</v>
      </c>
      <c r="Q163">
        <v>2.5360119999999998E-3</v>
      </c>
      <c r="R163">
        <v>2.567157E-3</v>
      </c>
      <c r="S163" s="4">
        <v>1.1800000000000001E-5</v>
      </c>
      <c r="T163">
        <v>7.5668700000000003E-4</v>
      </c>
      <c r="U163" s="4">
        <v>1.8899999999999999E-6</v>
      </c>
      <c r="V163">
        <v>2.8291699999999999E-4</v>
      </c>
      <c r="W163">
        <v>1.3889800000000001E-4</v>
      </c>
      <c r="X163">
        <v>1.8311969999999999E-3</v>
      </c>
      <c r="Y163" s="4">
        <v>9.8599999999999998E-5</v>
      </c>
      <c r="Z163">
        <v>1.5811029999999999E-3</v>
      </c>
      <c r="AA163">
        <v>1.57372E-4</v>
      </c>
      <c r="AB163">
        <v>6.6029499999999998E-4</v>
      </c>
      <c r="AC163">
        <v>2.5553400000000002E-4</v>
      </c>
      <c r="AD163">
        <v>2.2196109999999998E-3</v>
      </c>
      <c r="AE163" s="4">
        <v>4.6299999999999997E-6</v>
      </c>
      <c r="AF163" s="4">
        <v>7.9100000000000005E-6</v>
      </c>
      <c r="AG163">
        <v>1.0240459E-2</v>
      </c>
      <c r="AH163">
        <v>1.0851799999999999E-4</v>
      </c>
      <c r="AI163" s="4">
        <v>3.2700000000000002E-5</v>
      </c>
      <c r="AJ163">
        <v>1.02518E-4</v>
      </c>
      <c r="AK163">
        <v>6.3573969999999999E-3</v>
      </c>
      <c r="AL163">
        <v>6.3829399999999997E-4</v>
      </c>
    </row>
    <row r="164" spans="1:38">
      <c r="A164" t="s">
        <v>964</v>
      </c>
      <c r="B164" t="s">
        <v>965</v>
      </c>
      <c r="C164" t="s">
        <v>260</v>
      </c>
      <c r="G164">
        <v>3026.9</v>
      </c>
      <c r="H164" t="s">
        <v>966</v>
      </c>
      <c r="I164">
        <v>192</v>
      </c>
      <c r="K164" t="b">
        <v>0</v>
      </c>
      <c r="L164">
        <v>0</v>
      </c>
      <c r="M164">
        <v>0</v>
      </c>
      <c r="O164">
        <v>0.46138377800000002</v>
      </c>
      <c r="P164">
        <v>0.60517145800000005</v>
      </c>
      <c r="Q164">
        <v>0.77322952300000003</v>
      </c>
      <c r="R164">
        <v>0.89658282199999995</v>
      </c>
      <c r="S164">
        <v>0.36269287</v>
      </c>
      <c r="T164">
        <v>0.55823473099999998</v>
      </c>
      <c r="U164">
        <v>0.20588938900000001</v>
      </c>
      <c r="V164">
        <v>0.116892727</v>
      </c>
      <c r="W164">
        <v>0.15287879100000001</v>
      </c>
      <c r="X164">
        <v>0.25928612899999998</v>
      </c>
      <c r="Y164">
        <v>0.58935130300000005</v>
      </c>
      <c r="Z164">
        <v>0.26528821800000002</v>
      </c>
      <c r="AA164">
        <v>0.12848855000000001</v>
      </c>
      <c r="AB164">
        <v>0.113606283</v>
      </c>
      <c r="AC164">
        <v>0.244049873</v>
      </c>
      <c r="AD164">
        <v>1.03695E-4</v>
      </c>
      <c r="AE164">
        <v>1.3112393999999999E-2</v>
      </c>
      <c r="AF164">
        <v>1.8753089999999999E-3</v>
      </c>
      <c r="AG164" s="4">
        <v>2.3E-6</v>
      </c>
      <c r="AH164">
        <v>2.4651399999999998E-4</v>
      </c>
      <c r="AI164">
        <v>0.37097543999999999</v>
      </c>
      <c r="AJ164">
        <v>1.9133852819999999</v>
      </c>
      <c r="AK164">
        <v>0.269362726</v>
      </c>
      <c r="AL164">
        <v>2.8633404000000001E-2</v>
      </c>
    </row>
    <row r="165" spans="1:38">
      <c r="A165" t="s">
        <v>967</v>
      </c>
      <c r="B165" t="s">
        <v>968</v>
      </c>
      <c r="C165" t="s">
        <v>260</v>
      </c>
      <c r="G165">
        <v>3033</v>
      </c>
      <c r="H165" t="s">
        <v>969</v>
      </c>
      <c r="I165">
        <v>193</v>
      </c>
      <c r="K165" t="b">
        <v>0</v>
      </c>
      <c r="L165">
        <v>0</v>
      </c>
      <c r="M165">
        <v>0</v>
      </c>
      <c r="O165">
        <v>9.4733199999999995E-4</v>
      </c>
      <c r="P165">
        <v>1.3944951000000001E-2</v>
      </c>
      <c r="Q165">
        <v>2.3373600000000001E-3</v>
      </c>
      <c r="R165">
        <v>1.8583962999999998E-2</v>
      </c>
      <c r="S165">
        <v>2.757008E-3</v>
      </c>
      <c r="T165">
        <v>8.7870199999999998E-4</v>
      </c>
      <c r="U165">
        <v>6.1669999999999997E-4</v>
      </c>
      <c r="V165">
        <v>8.3897199999999998E-3</v>
      </c>
      <c r="W165">
        <v>5.06293E-4</v>
      </c>
      <c r="X165" s="4">
        <v>2.5300000000000002E-8</v>
      </c>
      <c r="Y165">
        <v>1.741392E-3</v>
      </c>
      <c r="Z165">
        <v>1.3195469999999999E-3</v>
      </c>
      <c r="AA165">
        <v>1.1204069999999999E-3</v>
      </c>
      <c r="AB165">
        <v>1.5749679999999999E-3</v>
      </c>
      <c r="AC165">
        <v>1.2074340000000001E-3</v>
      </c>
      <c r="AD165">
        <v>1.0055789999999999E-3</v>
      </c>
      <c r="AE165" s="4">
        <v>2.2500000000000001E-5</v>
      </c>
      <c r="AF165">
        <v>3.9887129999999996E-3</v>
      </c>
      <c r="AG165">
        <v>4.0105215999999999E-2</v>
      </c>
      <c r="AH165">
        <v>2.7388899999999998E-4</v>
      </c>
      <c r="AI165">
        <v>8.7659200000000004E-4</v>
      </c>
      <c r="AJ165">
        <v>1.4402162E-2</v>
      </c>
      <c r="AK165">
        <v>1.5592469999999999E-3</v>
      </c>
      <c r="AL165" s="4">
        <v>2.3800000000000001E-6</v>
      </c>
    </row>
    <row r="166" spans="1:38">
      <c r="A166" t="s">
        <v>970</v>
      </c>
      <c r="B166" t="s">
        <v>971</v>
      </c>
      <c r="C166" t="s">
        <v>510</v>
      </c>
      <c r="F166" t="s">
        <v>972</v>
      </c>
      <c r="G166">
        <v>3045.5</v>
      </c>
      <c r="H166" t="s">
        <v>973</v>
      </c>
      <c r="I166">
        <v>194</v>
      </c>
      <c r="K166" t="b">
        <v>1</v>
      </c>
      <c r="L166">
        <v>0</v>
      </c>
      <c r="M166">
        <v>0</v>
      </c>
      <c r="O166">
        <v>66.929059339999995</v>
      </c>
      <c r="P166">
        <v>48.776769010000002</v>
      </c>
      <c r="Q166">
        <v>95.092045459999994</v>
      </c>
      <c r="R166">
        <v>67.615481239999994</v>
      </c>
      <c r="S166">
        <v>23.732366070000001</v>
      </c>
      <c r="T166">
        <v>9.0615578029999995</v>
      </c>
      <c r="U166">
        <v>6.653977351</v>
      </c>
      <c r="V166">
        <v>5.6594721740000002</v>
      </c>
      <c r="W166">
        <v>3.806512541</v>
      </c>
      <c r="X166">
        <v>2.1583726830000001</v>
      </c>
      <c r="Y166">
        <v>6.2072301960000003</v>
      </c>
      <c r="Z166">
        <v>5.5624076889999996</v>
      </c>
      <c r="AA166">
        <v>8.1168406940000004</v>
      </c>
      <c r="AB166">
        <v>2.69614274</v>
      </c>
      <c r="AC166">
        <v>2.5621121090000001</v>
      </c>
      <c r="AD166">
        <v>9.5696655000000005E-2</v>
      </c>
      <c r="AE166">
        <v>0.14682293799999999</v>
      </c>
      <c r="AF166">
        <v>0.96609673600000001</v>
      </c>
      <c r="AG166">
        <v>0.194878104</v>
      </c>
      <c r="AH166">
        <v>9.5583409999999994E-2</v>
      </c>
      <c r="AI166">
        <v>21.257712160000001</v>
      </c>
      <c r="AJ166">
        <v>41.439373590000002</v>
      </c>
      <c r="AK166">
        <v>3.7446777949999999</v>
      </c>
      <c r="AL166">
        <v>2.6012884999999999E-2</v>
      </c>
    </row>
    <row r="167" spans="1:38">
      <c r="A167" t="s">
        <v>974</v>
      </c>
      <c r="B167" t="s">
        <v>975</v>
      </c>
      <c r="C167" t="s">
        <v>260</v>
      </c>
      <c r="G167">
        <v>3069.3</v>
      </c>
      <c r="H167" t="s">
        <v>976</v>
      </c>
      <c r="I167">
        <v>195</v>
      </c>
      <c r="K167" t="b">
        <v>0</v>
      </c>
      <c r="L167">
        <v>0</v>
      </c>
      <c r="M167">
        <v>0</v>
      </c>
      <c r="O167" s="4">
        <v>1.5800000000000001E-5</v>
      </c>
      <c r="P167" s="4">
        <v>2.5999999999999998E-5</v>
      </c>
      <c r="Q167" s="4">
        <v>4.1199999999999998E-7</v>
      </c>
      <c r="R167" s="4">
        <v>5.3399999999999997E-5</v>
      </c>
      <c r="S167">
        <v>1.80657E-4</v>
      </c>
      <c r="T167" s="4">
        <v>6.9099999999999999E-6</v>
      </c>
      <c r="U167" s="4">
        <v>6.0000000000000002E-5</v>
      </c>
      <c r="V167" s="4">
        <v>6.5799999999999999E-7</v>
      </c>
      <c r="W167" s="4">
        <v>5.2499999999999997E-6</v>
      </c>
      <c r="X167" s="4">
        <v>9.95E-7</v>
      </c>
      <c r="Y167" s="4">
        <v>1.88E-6</v>
      </c>
      <c r="Z167" s="4">
        <v>1.0700000000000001E-7</v>
      </c>
      <c r="AA167" s="4">
        <v>1.2800000000000001E-7</v>
      </c>
      <c r="AB167" s="4">
        <v>1.08E-5</v>
      </c>
      <c r="AC167" s="4">
        <v>1.19E-5</v>
      </c>
      <c r="AD167" s="4">
        <v>3.8500000000000001E-5</v>
      </c>
      <c r="AE167" s="4">
        <v>7.96E-6</v>
      </c>
      <c r="AF167">
        <v>1.10418E-4</v>
      </c>
      <c r="AG167">
        <v>4.4293099999999998E-4</v>
      </c>
      <c r="AH167" s="4">
        <v>2.1500000000000001E-5</v>
      </c>
      <c r="AI167" s="4">
        <v>3.6200000000000001E-6</v>
      </c>
      <c r="AJ167" s="4">
        <v>4.4299999999999999E-5</v>
      </c>
      <c r="AK167" s="4">
        <v>3.65E-5</v>
      </c>
      <c r="AL167" s="4">
        <v>1.9E-6</v>
      </c>
    </row>
    <row r="168" spans="1:38">
      <c r="A168" t="s">
        <v>977</v>
      </c>
      <c r="B168" t="s">
        <v>978</v>
      </c>
      <c r="C168" t="s">
        <v>510</v>
      </c>
      <c r="F168" t="s">
        <v>979</v>
      </c>
      <c r="G168">
        <v>3081</v>
      </c>
      <c r="H168" t="s">
        <v>980</v>
      </c>
      <c r="I168">
        <v>196</v>
      </c>
      <c r="K168" t="b">
        <v>1</v>
      </c>
      <c r="L168">
        <v>0</v>
      </c>
      <c r="M168">
        <v>0</v>
      </c>
      <c r="O168">
        <v>166.01678010000001</v>
      </c>
      <c r="P168">
        <v>133.80389460000001</v>
      </c>
      <c r="Q168">
        <v>436.61969920000001</v>
      </c>
      <c r="R168">
        <v>1579.7807379999999</v>
      </c>
      <c r="S168">
        <v>569.58299</v>
      </c>
      <c r="T168">
        <v>105.9634485</v>
      </c>
      <c r="U168">
        <v>38.339693420000003</v>
      </c>
      <c r="V168">
        <v>43.627451550000004</v>
      </c>
      <c r="W168">
        <v>76.775124640000001</v>
      </c>
      <c r="X168">
        <v>17.558947029999999</v>
      </c>
      <c r="Y168">
        <v>83.377433819999993</v>
      </c>
      <c r="Z168">
        <v>24.989638169999999</v>
      </c>
      <c r="AA168">
        <v>24.027742180000001</v>
      </c>
      <c r="AB168">
        <v>9.7577376050000009</v>
      </c>
      <c r="AC168">
        <v>18.82379281</v>
      </c>
      <c r="AD168">
        <v>2.0016653230000001</v>
      </c>
      <c r="AE168">
        <v>0.95116812699999997</v>
      </c>
      <c r="AF168">
        <v>1.5443185559999999</v>
      </c>
      <c r="AG168">
        <v>7.0222927339999996</v>
      </c>
      <c r="AH168">
        <v>1.086338182</v>
      </c>
      <c r="AI168">
        <v>356.48027819999999</v>
      </c>
      <c r="AJ168">
        <v>213.4187091</v>
      </c>
      <c r="AK168">
        <v>28.060950040000002</v>
      </c>
      <c r="AL168">
        <v>1.6778167340000001</v>
      </c>
    </row>
    <row r="169" spans="1:38">
      <c r="A169" t="s">
        <v>981</v>
      </c>
      <c r="B169" t="s">
        <v>982</v>
      </c>
      <c r="C169" t="s">
        <v>510</v>
      </c>
      <c r="F169" t="s">
        <v>979</v>
      </c>
      <c r="G169">
        <v>3085.7</v>
      </c>
      <c r="H169" t="s">
        <v>983</v>
      </c>
      <c r="I169">
        <v>197</v>
      </c>
      <c r="K169" t="b">
        <v>1</v>
      </c>
      <c r="L169">
        <v>0</v>
      </c>
      <c r="M169">
        <v>0</v>
      </c>
      <c r="O169">
        <v>13.51272674</v>
      </c>
      <c r="P169">
        <v>9.3994416390000008</v>
      </c>
      <c r="Q169">
        <v>33.584336</v>
      </c>
      <c r="R169">
        <v>46.27078976</v>
      </c>
      <c r="S169">
        <v>41.55797304</v>
      </c>
      <c r="T169">
        <v>6.80061918</v>
      </c>
      <c r="U169">
        <v>2.1879528970000002</v>
      </c>
      <c r="V169">
        <v>1.6096227279999999</v>
      </c>
      <c r="W169">
        <v>7.8526689039999997</v>
      </c>
      <c r="X169">
        <v>1.754391686</v>
      </c>
      <c r="Y169">
        <v>6.904147408</v>
      </c>
      <c r="Z169">
        <v>1.3608757380000001</v>
      </c>
      <c r="AA169">
        <v>0.450555704</v>
      </c>
      <c r="AB169">
        <v>3.5082685269999998</v>
      </c>
      <c r="AC169">
        <v>4.586405751</v>
      </c>
      <c r="AD169">
        <v>1.716129343</v>
      </c>
      <c r="AE169">
        <v>4.5498149239999996</v>
      </c>
      <c r="AF169">
        <v>2.3378780039999998</v>
      </c>
      <c r="AG169">
        <v>4.5594336919999998</v>
      </c>
      <c r="AH169">
        <v>2.0758455420000002</v>
      </c>
      <c r="AI169">
        <v>19.352193320000001</v>
      </c>
      <c r="AJ169">
        <v>38.034841440000001</v>
      </c>
      <c r="AK169">
        <v>1.332439412</v>
      </c>
      <c r="AL169">
        <v>5.5067283700000003</v>
      </c>
    </row>
    <row r="170" spans="1:38">
      <c r="A170" t="s">
        <v>984</v>
      </c>
      <c r="B170" t="s">
        <v>985</v>
      </c>
      <c r="C170" t="s">
        <v>735</v>
      </c>
      <c r="F170" t="s">
        <v>986</v>
      </c>
      <c r="G170">
        <v>3092.2</v>
      </c>
      <c r="H170" t="s">
        <v>987</v>
      </c>
      <c r="I170">
        <v>198</v>
      </c>
      <c r="J170" t="s">
        <v>986</v>
      </c>
      <c r="K170" t="b">
        <v>1</v>
      </c>
      <c r="L170">
        <v>0</v>
      </c>
      <c r="M170">
        <v>0</v>
      </c>
      <c r="O170">
        <v>1.418189903</v>
      </c>
      <c r="P170">
        <v>1.3187698080000001</v>
      </c>
      <c r="Q170">
        <v>1.3894029729999999</v>
      </c>
      <c r="R170">
        <v>0.24058168199999999</v>
      </c>
      <c r="S170">
        <v>0.22935107599999999</v>
      </c>
      <c r="T170">
        <v>9.0937348000000001E-2</v>
      </c>
      <c r="U170">
        <v>8.2115375000000004E-2</v>
      </c>
      <c r="V170">
        <v>0.193446496</v>
      </c>
      <c r="W170">
        <v>0.12632991399999999</v>
      </c>
      <c r="X170">
        <v>7.0584015999999999E-2</v>
      </c>
      <c r="Y170">
        <v>0.25383245199999999</v>
      </c>
      <c r="Z170">
        <v>9.3388051999999999E-2</v>
      </c>
      <c r="AA170">
        <v>0.39834355100000002</v>
      </c>
      <c r="AB170">
        <v>7.1488530000000002E-3</v>
      </c>
      <c r="AC170">
        <v>9.4286111000000006E-2</v>
      </c>
      <c r="AD170">
        <v>1.7958539999999999E-3</v>
      </c>
      <c r="AE170">
        <v>6.6864739000000006E-2</v>
      </c>
      <c r="AF170">
        <v>8.2816077000000002E-2</v>
      </c>
      <c r="AG170">
        <v>3.4607409999999998E-3</v>
      </c>
      <c r="AH170">
        <v>8.2942950000000001E-3</v>
      </c>
      <c r="AI170">
        <v>1.0728527940000001</v>
      </c>
      <c r="AJ170">
        <v>0.937977756</v>
      </c>
      <c r="AK170">
        <v>0.14242865699999999</v>
      </c>
      <c r="AL170">
        <v>0</v>
      </c>
    </row>
    <row r="171" spans="1:38">
      <c r="A171" t="s">
        <v>988</v>
      </c>
      <c r="B171" t="s">
        <v>989</v>
      </c>
      <c r="C171" t="s">
        <v>260</v>
      </c>
      <c r="G171">
        <v>3099.6</v>
      </c>
      <c r="H171" t="s">
        <v>990</v>
      </c>
      <c r="I171">
        <v>199</v>
      </c>
      <c r="K171" t="b">
        <v>0</v>
      </c>
      <c r="L171">
        <v>0</v>
      </c>
      <c r="M171">
        <v>0</v>
      </c>
      <c r="O171">
        <v>2.8393392999999999E-2</v>
      </c>
      <c r="P171">
        <v>4.8861679999999998E-3</v>
      </c>
      <c r="Q171">
        <v>0.15967155299999999</v>
      </c>
      <c r="R171">
        <v>4.0526489999999998E-2</v>
      </c>
      <c r="S171">
        <v>3.8737703999999998E-2</v>
      </c>
      <c r="T171">
        <v>5.5125110000000003E-3</v>
      </c>
      <c r="U171">
        <v>2.3907580000000002E-3</v>
      </c>
      <c r="V171">
        <v>8.4398400000000005E-3</v>
      </c>
      <c r="W171">
        <v>2.7810819999999998E-3</v>
      </c>
      <c r="X171">
        <v>4.5423700000000002E-4</v>
      </c>
      <c r="Y171">
        <v>1.5554869999999999E-3</v>
      </c>
      <c r="Z171">
        <v>5.0518330000000004E-3</v>
      </c>
      <c r="AA171" s="4">
        <v>4.5500000000000001E-5</v>
      </c>
      <c r="AB171">
        <v>1.7575690000000001E-3</v>
      </c>
      <c r="AC171">
        <v>7.3783799999999999E-4</v>
      </c>
      <c r="AD171">
        <v>3.6337448000000001E-2</v>
      </c>
      <c r="AE171">
        <v>7.2046826999999994E-2</v>
      </c>
      <c r="AF171">
        <v>7.6485099999999999E-3</v>
      </c>
      <c r="AG171">
        <v>0.169093677</v>
      </c>
      <c r="AH171">
        <v>2.9708450000000001E-2</v>
      </c>
      <c r="AI171">
        <v>1.4613019999999999E-2</v>
      </c>
      <c r="AJ171">
        <v>6.1491100000000002E-3</v>
      </c>
      <c r="AK171">
        <v>5.1357909999999998E-3</v>
      </c>
      <c r="AL171">
        <v>0.22210231899999999</v>
      </c>
    </row>
    <row r="172" spans="1:38">
      <c r="A172" t="s">
        <v>991</v>
      </c>
      <c r="B172" t="s">
        <v>992</v>
      </c>
      <c r="C172" t="s">
        <v>260</v>
      </c>
      <c r="G172">
        <v>3110.3</v>
      </c>
      <c r="H172" t="s">
        <v>993</v>
      </c>
      <c r="I172">
        <v>200</v>
      </c>
      <c r="K172" t="b">
        <v>0</v>
      </c>
      <c r="L172">
        <v>0</v>
      </c>
      <c r="M172">
        <v>0</v>
      </c>
      <c r="O172" s="4">
        <v>1.13E-6</v>
      </c>
      <c r="P172">
        <v>2.9323650000000001E-3</v>
      </c>
      <c r="Q172">
        <v>0</v>
      </c>
      <c r="R172" s="4">
        <v>1.01E-5</v>
      </c>
      <c r="S172">
        <v>3.96621E-4</v>
      </c>
      <c r="T172">
        <v>1.1484008E-2</v>
      </c>
      <c r="U172">
        <v>1.4996440000000001E-3</v>
      </c>
      <c r="V172">
        <v>1.3405789999999999E-3</v>
      </c>
      <c r="W172" s="4">
        <v>4.8000000000000001E-5</v>
      </c>
      <c r="X172">
        <v>2.9685649999999998E-3</v>
      </c>
      <c r="Y172">
        <v>1.0601219999999999E-3</v>
      </c>
      <c r="Z172" s="4">
        <v>5.8100000000000003E-5</v>
      </c>
      <c r="AA172">
        <v>1.3192999999999999E-4</v>
      </c>
      <c r="AB172">
        <v>5.5440800000000005E-4</v>
      </c>
      <c r="AC172" s="4">
        <v>4.2799999999999997E-6</v>
      </c>
      <c r="AD172">
        <v>0</v>
      </c>
      <c r="AE172">
        <v>2.7464999999999998E-4</v>
      </c>
      <c r="AF172">
        <v>4.5415800000000002E-4</v>
      </c>
      <c r="AG172" s="4">
        <v>5.0599999999999997E-5</v>
      </c>
      <c r="AH172">
        <v>1.52845E-4</v>
      </c>
      <c r="AI172">
        <v>0</v>
      </c>
      <c r="AJ172">
        <v>6.8326200000000002E-4</v>
      </c>
      <c r="AK172">
        <v>2.4606999999999998E-4</v>
      </c>
      <c r="AL172">
        <v>3.857091E-3</v>
      </c>
    </row>
    <row r="173" spans="1:38">
      <c r="A173" t="s">
        <v>994</v>
      </c>
      <c r="B173" t="s">
        <v>995</v>
      </c>
      <c r="C173" t="s">
        <v>260</v>
      </c>
      <c r="G173">
        <v>3117.9</v>
      </c>
      <c r="H173" t="s">
        <v>996</v>
      </c>
      <c r="I173">
        <v>201</v>
      </c>
      <c r="K173" t="b">
        <v>0</v>
      </c>
      <c r="L173">
        <v>0</v>
      </c>
      <c r="M173">
        <v>0</v>
      </c>
      <c r="O173" s="4">
        <v>1.08E-6</v>
      </c>
      <c r="P173">
        <v>2.1891099999999999E-4</v>
      </c>
      <c r="Q173">
        <v>1.16548E-4</v>
      </c>
      <c r="R173">
        <v>1.1631390000000001E-3</v>
      </c>
      <c r="S173">
        <v>1.0279400000000001E-4</v>
      </c>
      <c r="T173" s="4">
        <v>6.0000000000000002E-6</v>
      </c>
      <c r="U173" s="4">
        <v>5.2799999999999996E-7</v>
      </c>
      <c r="V173" s="4">
        <v>9.7999999999999997E-5</v>
      </c>
      <c r="W173" s="4">
        <v>3.0800000000000003E-5</v>
      </c>
      <c r="X173" s="4">
        <v>8.9300000000000002E-5</v>
      </c>
      <c r="Y173" s="4">
        <v>3.7299999999999999E-6</v>
      </c>
      <c r="Z173" s="4">
        <v>2.5599999999999999E-5</v>
      </c>
      <c r="AA173" s="4">
        <v>1.6399999999999999E-5</v>
      </c>
      <c r="AB173" s="4">
        <v>1.22E-6</v>
      </c>
      <c r="AC173" s="4">
        <v>4.0000000000000002E-9</v>
      </c>
      <c r="AD173">
        <v>2.9231400000000001E-4</v>
      </c>
      <c r="AE173">
        <v>1.6048000000000001E-4</v>
      </c>
      <c r="AF173">
        <v>1.2257500000000001E-4</v>
      </c>
      <c r="AG173" s="4">
        <v>4.1400000000000002E-6</v>
      </c>
      <c r="AH173" s="4">
        <v>4.6600000000000001E-5</v>
      </c>
      <c r="AI173" s="4">
        <v>5.13E-5</v>
      </c>
      <c r="AJ173">
        <v>3.42061E-4</v>
      </c>
      <c r="AK173" s="4">
        <v>4.3000000000000003E-6</v>
      </c>
      <c r="AL173">
        <v>9.2494180000000006E-3</v>
      </c>
    </row>
    <row r="174" spans="1:38">
      <c r="A174" t="s">
        <v>997</v>
      </c>
      <c r="B174" t="s">
        <v>998</v>
      </c>
      <c r="C174" t="s">
        <v>260</v>
      </c>
      <c r="G174">
        <v>3151</v>
      </c>
      <c r="H174" t="s">
        <v>999</v>
      </c>
      <c r="I174">
        <v>202</v>
      </c>
      <c r="K174" t="b">
        <v>0</v>
      </c>
      <c r="L174">
        <v>0</v>
      </c>
      <c r="M174">
        <v>0</v>
      </c>
      <c r="O174">
        <v>0.24233803800000001</v>
      </c>
      <c r="P174">
        <v>0.100027778</v>
      </c>
      <c r="Q174">
        <v>1.720381049</v>
      </c>
      <c r="R174">
        <v>3.2450832119999999</v>
      </c>
      <c r="S174">
        <v>1.1190359679999999</v>
      </c>
      <c r="T174">
        <v>0.45558584000000002</v>
      </c>
      <c r="U174">
        <v>0.117357503</v>
      </c>
      <c r="V174">
        <v>0.15818270300000001</v>
      </c>
      <c r="W174">
        <v>0.26994834299999998</v>
      </c>
      <c r="X174">
        <v>8.9120155000000006E-2</v>
      </c>
      <c r="Y174">
        <v>0.80602277600000005</v>
      </c>
      <c r="Z174">
        <v>5.2309045999999998E-2</v>
      </c>
      <c r="AA174">
        <v>7.1806564000000003E-2</v>
      </c>
      <c r="AB174">
        <v>8.3164496000000004E-2</v>
      </c>
      <c r="AC174">
        <v>0.15025038399999999</v>
      </c>
      <c r="AD174">
        <v>0.38518846600000001</v>
      </c>
      <c r="AE174">
        <v>0.142283101</v>
      </c>
      <c r="AF174">
        <v>0.40146949500000001</v>
      </c>
      <c r="AG174">
        <v>0.64474682400000005</v>
      </c>
      <c r="AH174">
        <v>0.20078744400000001</v>
      </c>
      <c r="AI174">
        <v>0.63543324999999995</v>
      </c>
      <c r="AJ174">
        <v>0.69011739100000002</v>
      </c>
      <c r="AK174">
        <v>0.10480184200000001</v>
      </c>
      <c r="AL174">
        <v>0.386833816</v>
      </c>
    </row>
    <row r="175" spans="1:38">
      <c r="A175" t="s">
        <v>1000</v>
      </c>
      <c r="B175" t="s">
        <v>1001</v>
      </c>
      <c r="C175" t="s">
        <v>260</v>
      </c>
      <c r="G175">
        <v>3163.5</v>
      </c>
      <c r="H175" t="s">
        <v>1002</v>
      </c>
      <c r="I175">
        <v>203</v>
      </c>
      <c r="K175" t="b">
        <v>0</v>
      </c>
      <c r="L175">
        <v>0</v>
      </c>
      <c r="M175">
        <v>0</v>
      </c>
      <c r="O175">
        <v>3.7888405E-2</v>
      </c>
      <c r="P175">
        <v>5.6575713E-2</v>
      </c>
      <c r="Q175">
        <v>7.4563099999999993E-2</v>
      </c>
      <c r="R175">
        <v>3.2401578E-2</v>
      </c>
      <c r="S175">
        <v>1.9897650999999999E-2</v>
      </c>
      <c r="T175">
        <v>1.1993152E-2</v>
      </c>
      <c r="U175">
        <v>2.9842890000000002E-3</v>
      </c>
      <c r="V175">
        <v>5.4523189999999997E-3</v>
      </c>
      <c r="W175">
        <v>7.9435900000000002E-4</v>
      </c>
      <c r="X175">
        <v>4.1121099999999998E-4</v>
      </c>
      <c r="Y175">
        <v>6.5733079999999999E-3</v>
      </c>
      <c r="Z175">
        <v>3.7867019999999999E-3</v>
      </c>
      <c r="AA175">
        <v>6.8063530000000002E-3</v>
      </c>
      <c r="AB175">
        <v>2.2334899999999999E-3</v>
      </c>
      <c r="AC175">
        <v>1.6412969999999999E-3</v>
      </c>
      <c r="AD175" s="4">
        <v>4.5500000000000001E-5</v>
      </c>
      <c r="AE175">
        <v>7.0113700000000001E-4</v>
      </c>
      <c r="AF175">
        <v>1.2344299999999999E-4</v>
      </c>
      <c r="AG175" s="4">
        <v>6.4999999999999996E-6</v>
      </c>
      <c r="AH175" s="4">
        <v>5.8699999999999997E-5</v>
      </c>
      <c r="AI175">
        <v>1.8319636E-2</v>
      </c>
      <c r="AJ175">
        <v>7.1867961999999994E-2</v>
      </c>
      <c r="AK175">
        <v>2.6875079999999999E-3</v>
      </c>
      <c r="AL175">
        <v>2.3928119999999998E-3</v>
      </c>
    </row>
    <row r="176" spans="1:38">
      <c r="A176" t="s">
        <v>1003</v>
      </c>
      <c r="B176" t="s">
        <v>1004</v>
      </c>
      <c r="C176" t="s">
        <v>260</v>
      </c>
      <c r="G176">
        <v>3171.5</v>
      </c>
      <c r="H176" t="s">
        <v>1005</v>
      </c>
      <c r="I176">
        <v>204</v>
      </c>
      <c r="K176" t="b">
        <v>0</v>
      </c>
      <c r="L176">
        <v>0</v>
      </c>
      <c r="M176">
        <v>0</v>
      </c>
      <c r="O176">
        <v>13.02282538</v>
      </c>
      <c r="P176">
        <v>9.8863756939999998</v>
      </c>
      <c r="Q176">
        <v>14.83386951</v>
      </c>
      <c r="R176">
        <v>12.583515009999999</v>
      </c>
      <c r="S176">
        <v>6.8739548099999999</v>
      </c>
      <c r="T176">
        <v>1.8149406459999999</v>
      </c>
      <c r="U176">
        <v>0.96685666000000003</v>
      </c>
      <c r="V176">
        <v>1.058732515</v>
      </c>
      <c r="W176">
        <v>0.66844253799999998</v>
      </c>
      <c r="X176">
        <v>0.52354429599999996</v>
      </c>
      <c r="Y176">
        <v>1.3635764610000001</v>
      </c>
      <c r="Z176">
        <v>0.84514565799999997</v>
      </c>
      <c r="AA176">
        <v>1.324642323</v>
      </c>
      <c r="AB176">
        <v>0.48506046800000002</v>
      </c>
      <c r="AC176">
        <v>0.71572984100000003</v>
      </c>
      <c r="AD176">
        <v>1.1005075E-2</v>
      </c>
      <c r="AE176">
        <v>4.47594E-4</v>
      </c>
      <c r="AF176">
        <v>4.3862199999999997E-2</v>
      </c>
      <c r="AG176" s="4">
        <v>4.0000000000000003E-5</v>
      </c>
      <c r="AH176">
        <v>9.0108199999999999E-4</v>
      </c>
      <c r="AI176">
        <v>7.2656727209999996</v>
      </c>
      <c r="AJ176">
        <v>11.56017099</v>
      </c>
      <c r="AK176">
        <v>0.80380609000000003</v>
      </c>
      <c r="AL176">
        <v>1.8334762000000001E-2</v>
      </c>
    </row>
    <row r="177" spans="1:38">
      <c r="A177" t="s">
        <v>1006</v>
      </c>
      <c r="B177" t="s">
        <v>1007</v>
      </c>
      <c r="C177" t="s">
        <v>260</v>
      </c>
      <c r="G177">
        <v>3190.5</v>
      </c>
      <c r="H177" t="s">
        <v>1008</v>
      </c>
      <c r="I177">
        <v>206</v>
      </c>
      <c r="K177" t="b">
        <v>0</v>
      </c>
      <c r="L177">
        <v>0</v>
      </c>
      <c r="M177">
        <v>0</v>
      </c>
      <c r="O177" s="4">
        <v>6.5699999999999998E-5</v>
      </c>
      <c r="P177">
        <v>8.8438070000000004E-3</v>
      </c>
      <c r="Q177">
        <v>3.9319311000000003E-2</v>
      </c>
      <c r="R177">
        <v>1.1094278209999999</v>
      </c>
      <c r="S177">
        <v>0.56315624799999997</v>
      </c>
      <c r="T177">
        <v>0.16893293600000001</v>
      </c>
      <c r="U177">
        <v>9.3346160999999997E-2</v>
      </c>
      <c r="V177">
        <v>9.3972191999999996E-2</v>
      </c>
      <c r="W177">
        <v>1.7691865000000001E-2</v>
      </c>
      <c r="X177">
        <v>0.174306451</v>
      </c>
      <c r="Y177">
        <v>8.7057201000000001E-2</v>
      </c>
      <c r="Z177">
        <v>6.7084487999999998E-2</v>
      </c>
      <c r="AA177">
        <v>7.6537989000000001E-2</v>
      </c>
      <c r="AB177">
        <v>7.2791943999999997E-2</v>
      </c>
      <c r="AC177">
        <v>1.9245380999999999E-2</v>
      </c>
      <c r="AD177">
        <v>2.3809714849999999</v>
      </c>
      <c r="AE177">
        <v>0.59224481299999998</v>
      </c>
      <c r="AF177">
        <v>2.4094078689999998</v>
      </c>
      <c r="AG177">
        <v>0.17757879800000001</v>
      </c>
      <c r="AH177">
        <v>0.43530333500000001</v>
      </c>
      <c r="AI177">
        <v>0.33715330599999999</v>
      </c>
      <c r="AJ177">
        <v>0.98006266600000003</v>
      </c>
      <c r="AK177">
        <v>0.20661355000000001</v>
      </c>
      <c r="AL177">
        <v>5.9226866210000004</v>
      </c>
    </row>
    <row r="178" spans="1:38">
      <c r="A178" t="s">
        <v>1009</v>
      </c>
      <c r="B178" t="s">
        <v>1010</v>
      </c>
      <c r="C178" t="s">
        <v>260</v>
      </c>
      <c r="G178">
        <v>3228.2</v>
      </c>
      <c r="H178" t="s">
        <v>1011</v>
      </c>
      <c r="I178">
        <v>207</v>
      </c>
      <c r="K178" t="b">
        <v>0</v>
      </c>
      <c r="L178">
        <v>0</v>
      </c>
      <c r="M178">
        <v>0</v>
      </c>
      <c r="O178" s="4">
        <v>7.6699999999999994E-5</v>
      </c>
      <c r="P178">
        <v>1.276873E-3</v>
      </c>
      <c r="Q178">
        <v>1.9444199999999999E-4</v>
      </c>
      <c r="R178">
        <v>1.477204E-3</v>
      </c>
      <c r="S178">
        <v>1.91029E-4</v>
      </c>
      <c r="T178" s="4">
        <v>2.1699999999999999E-5</v>
      </c>
      <c r="U178" s="4">
        <v>1.27E-5</v>
      </c>
      <c r="V178" s="4">
        <v>5.5300000000000002E-5</v>
      </c>
      <c r="W178" s="4">
        <v>1.61E-6</v>
      </c>
      <c r="X178" s="4">
        <v>9.8900000000000005E-5</v>
      </c>
      <c r="Y178" s="4">
        <v>1.31E-5</v>
      </c>
      <c r="Z178">
        <v>1.34485E-4</v>
      </c>
      <c r="AA178" s="4">
        <v>3.8099999999999999E-6</v>
      </c>
      <c r="AB178" s="4">
        <v>4.2899999999999999E-5</v>
      </c>
      <c r="AC178" s="4">
        <v>3.6899999999999998E-6</v>
      </c>
      <c r="AD178">
        <v>4.7395400000000001E-4</v>
      </c>
      <c r="AE178" s="4">
        <v>7.6600000000000005E-5</v>
      </c>
      <c r="AF178">
        <v>2.5816459999999999E-3</v>
      </c>
      <c r="AG178" s="4">
        <v>8.5900000000000001E-5</v>
      </c>
      <c r="AH178">
        <v>1.16223E-4</v>
      </c>
      <c r="AI178">
        <v>1.4699299999999999E-4</v>
      </c>
      <c r="AJ178">
        <v>3.7265409999999999E-3</v>
      </c>
      <c r="AK178" s="4">
        <v>1.1E-5</v>
      </c>
      <c r="AL178" s="4">
        <v>5.91E-5</v>
      </c>
    </row>
    <row r="179" spans="1:38">
      <c r="A179" t="s">
        <v>1012</v>
      </c>
      <c r="B179" t="s">
        <v>1013</v>
      </c>
      <c r="C179" t="s">
        <v>260</v>
      </c>
      <c r="G179">
        <v>3234.4</v>
      </c>
      <c r="H179" t="s">
        <v>1014</v>
      </c>
      <c r="I179">
        <v>208</v>
      </c>
      <c r="K179" t="b">
        <v>0</v>
      </c>
      <c r="L179">
        <v>0</v>
      </c>
      <c r="M179">
        <v>0</v>
      </c>
      <c r="O179" s="4">
        <v>1.56E-5</v>
      </c>
      <c r="P179" s="4">
        <v>3.0900000000000001E-6</v>
      </c>
      <c r="Q179">
        <v>4.2569899999999998E-4</v>
      </c>
      <c r="R179">
        <v>1.0488300000000001E-4</v>
      </c>
      <c r="S179">
        <v>4.9746100000000004E-4</v>
      </c>
      <c r="T179" s="4">
        <v>2.3799999999999999E-7</v>
      </c>
      <c r="U179" s="4">
        <v>4.7599999999999998E-5</v>
      </c>
      <c r="V179">
        <v>5.0581400000000005E-4</v>
      </c>
      <c r="W179" s="4">
        <v>4.9599999999999999E-7</v>
      </c>
      <c r="X179">
        <v>1.450032E-3</v>
      </c>
      <c r="Y179" s="4">
        <v>4.6199999999999998E-5</v>
      </c>
      <c r="Z179" s="4">
        <v>6.5799999999999994E-8</v>
      </c>
      <c r="AA179" s="4">
        <v>2.7099999999999999E-9</v>
      </c>
      <c r="AB179">
        <v>4.3501400000000001E-4</v>
      </c>
      <c r="AC179">
        <v>4.7567200000000001E-4</v>
      </c>
      <c r="AD179" s="4">
        <v>5.8499999999999999E-5</v>
      </c>
      <c r="AE179">
        <v>2.8347099999999998E-4</v>
      </c>
      <c r="AF179">
        <v>3.4228200000000001E-4</v>
      </c>
      <c r="AG179">
        <v>2.8929100000000001E-4</v>
      </c>
      <c r="AH179">
        <v>3.3672200000000002E-4</v>
      </c>
      <c r="AI179">
        <v>2.186374E-3</v>
      </c>
      <c r="AJ179">
        <v>4.694167E-3</v>
      </c>
      <c r="AK179" s="4">
        <v>8.09E-7</v>
      </c>
      <c r="AL179">
        <v>1.14987E-4</v>
      </c>
    </row>
    <row r="180" spans="1:38">
      <c r="A180" t="s">
        <v>1015</v>
      </c>
      <c r="B180" t="s">
        <v>1016</v>
      </c>
      <c r="C180" t="s">
        <v>260</v>
      </c>
      <c r="G180">
        <v>3261.3</v>
      </c>
      <c r="H180" t="s">
        <v>1017</v>
      </c>
      <c r="I180">
        <v>209</v>
      </c>
      <c r="K180" t="b">
        <v>0</v>
      </c>
      <c r="L180">
        <v>0</v>
      </c>
      <c r="M180">
        <v>0</v>
      </c>
      <c r="O180">
        <v>1.41679E-4</v>
      </c>
      <c r="P180">
        <v>1.3953189999999999E-3</v>
      </c>
      <c r="Q180">
        <v>1.261407E-3</v>
      </c>
      <c r="R180" s="4">
        <v>7.3499999999999998E-5</v>
      </c>
      <c r="S180">
        <v>8.2471499999999995E-4</v>
      </c>
      <c r="T180">
        <v>1.1973109999999999E-3</v>
      </c>
      <c r="U180" s="4">
        <v>4.4799999999999998E-5</v>
      </c>
      <c r="V180" s="4">
        <v>3.1000000000000001E-5</v>
      </c>
      <c r="W180">
        <v>4.0514199999999999E-4</v>
      </c>
      <c r="X180" s="4">
        <v>9.8400000000000007E-5</v>
      </c>
      <c r="Y180" s="4">
        <v>5.9900000000000002E-6</v>
      </c>
      <c r="Z180">
        <v>1.2595130000000001E-3</v>
      </c>
      <c r="AA180" s="4">
        <v>8.32E-6</v>
      </c>
      <c r="AB180" s="4">
        <v>2.4E-9</v>
      </c>
      <c r="AC180">
        <v>1.83189E-4</v>
      </c>
      <c r="AD180">
        <v>1.3155090000000001E-3</v>
      </c>
      <c r="AE180" s="4">
        <v>2.6299999999999999E-5</v>
      </c>
      <c r="AF180">
        <v>3.7739199999999999E-4</v>
      </c>
      <c r="AG180">
        <v>2.34016E-4</v>
      </c>
      <c r="AH180" s="4">
        <v>8.5900000000000001E-5</v>
      </c>
      <c r="AI180" s="4">
        <v>1.06E-5</v>
      </c>
      <c r="AJ180" s="4">
        <v>1.24E-6</v>
      </c>
      <c r="AK180">
        <v>1.1740599999999999E-4</v>
      </c>
      <c r="AL180">
        <v>2.5622330000000001E-3</v>
      </c>
    </row>
    <row r="181" spans="1:38">
      <c r="A181" t="s">
        <v>1018</v>
      </c>
      <c r="B181" t="s">
        <v>1019</v>
      </c>
      <c r="C181" t="s">
        <v>260</v>
      </c>
      <c r="G181">
        <v>3293.4</v>
      </c>
      <c r="H181" t="s">
        <v>1020</v>
      </c>
      <c r="I181">
        <v>210</v>
      </c>
      <c r="K181" t="b">
        <v>0</v>
      </c>
      <c r="L181">
        <v>0</v>
      </c>
      <c r="M181">
        <v>0</v>
      </c>
      <c r="O181">
        <v>8.0427220000000004E-3</v>
      </c>
      <c r="P181">
        <v>1.4538493E-2</v>
      </c>
      <c r="Q181">
        <v>3.1014561E-2</v>
      </c>
      <c r="R181">
        <v>0.185754056</v>
      </c>
      <c r="S181">
        <v>4.4849169999999997E-3</v>
      </c>
      <c r="T181">
        <v>0.13919414199999999</v>
      </c>
      <c r="U181">
        <v>1.1847768999999999E-2</v>
      </c>
      <c r="V181">
        <v>8.7291969999999993E-3</v>
      </c>
      <c r="W181">
        <v>3.3413240000000001E-3</v>
      </c>
      <c r="X181" s="4">
        <v>8.5900000000000001E-5</v>
      </c>
      <c r="Y181">
        <v>9.5513790000000001E-2</v>
      </c>
      <c r="Z181">
        <v>1.5286150000000001E-3</v>
      </c>
      <c r="AA181">
        <v>1.0592763999999999E-2</v>
      </c>
      <c r="AB181">
        <v>3.1498889999999999E-3</v>
      </c>
      <c r="AC181">
        <v>4.0185748E-2</v>
      </c>
      <c r="AD181">
        <v>1.3561136E-2</v>
      </c>
      <c r="AE181">
        <v>1.2615072E-2</v>
      </c>
      <c r="AF181">
        <v>1.7181393E-2</v>
      </c>
      <c r="AG181">
        <v>2.5738369999999998E-3</v>
      </c>
      <c r="AH181">
        <v>6.1458329999999999E-3</v>
      </c>
      <c r="AI181">
        <v>1.9816699999999999E-4</v>
      </c>
      <c r="AJ181">
        <v>4.5808329000000002E-2</v>
      </c>
      <c r="AK181">
        <v>2.4371594999999999E-2</v>
      </c>
      <c r="AL181">
        <v>0.163573624</v>
      </c>
    </row>
    <row r="182" spans="1:38">
      <c r="A182" t="s">
        <v>1021</v>
      </c>
      <c r="B182" t="s">
        <v>1022</v>
      </c>
      <c r="C182" t="s">
        <v>260</v>
      </c>
      <c r="G182">
        <v>3298.3</v>
      </c>
      <c r="H182" t="s">
        <v>1023</v>
      </c>
      <c r="I182">
        <v>211</v>
      </c>
      <c r="K182" t="b">
        <v>0</v>
      </c>
      <c r="L182">
        <v>0</v>
      </c>
      <c r="M182">
        <v>0</v>
      </c>
      <c r="O182">
        <v>5.1859699380000004</v>
      </c>
      <c r="P182">
        <v>4.8876405429999998</v>
      </c>
      <c r="Q182">
        <v>7.9166427109999997</v>
      </c>
      <c r="R182">
        <v>10.6279615</v>
      </c>
      <c r="S182">
        <v>2.7145628429999999</v>
      </c>
      <c r="T182">
        <v>1.2564186230000001</v>
      </c>
      <c r="U182">
        <v>0.95890224700000004</v>
      </c>
      <c r="V182">
        <v>0.55316374000000001</v>
      </c>
      <c r="W182">
        <v>0.90367253000000003</v>
      </c>
      <c r="X182">
        <v>0.41509958899999999</v>
      </c>
      <c r="Y182">
        <v>1.32479408</v>
      </c>
      <c r="Z182">
        <v>0.447969593</v>
      </c>
      <c r="AA182">
        <v>0.50164533</v>
      </c>
      <c r="AB182">
        <v>0.74002038299999995</v>
      </c>
      <c r="AC182">
        <v>0.51884321</v>
      </c>
      <c r="AD182">
        <v>1.92484101</v>
      </c>
      <c r="AE182">
        <v>1.0685601680000001</v>
      </c>
      <c r="AF182">
        <v>1.2705039950000001</v>
      </c>
      <c r="AG182">
        <v>0.81990949800000001</v>
      </c>
      <c r="AH182">
        <v>0.80949800100000002</v>
      </c>
      <c r="AI182">
        <v>7.0421517109999998</v>
      </c>
      <c r="AJ182">
        <v>10.21004355</v>
      </c>
      <c r="AK182">
        <v>0.59357076200000003</v>
      </c>
      <c r="AL182">
        <v>7.2008052259999999</v>
      </c>
    </row>
    <row r="183" spans="1:38">
      <c r="A183" t="s">
        <v>1024</v>
      </c>
      <c r="B183" t="s">
        <v>1025</v>
      </c>
      <c r="C183" t="s">
        <v>260</v>
      </c>
      <c r="G183">
        <v>3306.7</v>
      </c>
      <c r="H183" t="s">
        <v>1026</v>
      </c>
      <c r="I183">
        <v>212</v>
      </c>
      <c r="K183" t="b">
        <v>0</v>
      </c>
      <c r="L183">
        <v>0</v>
      </c>
      <c r="M183">
        <v>0</v>
      </c>
      <c r="O183" s="4">
        <v>4.95E-6</v>
      </c>
      <c r="P183" s="4">
        <v>3.6399999999999997E-5</v>
      </c>
      <c r="Q183" s="4">
        <v>3.5299999999999997E-5</v>
      </c>
      <c r="R183" s="4">
        <v>6.6799999999999997E-5</v>
      </c>
      <c r="S183" s="4">
        <v>1.08E-5</v>
      </c>
      <c r="T183" s="4">
        <v>1.5699999999999999E-5</v>
      </c>
      <c r="U183" s="4">
        <v>2.3E-6</v>
      </c>
      <c r="V183" s="4">
        <v>7.3699999999999997E-6</v>
      </c>
      <c r="W183" s="4">
        <v>1.1399999999999999E-5</v>
      </c>
      <c r="X183" s="4">
        <v>2.87E-5</v>
      </c>
      <c r="Y183" s="4">
        <v>4.5599999999999997E-5</v>
      </c>
      <c r="Z183" s="4">
        <v>2.0499999999999999E-6</v>
      </c>
      <c r="AA183" s="4">
        <v>1.7499999999999999E-7</v>
      </c>
      <c r="AB183" s="4">
        <v>1.22E-8</v>
      </c>
      <c r="AC183">
        <v>0</v>
      </c>
      <c r="AD183" s="4">
        <v>4.8999999999999997E-6</v>
      </c>
      <c r="AE183" s="4">
        <v>2.2799999999999999E-5</v>
      </c>
      <c r="AF183" s="4">
        <v>3.8000000000000002E-5</v>
      </c>
      <c r="AG183" s="4">
        <v>1.8099999999999999E-5</v>
      </c>
      <c r="AH183" s="4">
        <v>1.0900000000000001E-5</v>
      </c>
      <c r="AI183" s="4">
        <v>1.2699999999999999E-6</v>
      </c>
      <c r="AJ183" s="4">
        <v>4.7700000000000001E-5</v>
      </c>
      <c r="AK183" s="4">
        <v>1.8499999999999999E-5</v>
      </c>
      <c r="AL183" s="4">
        <v>1.6500000000000001E-5</v>
      </c>
    </row>
    <row r="184" spans="1:38">
      <c r="A184" t="s">
        <v>1027</v>
      </c>
      <c r="B184" t="s">
        <v>1028</v>
      </c>
      <c r="C184" t="s">
        <v>260</v>
      </c>
      <c r="G184">
        <v>3319</v>
      </c>
      <c r="H184" t="s">
        <v>1029</v>
      </c>
      <c r="I184">
        <v>213</v>
      </c>
      <c r="K184" t="b">
        <v>0</v>
      </c>
      <c r="L184">
        <v>0</v>
      </c>
      <c r="M184">
        <v>0</v>
      </c>
      <c r="O184">
        <v>2.1996839000000001E-2</v>
      </c>
      <c r="P184">
        <v>2.1383439000000001E-2</v>
      </c>
      <c r="Q184">
        <v>3.3625889999999999E-2</v>
      </c>
      <c r="R184">
        <v>3.4171794999999998E-2</v>
      </c>
      <c r="S184">
        <v>2.1032285000000001E-2</v>
      </c>
      <c r="T184">
        <v>2.6647624000000002E-2</v>
      </c>
      <c r="U184">
        <v>1.5327861999999999E-2</v>
      </c>
      <c r="V184">
        <v>1.6740419999999999E-2</v>
      </c>
      <c r="W184">
        <v>1.7340033000000001E-2</v>
      </c>
      <c r="X184">
        <v>8.538159E-3</v>
      </c>
      <c r="Y184">
        <v>3.3385884999999997E-2</v>
      </c>
      <c r="Z184">
        <v>3.9223414999999998E-2</v>
      </c>
      <c r="AA184">
        <v>3.4985705999999998E-2</v>
      </c>
      <c r="AB184">
        <v>2.0788305999999999E-2</v>
      </c>
      <c r="AC184">
        <v>2.1458352999999999E-2</v>
      </c>
      <c r="AD184">
        <v>1.9661123949999999</v>
      </c>
      <c r="AE184">
        <v>0.24376088800000001</v>
      </c>
      <c r="AF184">
        <v>1.1989232889999999</v>
      </c>
      <c r="AG184">
        <v>0.20215617699999999</v>
      </c>
      <c r="AH184">
        <v>0.353204183</v>
      </c>
      <c r="AI184">
        <v>1.8172483E-2</v>
      </c>
      <c r="AJ184">
        <v>0.22869389800000001</v>
      </c>
      <c r="AK184">
        <v>2.6682101E-2</v>
      </c>
      <c r="AL184">
        <v>4.6846446430000004</v>
      </c>
    </row>
    <row r="185" spans="1:38">
      <c r="A185" t="s">
        <v>1030</v>
      </c>
      <c r="B185" t="s">
        <v>1031</v>
      </c>
      <c r="C185" t="s">
        <v>260</v>
      </c>
      <c r="G185">
        <v>3321.8</v>
      </c>
      <c r="H185" t="s">
        <v>1032</v>
      </c>
      <c r="I185">
        <v>214</v>
      </c>
      <c r="K185" t="b">
        <v>0</v>
      </c>
      <c r="L185">
        <v>0</v>
      </c>
      <c r="M185">
        <v>0</v>
      </c>
      <c r="O185">
        <v>9.2564999999999998E-4</v>
      </c>
      <c r="P185">
        <v>3.0689600000000002E-4</v>
      </c>
      <c r="Q185">
        <v>3.6862100000000002E-4</v>
      </c>
      <c r="R185">
        <v>1.76694E-4</v>
      </c>
      <c r="S185">
        <v>6.9488199999999996E-4</v>
      </c>
      <c r="T185" s="4">
        <v>5.5899999999999997E-5</v>
      </c>
      <c r="U185">
        <v>2.47789E-4</v>
      </c>
      <c r="V185">
        <v>3.9623099999999998E-4</v>
      </c>
      <c r="W185">
        <v>2.2627500000000001E-4</v>
      </c>
      <c r="X185">
        <v>1.5542400000000001E-4</v>
      </c>
      <c r="Y185">
        <v>1.771676E-3</v>
      </c>
      <c r="Z185">
        <v>4.8453599999999998E-4</v>
      </c>
      <c r="AA185" s="4">
        <v>2.1399999999999998E-5</v>
      </c>
      <c r="AB185" s="4">
        <v>4.85E-5</v>
      </c>
      <c r="AC185" s="4">
        <v>4.5899999999999998E-5</v>
      </c>
      <c r="AD185" s="4">
        <v>2.9899999999999998E-5</v>
      </c>
      <c r="AE185">
        <v>3.4868270000000001E-3</v>
      </c>
      <c r="AF185">
        <v>2.8280100000000001E-4</v>
      </c>
      <c r="AG185" s="4">
        <v>5.8799999999999999E-5</v>
      </c>
      <c r="AH185">
        <v>1.6232200000000001E-4</v>
      </c>
      <c r="AI185" s="4">
        <v>3.3399999999999999E-5</v>
      </c>
      <c r="AJ185">
        <v>8.2952799999999995E-4</v>
      </c>
      <c r="AK185">
        <v>5.38409E-4</v>
      </c>
      <c r="AL185">
        <v>1.053958E-3</v>
      </c>
    </row>
    <row r="186" spans="1:38">
      <c r="A186" t="s">
        <v>1033</v>
      </c>
      <c r="B186" t="s">
        <v>1034</v>
      </c>
      <c r="C186" t="s">
        <v>260</v>
      </c>
      <c r="G186">
        <v>3330.5</v>
      </c>
      <c r="H186" t="s">
        <v>1035</v>
      </c>
      <c r="I186">
        <v>215</v>
      </c>
      <c r="K186" t="b">
        <v>0</v>
      </c>
      <c r="L186">
        <v>0</v>
      </c>
      <c r="M186">
        <v>0</v>
      </c>
      <c r="O186">
        <v>8.5987699999999999E-4</v>
      </c>
      <c r="P186">
        <v>1.0646309999999999E-3</v>
      </c>
      <c r="Q186">
        <v>2.1736429999999998E-3</v>
      </c>
      <c r="R186" s="4">
        <v>9.7800000000000006E-5</v>
      </c>
      <c r="S186">
        <v>1.7508700000000001E-4</v>
      </c>
      <c r="T186" s="4">
        <v>5.2200000000000002E-5</v>
      </c>
      <c r="U186">
        <v>1.0610649999999999E-3</v>
      </c>
      <c r="V186">
        <v>5.9650399999999998E-4</v>
      </c>
      <c r="W186" s="4">
        <v>2.1299999999999999E-5</v>
      </c>
      <c r="X186">
        <v>2.0861799999999999E-4</v>
      </c>
      <c r="Y186" s="4">
        <v>2.0599999999999999E-5</v>
      </c>
      <c r="Z186">
        <v>8.0173899999999999E-4</v>
      </c>
      <c r="AA186" s="4">
        <v>1.3E-6</v>
      </c>
      <c r="AB186" s="4">
        <v>3.0599999999999998E-5</v>
      </c>
      <c r="AC186">
        <v>3.61947E-4</v>
      </c>
      <c r="AD186">
        <v>5.1861599999999996E-4</v>
      </c>
      <c r="AE186">
        <v>2.4991800000000002E-4</v>
      </c>
      <c r="AF186">
        <v>2.0686200000000001E-4</v>
      </c>
      <c r="AG186">
        <v>2.8369950000000001E-3</v>
      </c>
      <c r="AH186">
        <v>3.09594E-4</v>
      </c>
      <c r="AI186">
        <v>2.2489570000000002E-3</v>
      </c>
      <c r="AJ186">
        <v>9.3755900000000003E-4</v>
      </c>
      <c r="AK186">
        <v>1.2390099999999999E-4</v>
      </c>
      <c r="AL186">
        <v>3.8460799999999999E-4</v>
      </c>
    </row>
    <row r="187" spans="1:38">
      <c r="A187" t="s">
        <v>1036</v>
      </c>
      <c r="B187" t="s">
        <v>1037</v>
      </c>
      <c r="C187" t="s">
        <v>296</v>
      </c>
      <c r="E187" t="s">
        <v>36</v>
      </c>
      <c r="F187" t="s">
        <v>34</v>
      </c>
      <c r="G187">
        <v>3362.8</v>
      </c>
      <c r="H187" t="s">
        <v>1038</v>
      </c>
      <c r="I187">
        <v>216</v>
      </c>
      <c r="J187" t="s">
        <v>34</v>
      </c>
      <c r="K187" t="b">
        <v>1</v>
      </c>
      <c r="L187" t="s">
        <v>1039</v>
      </c>
      <c r="M187" t="s">
        <v>1040</v>
      </c>
      <c r="O187">
        <v>0.20711702100000001</v>
      </c>
      <c r="P187">
        <v>0.444510762</v>
      </c>
      <c r="Q187">
        <v>1.3643123E-2</v>
      </c>
      <c r="R187">
        <v>2.7552675039999999</v>
      </c>
      <c r="S187">
        <v>5.2508520000000003E-3</v>
      </c>
      <c r="T187">
        <v>5.7810630000000003E-3</v>
      </c>
      <c r="U187">
        <v>8.3338499999999996E-4</v>
      </c>
      <c r="V187">
        <v>2.4846825999999999E-2</v>
      </c>
      <c r="W187">
        <v>8.3348453000000003E-2</v>
      </c>
      <c r="X187">
        <v>5.0505949999999997E-3</v>
      </c>
      <c r="Y187">
        <v>3.1183286000000001E-2</v>
      </c>
      <c r="Z187">
        <v>3.3669928000000002E-2</v>
      </c>
      <c r="AA187">
        <v>6.4467669999999999E-3</v>
      </c>
      <c r="AB187">
        <v>0.201513214</v>
      </c>
      <c r="AC187">
        <v>1.9842964000000001E-2</v>
      </c>
      <c r="AD187">
        <v>0.24441501600000001</v>
      </c>
      <c r="AE187">
        <v>0.20101191900000001</v>
      </c>
      <c r="AF187">
        <v>0.101014689</v>
      </c>
      <c r="AG187">
        <v>0.53270358699999998</v>
      </c>
      <c r="AH187">
        <v>0.119418099</v>
      </c>
      <c r="AI187">
        <v>1.558504E-2</v>
      </c>
      <c r="AJ187">
        <v>3.0141639000000001E-2</v>
      </c>
      <c r="AK187">
        <v>1.0469414999999999E-2</v>
      </c>
      <c r="AL187">
        <v>0.53282273400000002</v>
      </c>
    </row>
    <row r="188" spans="1:38">
      <c r="A188" t="s">
        <v>1041</v>
      </c>
      <c r="B188" t="s">
        <v>1042</v>
      </c>
      <c r="C188" t="s">
        <v>260</v>
      </c>
      <c r="G188">
        <v>3370.4</v>
      </c>
      <c r="H188" t="s">
        <v>1043</v>
      </c>
      <c r="I188">
        <v>217</v>
      </c>
      <c r="K188" t="b">
        <v>0</v>
      </c>
      <c r="L188">
        <v>0</v>
      </c>
      <c r="M188">
        <v>0</v>
      </c>
      <c r="O188" s="4">
        <v>3.2799999999999998E-5</v>
      </c>
      <c r="P188" s="4">
        <v>1.66E-7</v>
      </c>
      <c r="Q188" s="4">
        <v>6.2500000000000001E-5</v>
      </c>
      <c r="R188" s="4">
        <v>1.7600000000000001E-5</v>
      </c>
      <c r="S188" s="4">
        <v>2.0099999999999998E-6</v>
      </c>
      <c r="T188" s="4">
        <v>4.8999999999999997E-6</v>
      </c>
      <c r="U188" s="4">
        <v>2.72E-7</v>
      </c>
      <c r="V188" s="4">
        <v>5.6499999999999999E-7</v>
      </c>
      <c r="W188">
        <v>0</v>
      </c>
      <c r="X188">
        <v>0</v>
      </c>
      <c r="Y188" s="4">
        <v>8.5700000000000006E-8</v>
      </c>
      <c r="Z188">
        <v>0</v>
      </c>
      <c r="AA188" s="4">
        <v>2.6300000000000001E-7</v>
      </c>
      <c r="AB188">
        <v>0</v>
      </c>
      <c r="AC188" s="4">
        <v>2.3E-6</v>
      </c>
      <c r="AD188">
        <v>2.67917E-4</v>
      </c>
      <c r="AE188" s="4">
        <v>1.03E-5</v>
      </c>
      <c r="AF188">
        <v>1.33948E-4</v>
      </c>
      <c r="AG188" s="4">
        <v>6.3200000000000005E-5</v>
      </c>
      <c r="AH188" s="4">
        <v>4.0099999999999999E-5</v>
      </c>
      <c r="AI188" s="4">
        <v>3.6100000000000002E-6</v>
      </c>
      <c r="AJ188">
        <v>0</v>
      </c>
      <c r="AK188" s="4">
        <v>3.6800000000000001E-7</v>
      </c>
      <c r="AL188">
        <v>1.0412900000000001E-4</v>
      </c>
    </row>
    <row r="189" spans="1:38">
      <c r="A189" t="s">
        <v>1044</v>
      </c>
      <c r="B189" t="s">
        <v>1045</v>
      </c>
      <c r="C189" t="s">
        <v>288</v>
      </c>
      <c r="E189" t="s">
        <v>6</v>
      </c>
      <c r="F189" t="s">
        <v>4</v>
      </c>
      <c r="G189">
        <v>0</v>
      </c>
      <c r="H189" t="s">
        <v>1046</v>
      </c>
      <c r="I189" t="s">
        <v>1047</v>
      </c>
      <c r="J189" t="s">
        <v>4</v>
      </c>
      <c r="K189" t="b">
        <v>1</v>
      </c>
      <c r="L189" t="s">
        <v>1048</v>
      </c>
      <c r="M189" t="s">
        <v>1049</v>
      </c>
      <c r="N189" t="s">
        <v>691</v>
      </c>
      <c r="O189">
        <v>113.0125553</v>
      </c>
      <c r="P189">
        <v>99.024020980000003</v>
      </c>
      <c r="Q189">
        <v>111.4517845</v>
      </c>
      <c r="R189">
        <v>197.37243609999999</v>
      </c>
      <c r="S189">
        <v>47.2099203</v>
      </c>
      <c r="T189">
        <v>40.332762969999997</v>
      </c>
      <c r="U189">
        <v>18.31935447</v>
      </c>
      <c r="V189">
        <v>14.488787629999999</v>
      </c>
      <c r="W189">
        <v>23.4007209</v>
      </c>
      <c r="X189">
        <v>10.92843976</v>
      </c>
      <c r="Y189">
        <v>26.009054419999998</v>
      </c>
      <c r="Z189">
        <v>10.56591734</v>
      </c>
      <c r="AA189">
        <v>12.56021537</v>
      </c>
      <c r="AB189">
        <v>9.4489476470000007</v>
      </c>
      <c r="AC189">
        <v>15.419258080000001</v>
      </c>
      <c r="AD189">
        <v>38.635072270000002</v>
      </c>
      <c r="AE189">
        <v>28.801623240000001</v>
      </c>
      <c r="AF189">
        <v>31.447728919999999</v>
      </c>
      <c r="AG189">
        <v>17.714937630000001</v>
      </c>
      <c r="AH189">
        <v>18.28139414</v>
      </c>
      <c r="AI189">
        <v>61.978651679999999</v>
      </c>
      <c r="AJ189">
        <v>148.90741209999999</v>
      </c>
      <c r="AK189">
        <v>15.040881219999999</v>
      </c>
      <c r="AL189">
        <v>168.95043939999999</v>
      </c>
    </row>
    <row r="190" spans="1:38">
      <c r="A190" t="s">
        <v>1050</v>
      </c>
      <c r="B190" t="s">
        <v>1051</v>
      </c>
      <c r="C190" t="s">
        <v>296</v>
      </c>
      <c r="E190" t="s">
        <v>105</v>
      </c>
      <c r="F190" t="s">
        <v>103</v>
      </c>
      <c r="G190" t="s">
        <v>1052</v>
      </c>
      <c r="H190" t="s">
        <v>1053</v>
      </c>
      <c r="I190">
        <v>236</v>
      </c>
      <c r="J190" t="s">
        <v>103</v>
      </c>
      <c r="K190" t="b">
        <v>1</v>
      </c>
      <c r="L190" t="s">
        <v>1054</v>
      </c>
      <c r="M190" t="s">
        <v>1055</v>
      </c>
      <c r="O190">
        <v>7566.4235840000001</v>
      </c>
      <c r="P190">
        <v>5130.3976810000004</v>
      </c>
      <c r="Q190">
        <v>7629.6861740000004</v>
      </c>
      <c r="R190">
        <v>7543.1518050000004</v>
      </c>
      <c r="S190">
        <v>7585.7594529999997</v>
      </c>
      <c r="T190">
        <v>1283.754232</v>
      </c>
      <c r="U190">
        <v>687.83907390000002</v>
      </c>
      <c r="V190">
        <v>773.85466110000004</v>
      </c>
      <c r="W190">
        <v>796.29238050000004</v>
      </c>
      <c r="X190">
        <v>943.99275150000005</v>
      </c>
      <c r="Y190">
        <v>1159.074914</v>
      </c>
      <c r="Z190">
        <v>538.27055180000002</v>
      </c>
      <c r="AA190">
        <v>617.3561254</v>
      </c>
      <c r="AB190">
        <v>419.73024470000001</v>
      </c>
      <c r="AC190">
        <v>1008.244558</v>
      </c>
      <c r="AD190">
        <v>2599.0776310000001</v>
      </c>
      <c r="AE190">
        <v>3731.1908720000001</v>
      </c>
      <c r="AF190">
        <v>5024.4439069999999</v>
      </c>
      <c r="AG190">
        <v>2113.5595629999998</v>
      </c>
      <c r="AH190">
        <v>2073.5026699999999</v>
      </c>
      <c r="AI190">
        <v>4752.8908090000004</v>
      </c>
      <c r="AJ190">
        <v>8112.3695109999999</v>
      </c>
      <c r="AK190">
        <v>691.66946199999995</v>
      </c>
      <c r="AL190">
        <v>7351.4290680000004</v>
      </c>
    </row>
    <row r="191" spans="1:38">
      <c r="A191" t="s">
        <v>1056</v>
      </c>
      <c r="B191" t="s">
        <v>1057</v>
      </c>
      <c r="C191" t="s">
        <v>296</v>
      </c>
      <c r="E191" t="s">
        <v>174</v>
      </c>
      <c r="F191" t="s">
        <v>172</v>
      </c>
      <c r="G191" t="s">
        <v>1058</v>
      </c>
      <c r="H191" t="s">
        <v>1059</v>
      </c>
      <c r="I191">
        <v>237</v>
      </c>
      <c r="J191" t="s">
        <v>172</v>
      </c>
      <c r="K191" t="b">
        <v>1</v>
      </c>
      <c r="L191" t="s">
        <v>1060</v>
      </c>
      <c r="M191" t="s">
        <v>1061</v>
      </c>
      <c r="O191">
        <v>5.3357466980000003</v>
      </c>
      <c r="P191">
        <v>3.666554944</v>
      </c>
      <c r="Q191">
        <v>9.0403788130000002</v>
      </c>
      <c r="R191">
        <v>6.9761538290000003</v>
      </c>
      <c r="S191">
        <v>4.0783950960000004</v>
      </c>
      <c r="T191">
        <v>1.0432344899999999</v>
      </c>
      <c r="U191">
        <v>0.49073487500000001</v>
      </c>
      <c r="V191">
        <v>0.81470206999999994</v>
      </c>
      <c r="W191">
        <v>1.9412640619999999</v>
      </c>
      <c r="X191">
        <v>0.53787862799999997</v>
      </c>
      <c r="Y191">
        <v>1.5469526039999999</v>
      </c>
      <c r="Z191">
        <v>0.55490822100000003</v>
      </c>
      <c r="AA191">
        <v>0.54776122299999996</v>
      </c>
      <c r="AB191">
        <v>0.984692715</v>
      </c>
      <c r="AC191">
        <v>0.97051038199999995</v>
      </c>
      <c r="AD191">
        <v>0.32621674699999997</v>
      </c>
      <c r="AE191">
        <v>0.58191026700000004</v>
      </c>
      <c r="AF191">
        <v>0.53503467299999996</v>
      </c>
      <c r="AG191">
        <v>0.28870496499999998</v>
      </c>
      <c r="AH191">
        <v>0.29247219499999999</v>
      </c>
      <c r="AI191">
        <v>4.795817488</v>
      </c>
      <c r="AJ191">
        <v>12.633984310000001</v>
      </c>
      <c r="AK191">
        <v>0.66162765800000001</v>
      </c>
      <c r="AL191">
        <v>1.242490434</v>
      </c>
    </row>
    <row r="192" spans="1:38">
      <c r="A192" t="s">
        <v>1062</v>
      </c>
      <c r="B192" t="s">
        <v>1063</v>
      </c>
      <c r="C192" t="s">
        <v>296</v>
      </c>
      <c r="E192" t="s">
        <v>1064</v>
      </c>
      <c r="F192" t="s">
        <v>1065</v>
      </c>
      <c r="G192" t="s">
        <v>1066</v>
      </c>
      <c r="H192" t="s">
        <v>1067</v>
      </c>
      <c r="I192">
        <v>238</v>
      </c>
      <c r="J192" t="s">
        <v>1065</v>
      </c>
      <c r="K192" t="b">
        <v>1</v>
      </c>
      <c r="L192" t="s">
        <v>1068</v>
      </c>
      <c r="M192" t="s">
        <v>1069</v>
      </c>
      <c r="O192">
        <v>11838.512559999999</v>
      </c>
      <c r="P192">
        <v>9649.2999770000006</v>
      </c>
      <c r="Q192">
        <v>17646.27548</v>
      </c>
      <c r="R192">
        <v>10356.70342</v>
      </c>
      <c r="S192">
        <v>13737.1441</v>
      </c>
      <c r="T192">
        <v>2264.167504</v>
      </c>
      <c r="U192">
        <v>740.12221490000002</v>
      </c>
      <c r="V192">
        <v>1503.9178629999999</v>
      </c>
      <c r="W192">
        <v>733.11642789999996</v>
      </c>
      <c r="X192">
        <v>1721.13787</v>
      </c>
      <c r="Y192">
        <v>1600.178371</v>
      </c>
      <c r="Z192">
        <v>741.84192480000002</v>
      </c>
      <c r="AA192">
        <v>990.25967779999996</v>
      </c>
      <c r="AB192">
        <v>556.61076909999997</v>
      </c>
      <c r="AC192">
        <v>1881.1193559999999</v>
      </c>
      <c r="AD192">
        <v>225.1745742</v>
      </c>
      <c r="AE192">
        <v>388.46345300000002</v>
      </c>
      <c r="AF192">
        <v>619.19861779999997</v>
      </c>
      <c r="AG192">
        <v>238.99417800000001</v>
      </c>
      <c r="AH192">
        <v>221.8351098</v>
      </c>
      <c r="AI192">
        <v>9243.6580300000005</v>
      </c>
      <c r="AJ192">
        <v>13079.494199999999</v>
      </c>
      <c r="AK192">
        <v>799.69166429999996</v>
      </c>
      <c r="AL192">
        <v>495.55818859999999</v>
      </c>
    </row>
    <row r="193" spans="1:38">
      <c r="A193" t="s">
        <v>1070</v>
      </c>
      <c r="B193" t="s">
        <v>1071</v>
      </c>
      <c r="C193" t="s">
        <v>296</v>
      </c>
      <c r="E193" t="s">
        <v>191</v>
      </c>
      <c r="F193" t="s">
        <v>189</v>
      </c>
      <c r="G193" t="s">
        <v>1072</v>
      </c>
      <c r="H193" t="s">
        <v>1073</v>
      </c>
      <c r="I193">
        <v>239</v>
      </c>
      <c r="J193" t="s">
        <v>189</v>
      </c>
      <c r="K193" t="b">
        <v>1</v>
      </c>
      <c r="L193" t="s">
        <v>1074</v>
      </c>
      <c r="M193" t="s">
        <v>1075</v>
      </c>
      <c r="O193">
        <v>336.54641199999998</v>
      </c>
      <c r="P193">
        <v>211.5079715</v>
      </c>
      <c r="Q193">
        <v>332.75249359999998</v>
      </c>
      <c r="R193">
        <v>352.82025540000001</v>
      </c>
      <c r="S193">
        <v>148.25209029999999</v>
      </c>
      <c r="T193">
        <v>2.1204607590000002</v>
      </c>
      <c r="U193">
        <v>1.2178912770000001</v>
      </c>
      <c r="V193">
        <v>2.8389749420000001</v>
      </c>
      <c r="W193">
        <v>2.1994498899999999</v>
      </c>
      <c r="X193">
        <v>2.4634145439999999</v>
      </c>
      <c r="Y193">
        <v>1.191733216</v>
      </c>
      <c r="Z193">
        <v>1.5749314400000001</v>
      </c>
      <c r="AA193">
        <v>3.1366155280000001</v>
      </c>
      <c r="AB193">
        <v>1.702531105</v>
      </c>
      <c r="AC193">
        <v>2.7721389959999998</v>
      </c>
      <c r="AD193">
        <v>0.62093383400000002</v>
      </c>
      <c r="AE193">
        <v>1.0739076649999999</v>
      </c>
      <c r="AF193">
        <v>1.649210931</v>
      </c>
      <c r="AG193">
        <v>0.52507781499999995</v>
      </c>
      <c r="AH193">
        <v>0.56104922400000001</v>
      </c>
      <c r="AI193">
        <v>234.169286</v>
      </c>
      <c r="AJ193">
        <v>50.979399540000003</v>
      </c>
      <c r="AK193">
        <v>2.4790636529999999</v>
      </c>
      <c r="AL193">
        <v>1.2307906479999999</v>
      </c>
    </row>
    <row r="194" spans="1:38">
      <c r="A194" t="s">
        <v>1076</v>
      </c>
      <c r="B194" t="s">
        <v>1077</v>
      </c>
      <c r="C194" t="s">
        <v>296</v>
      </c>
      <c r="E194" t="s">
        <v>185</v>
      </c>
      <c r="F194" t="s">
        <v>183</v>
      </c>
      <c r="G194">
        <v>0</v>
      </c>
      <c r="H194" t="s">
        <v>1078</v>
      </c>
      <c r="I194" t="s">
        <v>1079</v>
      </c>
      <c r="J194" t="s">
        <v>183</v>
      </c>
      <c r="K194" t="b">
        <v>1</v>
      </c>
      <c r="L194" t="s">
        <v>1080</v>
      </c>
      <c r="M194" t="s">
        <v>1081</v>
      </c>
      <c r="N194" t="s">
        <v>764</v>
      </c>
      <c r="O194">
        <v>2144.1162829999998</v>
      </c>
      <c r="P194">
        <v>1838.220163</v>
      </c>
      <c r="Q194">
        <v>2081.6675930000001</v>
      </c>
      <c r="R194">
        <v>4127.6683409999996</v>
      </c>
      <c r="S194">
        <v>1843.269736</v>
      </c>
      <c r="T194">
        <v>339.71164720000002</v>
      </c>
      <c r="U194">
        <v>174.119755</v>
      </c>
      <c r="V194">
        <v>171.54168240000001</v>
      </c>
      <c r="W194">
        <v>251.1678952</v>
      </c>
      <c r="X194">
        <v>179.8091771</v>
      </c>
      <c r="Y194">
        <v>225.81944970000001</v>
      </c>
      <c r="Z194">
        <v>90.872834560000001</v>
      </c>
      <c r="AA194">
        <v>110.3729402</v>
      </c>
      <c r="AB194">
        <v>113.7388227</v>
      </c>
      <c r="AC194">
        <v>154.7235288</v>
      </c>
      <c r="AD194">
        <v>1499.674757</v>
      </c>
      <c r="AE194">
        <v>1507.7515060000001</v>
      </c>
      <c r="AF194">
        <v>1772.504686</v>
      </c>
      <c r="AG194">
        <v>1005.773774</v>
      </c>
      <c r="AH194">
        <v>900.92199470000003</v>
      </c>
      <c r="AI194">
        <v>1455.478619</v>
      </c>
      <c r="AJ194">
        <v>1457.11358</v>
      </c>
      <c r="AK194">
        <v>125.1887004</v>
      </c>
      <c r="AL194">
        <v>4855.4379520000002</v>
      </c>
    </row>
    <row r="195" spans="1:38">
      <c r="A195" t="s">
        <v>1082</v>
      </c>
      <c r="B195" t="s">
        <v>1083</v>
      </c>
      <c r="C195" t="s">
        <v>296</v>
      </c>
      <c r="E195" t="s">
        <v>114</v>
      </c>
      <c r="F195" t="s">
        <v>112</v>
      </c>
      <c r="G195" t="s">
        <v>1084</v>
      </c>
      <c r="H195" t="s">
        <v>1085</v>
      </c>
      <c r="I195">
        <v>242</v>
      </c>
      <c r="J195" t="s">
        <v>112</v>
      </c>
      <c r="K195" t="b">
        <v>1</v>
      </c>
      <c r="L195" t="s">
        <v>1086</v>
      </c>
      <c r="M195" t="s">
        <v>1087</v>
      </c>
      <c r="O195">
        <v>0.194409944</v>
      </c>
      <c r="P195">
        <v>0.25200772399999999</v>
      </c>
      <c r="Q195">
        <v>0.17962710300000001</v>
      </c>
      <c r="R195">
        <v>0.62185994</v>
      </c>
      <c r="S195">
        <v>0.130885799</v>
      </c>
      <c r="T195">
        <v>5.5623029999999997E-2</v>
      </c>
      <c r="U195">
        <v>2.8640499E-2</v>
      </c>
      <c r="V195">
        <v>3.7618160999999997E-2</v>
      </c>
      <c r="W195">
        <v>5.0073724999999999E-2</v>
      </c>
      <c r="X195">
        <v>2.3066349E-2</v>
      </c>
      <c r="Y195">
        <v>0.112795981</v>
      </c>
      <c r="Z195">
        <v>4.2878307999999997E-2</v>
      </c>
      <c r="AA195">
        <v>5.2742737999999997E-2</v>
      </c>
      <c r="AB195">
        <v>4.9312266E-2</v>
      </c>
      <c r="AC195">
        <v>4.6838273999999999E-2</v>
      </c>
      <c r="AD195">
        <v>0.42465318699999999</v>
      </c>
      <c r="AE195">
        <v>0.48885187099999999</v>
      </c>
      <c r="AF195">
        <v>0.99718108599999999</v>
      </c>
      <c r="AG195">
        <v>0.43513243400000001</v>
      </c>
      <c r="AH195">
        <v>0.30497305299999999</v>
      </c>
      <c r="AI195">
        <v>0.245393639</v>
      </c>
      <c r="AJ195">
        <v>0.51764820099999997</v>
      </c>
      <c r="AK195">
        <v>5.7370918E-2</v>
      </c>
      <c r="AL195">
        <v>0.61581951199999996</v>
      </c>
    </row>
    <row r="196" spans="1:38">
      <c r="A196" t="s">
        <v>1088</v>
      </c>
      <c r="B196" t="s">
        <v>1089</v>
      </c>
      <c r="C196" t="s">
        <v>296</v>
      </c>
      <c r="F196" t="s">
        <v>1090</v>
      </c>
      <c r="G196" t="s">
        <v>1091</v>
      </c>
      <c r="H196" t="s">
        <v>1092</v>
      </c>
      <c r="I196">
        <v>243</v>
      </c>
      <c r="J196" t="s">
        <v>1090</v>
      </c>
      <c r="K196" t="b">
        <v>1</v>
      </c>
      <c r="L196" t="s">
        <v>1093</v>
      </c>
      <c r="M196" t="s">
        <v>1094</v>
      </c>
      <c r="O196">
        <v>6.3760180569999996</v>
      </c>
      <c r="P196">
        <v>6.7215189149999999</v>
      </c>
      <c r="Q196">
        <v>5.2808422400000001</v>
      </c>
      <c r="R196">
        <v>9.4283460049999999</v>
      </c>
      <c r="S196">
        <v>7.9618632549999999</v>
      </c>
      <c r="T196">
        <v>2.2950169460000001</v>
      </c>
      <c r="U196">
        <v>0.96992583099999996</v>
      </c>
      <c r="V196">
        <v>2.8410872810000001</v>
      </c>
      <c r="W196">
        <v>2.1491404119999999</v>
      </c>
      <c r="X196">
        <v>0.92238673599999998</v>
      </c>
      <c r="Y196">
        <v>1.8709609250000001</v>
      </c>
      <c r="Z196">
        <v>1.1458586159999999</v>
      </c>
      <c r="AA196">
        <v>0.55291377900000005</v>
      </c>
      <c r="AB196">
        <v>0.42170101599999998</v>
      </c>
      <c r="AC196">
        <v>4.3217622699999998</v>
      </c>
      <c r="AD196">
        <v>10.730250440000001</v>
      </c>
      <c r="AE196">
        <v>8.8768284879999992</v>
      </c>
      <c r="AF196">
        <v>16.801192029999999</v>
      </c>
      <c r="AG196">
        <v>13.633796240000001</v>
      </c>
      <c r="AH196">
        <v>7.1264922879999997</v>
      </c>
      <c r="AI196">
        <v>7.53384448</v>
      </c>
      <c r="AJ196">
        <v>6.1824192790000003</v>
      </c>
      <c r="AK196">
        <v>0.51182928000000005</v>
      </c>
      <c r="AL196">
        <v>20.847893710000001</v>
      </c>
    </row>
    <row r="197" spans="1:38">
      <c r="A197" t="s">
        <v>1095</v>
      </c>
      <c r="B197" t="s">
        <v>1096</v>
      </c>
      <c r="C197" t="s">
        <v>296</v>
      </c>
      <c r="E197" t="s">
        <v>138</v>
      </c>
      <c r="F197" t="s">
        <v>136</v>
      </c>
      <c r="G197" t="s">
        <v>1097</v>
      </c>
      <c r="H197" t="s">
        <v>1098</v>
      </c>
      <c r="I197">
        <v>247</v>
      </c>
      <c r="J197" t="s">
        <v>136</v>
      </c>
      <c r="K197" t="b">
        <v>1</v>
      </c>
      <c r="L197" t="s">
        <v>1099</v>
      </c>
      <c r="M197" t="s">
        <v>1100</v>
      </c>
      <c r="O197">
        <v>0.49568627999999998</v>
      </c>
      <c r="P197">
        <v>0.18174410899999999</v>
      </c>
      <c r="Q197">
        <v>0.35311476800000002</v>
      </c>
      <c r="R197">
        <v>0.45301057500000003</v>
      </c>
      <c r="S197">
        <v>0.25178855500000002</v>
      </c>
      <c r="T197">
        <v>1.5172553E-2</v>
      </c>
      <c r="U197">
        <v>1.0498534E-2</v>
      </c>
      <c r="V197">
        <v>1.4679266999999999E-2</v>
      </c>
      <c r="W197">
        <v>2.1200277999999999E-2</v>
      </c>
      <c r="X197">
        <v>1.5672104999999999E-2</v>
      </c>
      <c r="Y197">
        <v>2.482384E-2</v>
      </c>
      <c r="Z197">
        <v>2.2259767999999999E-2</v>
      </c>
      <c r="AA197">
        <v>1.4658780999999999E-2</v>
      </c>
      <c r="AB197">
        <v>1.4434804000000001E-2</v>
      </c>
      <c r="AC197">
        <v>2.4319421000000001E-2</v>
      </c>
      <c r="AD197">
        <v>7.5628270000000003E-3</v>
      </c>
      <c r="AE197">
        <v>1.0552496999999999E-2</v>
      </c>
      <c r="AF197">
        <v>1.8198494999999999E-2</v>
      </c>
      <c r="AG197">
        <v>5.6809290000000004E-3</v>
      </c>
      <c r="AH197">
        <v>5.9059059999999998E-3</v>
      </c>
      <c r="AI197">
        <v>0.27588385799999998</v>
      </c>
      <c r="AJ197">
        <v>0.23505519499999999</v>
      </c>
      <c r="AK197">
        <v>1.8909694000000001E-2</v>
      </c>
      <c r="AL197">
        <v>1.5414041E-2</v>
      </c>
    </row>
    <row r="198" spans="1:38">
      <c r="A198" t="s">
        <v>1101</v>
      </c>
      <c r="B198" t="s">
        <v>1102</v>
      </c>
      <c r="C198" t="s">
        <v>296</v>
      </c>
      <c r="E198" t="s">
        <v>180</v>
      </c>
      <c r="F198" t="s">
        <v>178</v>
      </c>
      <c r="G198" t="s">
        <v>1103</v>
      </c>
      <c r="H198" t="s">
        <v>1104</v>
      </c>
      <c r="I198">
        <v>248</v>
      </c>
      <c r="J198" t="s">
        <v>178</v>
      </c>
      <c r="K198" t="b">
        <v>1</v>
      </c>
      <c r="L198" t="s">
        <v>1105</v>
      </c>
      <c r="M198" t="s">
        <v>1106</v>
      </c>
      <c r="O198">
        <v>498.24369230000002</v>
      </c>
      <c r="P198">
        <v>445.97217089999998</v>
      </c>
      <c r="Q198">
        <v>333.71089869999997</v>
      </c>
      <c r="R198">
        <v>191.0236811</v>
      </c>
      <c r="S198">
        <v>492.06933770000001</v>
      </c>
      <c r="T198">
        <v>60.567857850000003</v>
      </c>
      <c r="U198">
        <v>30.458797199999999</v>
      </c>
      <c r="V198">
        <v>34.194423829999998</v>
      </c>
      <c r="W198">
        <v>18.094260219999999</v>
      </c>
      <c r="X198">
        <v>54.648169379999999</v>
      </c>
      <c r="Y198">
        <v>80.610565769999994</v>
      </c>
      <c r="Z198">
        <v>17.12117911</v>
      </c>
      <c r="AA198">
        <v>30.990450429999999</v>
      </c>
      <c r="AB198">
        <v>12.535034720000001</v>
      </c>
      <c r="AC198">
        <v>41.014208779999997</v>
      </c>
      <c r="AD198">
        <v>88.235161410000003</v>
      </c>
      <c r="AE198">
        <v>233.9261296</v>
      </c>
      <c r="AF198">
        <v>156.4277912</v>
      </c>
      <c r="AG198">
        <v>38.961628750000003</v>
      </c>
      <c r="AH198">
        <v>82.90607095</v>
      </c>
      <c r="AI198">
        <v>124.6908136</v>
      </c>
      <c r="AJ198">
        <v>223.11787480000001</v>
      </c>
      <c r="AK198">
        <v>27.24438893</v>
      </c>
      <c r="AL198">
        <v>921.23828619999995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AAF1-EB4A-7C49-8AB9-F762970AB7A1}">
  <dimension ref="A1:S73"/>
  <sheetViews>
    <sheetView workbookViewId="0">
      <selection activeCell="C16" sqref="C16"/>
    </sheetView>
  </sheetViews>
  <sheetFormatPr baseColWidth="10" defaultRowHeight="20"/>
  <sheetData>
    <row r="1" spans="1:19">
      <c r="A1" t="s">
        <v>214</v>
      </c>
      <c r="B1" t="s">
        <v>213</v>
      </c>
      <c r="C1" t="s">
        <v>212</v>
      </c>
      <c r="D1" t="s">
        <v>211</v>
      </c>
      <c r="E1" t="s">
        <v>210</v>
      </c>
      <c r="F1" t="s">
        <v>209</v>
      </c>
      <c r="G1" t="s">
        <v>208</v>
      </c>
      <c r="H1" t="s">
        <v>207</v>
      </c>
      <c r="I1" t="s">
        <v>206</v>
      </c>
      <c r="J1" t="s">
        <v>205</v>
      </c>
      <c r="K1" t="s">
        <v>204</v>
      </c>
      <c r="L1" t="s">
        <v>203</v>
      </c>
      <c r="M1" t="s">
        <v>202</v>
      </c>
      <c r="N1" t="s">
        <v>201</v>
      </c>
      <c r="O1" t="s">
        <v>200</v>
      </c>
      <c r="P1" t="s">
        <v>199</v>
      </c>
      <c r="Q1" t="s">
        <v>198</v>
      </c>
      <c r="R1" t="s">
        <v>197</v>
      </c>
      <c r="S1" t="s">
        <v>196</v>
      </c>
    </row>
    <row r="2" spans="1:19">
      <c r="A2" t="s">
        <v>1107</v>
      </c>
      <c r="C2" t="s">
        <v>224</v>
      </c>
      <c r="D2">
        <v>0.14115592399999999</v>
      </c>
      <c r="G2">
        <v>1.576853711</v>
      </c>
      <c r="K2">
        <v>11.17100623</v>
      </c>
      <c r="Q2">
        <v>3.4816872380000001</v>
      </c>
    </row>
    <row r="3" spans="1:19">
      <c r="A3" t="s">
        <v>45</v>
      </c>
      <c r="B3" t="s">
        <v>44</v>
      </c>
      <c r="C3" t="s">
        <v>43</v>
      </c>
      <c r="D3">
        <v>0.69689369300000004</v>
      </c>
      <c r="E3">
        <v>4.2960547189999998</v>
      </c>
      <c r="F3">
        <v>3.5739101999999998</v>
      </c>
      <c r="G3">
        <v>8.4431409800000008</v>
      </c>
      <c r="H3">
        <v>6.1645768399999996</v>
      </c>
      <c r="I3">
        <v>5.1283434430000003</v>
      </c>
      <c r="J3">
        <v>0.83190518599999996</v>
      </c>
      <c r="K3">
        <v>12.115393020000001</v>
      </c>
      <c r="L3">
        <v>1.9653243579999999</v>
      </c>
      <c r="M3">
        <v>2.3624379200000001</v>
      </c>
      <c r="N3">
        <v>2.624001866</v>
      </c>
      <c r="O3">
        <v>2.3584928820000002</v>
      </c>
      <c r="P3">
        <v>-0.265508984</v>
      </c>
      <c r="Q3">
        <v>3.5987693009999999</v>
      </c>
      <c r="R3">
        <v>0.97476743499999996</v>
      </c>
      <c r="S3">
        <v>1.240276419</v>
      </c>
    </row>
    <row r="4" spans="1:19">
      <c r="A4" t="s">
        <v>1108</v>
      </c>
      <c r="B4" t="s">
        <v>176</v>
      </c>
      <c r="C4" t="s">
        <v>175</v>
      </c>
      <c r="D4">
        <v>5629.1117270000004</v>
      </c>
      <c r="E4">
        <v>1004.415058</v>
      </c>
      <c r="F4">
        <v>10733.865760000001</v>
      </c>
      <c r="G4">
        <v>9786.8257240000003</v>
      </c>
      <c r="H4">
        <v>0.17843224799999999</v>
      </c>
      <c r="I4">
        <v>1.9068489449999999</v>
      </c>
      <c r="J4">
        <v>10.686683439999999</v>
      </c>
      <c r="K4">
        <v>1.738609251</v>
      </c>
      <c r="L4">
        <v>9.7438062579999993</v>
      </c>
      <c r="M4">
        <v>0.91177083299999995</v>
      </c>
      <c r="N4">
        <v>-2.4865517210000001</v>
      </c>
      <c r="O4">
        <v>0.93119056200000005</v>
      </c>
      <c r="P4">
        <v>3.417742284</v>
      </c>
      <c r="Q4">
        <v>0.79793372600000001</v>
      </c>
      <c r="R4">
        <v>3.2844854479999999</v>
      </c>
      <c r="S4">
        <v>-0.13325683599999999</v>
      </c>
    </row>
    <row r="5" spans="1:19">
      <c r="A5" t="s">
        <v>74</v>
      </c>
      <c r="C5" t="s">
        <v>217</v>
      </c>
      <c r="D5">
        <v>5.8256252909999997</v>
      </c>
      <c r="G5">
        <v>64.95124869</v>
      </c>
      <c r="K5">
        <v>11.14923213</v>
      </c>
      <c r="Q5">
        <v>3.4788724470000001</v>
      </c>
    </row>
    <row r="6" spans="1:19">
      <c r="A6" t="s">
        <v>1115</v>
      </c>
      <c r="B6" t="s">
        <v>162</v>
      </c>
      <c r="C6" t="s">
        <v>161</v>
      </c>
      <c r="D6">
        <v>102.8867635</v>
      </c>
      <c r="E6">
        <v>1.202890271</v>
      </c>
      <c r="F6">
        <v>32.396182109999998</v>
      </c>
      <c r="G6">
        <v>48.105369029999999</v>
      </c>
      <c r="H6">
        <v>1.1691399999999999E-2</v>
      </c>
      <c r="I6">
        <v>0.31487220500000002</v>
      </c>
      <c r="J6">
        <v>26.931951229999999</v>
      </c>
      <c r="K6">
        <v>0.46755644200000002</v>
      </c>
      <c r="L6">
        <v>39.991485670000003</v>
      </c>
      <c r="M6">
        <v>1.4849085879999999</v>
      </c>
      <c r="N6">
        <v>-6.4184085350000002</v>
      </c>
      <c r="O6">
        <v>-1.667161683</v>
      </c>
      <c r="P6">
        <v>4.7512468520000004</v>
      </c>
      <c r="Q6">
        <v>-1.096787562</v>
      </c>
      <c r="R6">
        <v>5.3216209719999998</v>
      </c>
      <c r="S6">
        <v>0.57037411999999998</v>
      </c>
    </row>
    <row r="7" spans="1:19">
      <c r="A7" t="s">
        <v>1122</v>
      </c>
      <c r="C7" t="s">
        <v>154</v>
      </c>
      <c r="D7">
        <v>9.9423512659999993</v>
      </c>
      <c r="G7">
        <v>7.6172555500000003</v>
      </c>
      <c r="K7">
        <v>0.76614226799999996</v>
      </c>
      <c r="Q7">
        <v>-0.384315778</v>
      </c>
    </row>
    <row r="8" spans="1:19">
      <c r="A8" t="s">
        <v>1118</v>
      </c>
      <c r="B8" t="s">
        <v>99</v>
      </c>
      <c r="C8" t="s">
        <v>98</v>
      </c>
      <c r="D8">
        <v>4118.0854859999999</v>
      </c>
      <c r="E8">
        <v>375.75010789999999</v>
      </c>
      <c r="F8">
        <v>253.80114800000001</v>
      </c>
      <c r="G8">
        <v>1753.0317190000001</v>
      </c>
      <c r="H8">
        <v>9.1243881999999998E-2</v>
      </c>
      <c r="I8">
        <v>6.1630860000000003E-2</v>
      </c>
      <c r="J8">
        <v>0.67545196299999999</v>
      </c>
      <c r="K8">
        <v>0.42569094899999999</v>
      </c>
      <c r="L8">
        <v>4.6654190719999997</v>
      </c>
      <c r="M8">
        <v>6.9071071320000001</v>
      </c>
      <c r="N8">
        <v>-3.4541283549999999</v>
      </c>
      <c r="O8">
        <v>-4.0202032790000004</v>
      </c>
      <c r="P8">
        <v>-0.56607492400000003</v>
      </c>
      <c r="Q8">
        <v>-1.2321216779999999</v>
      </c>
      <c r="R8">
        <v>2.222006677</v>
      </c>
      <c r="S8">
        <v>2.788081601</v>
      </c>
    </row>
    <row r="9" spans="1:19">
      <c r="A9" t="s">
        <v>168</v>
      </c>
      <c r="B9" t="s">
        <v>167</v>
      </c>
      <c r="C9" t="s">
        <v>166</v>
      </c>
      <c r="D9">
        <v>18.476397760000001</v>
      </c>
      <c r="E9">
        <v>3.0510216219999999</v>
      </c>
      <c r="F9">
        <v>1.4164516949999999</v>
      </c>
      <c r="G9">
        <v>8.6412516139999997</v>
      </c>
      <c r="H9">
        <v>0.16513076099999999</v>
      </c>
      <c r="I9">
        <v>7.6662762999999995E-2</v>
      </c>
      <c r="J9">
        <v>0.46425488599999998</v>
      </c>
      <c r="K9">
        <v>0.46769136100000003</v>
      </c>
      <c r="L9">
        <v>2.8322485660000001</v>
      </c>
      <c r="M9">
        <v>6.1006327599999999</v>
      </c>
      <c r="N9">
        <v>-2.5983192009999998</v>
      </c>
      <c r="O9">
        <v>-3.7053302029999999</v>
      </c>
      <c r="P9">
        <v>-1.1070110019999999</v>
      </c>
      <c r="Q9">
        <v>-1.0963713150000001</v>
      </c>
      <c r="R9">
        <v>1.501947886</v>
      </c>
      <c r="S9">
        <v>2.608958887</v>
      </c>
    </row>
    <row r="10" spans="1:19">
      <c r="A10" t="s">
        <v>56</v>
      </c>
      <c r="B10" t="s">
        <v>55</v>
      </c>
      <c r="C10" t="s">
        <v>54</v>
      </c>
      <c r="D10">
        <v>37659.538390000002</v>
      </c>
      <c r="E10">
        <v>5252.7372219999997</v>
      </c>
      <c r="F10">
        <v>21999.940460000002</v>
      </c>
      <c r="G10">
        <v>26611.827310000001</v>
      </c>
      <c r="H10">
        <v>0.13947959700000001</v>
      </c>
      <c r="I10">
        <v>0.58417976900000002</v>
      </c>
      <c r="J10">
        <v>4.1882811809999998</v>
      </c>
      <c r="K10">
        <v>0.70664241900000002</v>
      </c>
      <c r="L10">
        <v>5.0662780539999996</v>
      </c>
      <c r="M10">
        <v>1.209631788</v>
      </c>
      <c r="N10">
        <v>-2.8418739990000002</v>
      </c>
      <c r="O10">
        <v>-0.775515697</v>
      </c>
      <c r="P10">
        <v>2.0663583010000002</v>
      </c>
      <c r="Q10">
        <v>-0.50094773999999997</v>
      </c>
      <c r="R10">
        <v>2.3409262590000002</v>
      </c>
      <c r="S10">
        <v>0.274567958</v>
      </c>
    </row>
    <row r="11" spans="1:19">
      <c r="A11" t="s">
        <v>18</v>
      </c>
      <c r="B11" t="s">
        <v>17</v>
      </c>
      <c r="C11" t="s">
        <v>16</v>
      </c>
      <c r="D11">
        <v>84.481828609999994</v>
      </c>
      <c r="E11">
        <v>24.139102529999999</v>
      </c>
      <c r="F11">
        <v>61.77268522</v>
      </c>
      <c r="G11">
        <v>115.8045875</v>
      </c>
      <c r="H11">
        <v>0.28573129800000002</v>
      </c>
      <c r="I11">
        <v>0.73119493599999996</v>
      </c>
      <c r="J11">
        <v>2.5590299029999999</v>
      </c>
      <c r="K11">
        <v>1.3707632679999999</v>
      </c>
      <c r="L11">
        <v>4.797385791</v>
      </c>
      <c r="M11">
        <v>1.874689227</v>
      </c>
      <c r="N11">
        <v>-1.8072690229999999</v>
      </c>
      <c r="O11">
        <v>-0.45167201699999998</v>
      </c>
      <c r="P11">
        <v>1.355597006</v>
      </c>
      <c r="Q11">
        <v>0.45497943800000001</v>
      </c>
      <c r="R11">
        <v>2.262248461</v>
      </c>
      <c r="S11">
        <v>0.906651455</v>
      </c>
    </row>
    <row r="12" spans="1:19">
      <c r="A12" t="s">
        <v>97</v>
      </c>
      <c r="B12" t="s">
        <v>96</v>
      </c>
      <c r="C12" t="s">
        <v>95</v>
      </c>
      <c r="D12">
        <v>694.02892120000001</v>
      </c>
      <c r="E12">
        <v>37.088587879999999</v>
      </c>
      <c r="F12">
        <v>40.286558900000003</v>
      </c>
      <c r="G12">
        <v>538.12119580000001</v>
      </c>
      <c r="H12">
        <v>5.3439542E-2</v>
      </c>
      <c r="I12">
        <v>5.8047377999999997E-2</v>
      </c>
      <c r="J12">
        <v>1.0862252029999999</v>
      </c>
      <c r="K12">
        <v>0.77535845999999997</v>
      </c>
      <c r="L12">
        <v>14.5090775</v>
      </c>
      <c r="M12">
        <v>13.35733829</v>
      </c>
      <c r="N12">
        <v>-4.225948539</v>
      </c>
      <c r="O12">
        <v>-4.1066252959999998</v>
      </c>
      <c r="P12">
        <v>0.119323243</v>
      </c>
      <c r="Q12">
        <v>-0.36706464999999999</v>
      </c>
      <c r="R12">
        <v>3.8588838889999999</v>
      </c>
      <c r="S12">
        <v>3.7395606460000002</v>
      </c>
    </row>
    <row r="13" spans="1:19">
      <c r="A13" t="s">
        <v>3</v>
      </c>
      <c r="C13" t="s">
        <v>2</v>
      </c>
      <c r="D13">
        <v>1.2961737980000001</v>
      </c>
      <c r="G13">
        <v>0.558412252</v>
      </c>
      <c r="K13">
        <v>0.43081587700000001</v>
      </c>
      <c r="Q13">
        <v>-1.214856674</v>
      </c>
    </row>
    <row r="14" spans="1:19">
      <c r="A14" t="s">
        <v>1</v>
      </c>
      <c r="C14" t="s">
        <v>0</v>
      </c>
      <c r="D14">
        <v>2.7356536380000001</v>
      </c>
      <c r="G14">
        <v>25.205221829999999</v>
      </c>
      <c r="K14">
        <v>9.2136012679999997</v>
      </c>
      <c r="Q14">
        <v>3.2037651650000001</v>
      </c>
    </row>
    <row r="15" spans="1:19">
      <c r="A15" t="s">
        <v>129</v>
      </c>
      <c r="C15" t="s">
        <v>215</v>
      </c>
      <c r="D15">
        <v>8.2678479940000003</v>
      </c>
      <c r="G15">
        <v>337.20434210000002</v>
      </c>
      <c r="K15">
        <v>40.785019550000001</v>
      </c>
      <c r="Q15">
        <v>5.3499674390000003</v>
      </c>
    </row>
    <row r="16" spans="1:19">
      <c r="A16" t="s">
        <v>138</v>
      </c>
      <c r="B16" t="s">
        <v>137</v>
      </c>
      <c r="C16" t="s">
        <v>136</v>
      </c>
      <c r="D16">
        <v>0.291752807</v>
      </c>
      <c r="E16">
        <v>1.8188965000000001E-2</v>
      </c>
      <c r="F16">
        <v>1.4954471E-2</v>
      </c>
      <c r="G16">
        <v>9.2808270999999998E-2</v>
      </c>
      <c r="H16">
        <v>6.2343754000000001E-2</v>
      </c>
      <c r="I16">
        <v>5.1257333000000002E-2</v>
      </c>
      <c r="J16">
        <v>0.82217270499999995</v>
      </c>
      <c r="K16">
        <v>0.31810583599999998</v>
      </c>
      <c r="L16">
        <v>5.102449139</v>
      </c>
      <c r="M16">
        <v>6.2060551349999997</v>
      </c>
      <c r="N16">
        <v>-4.0036111510000003</v>
      </c>
      <c r="O16">
        <v>-4.2860977680000003</v>
      </c>
      <c r="P16">
        <v>-0.282486617</v>
      </c>
      <c r="Q16">
        <v>-1.6524212540000001</v>
      </c>
      <c r="R16">
        <v>2.3511898969999998</v>
      </c>
      <c r="S16">
        <v>2.6336765139999998</v>
      </c>
    </row>
    <row r="17" spans="1:19">
      <c r="A17" t="s">
        <v>124</v>
      </c>
      <c r="B17" t="s">
        <v>123</v>
      </c>
      <c r="C17" t="s">
        <v>122</v>
      </c>
      <c r="D17">
        <v>371.27846620000003</v>
      </c>
      <c r="E17">
        <v>46.73572514</v>
      </c>
      <c r="F17">
        <v>29.41936295</v>
      </c>
      <c r="G17">
        <v>265.39828890000001</v>
      </c>
      <c r="H17">
        <v>0.125877823</v>
      </c>
      <c r="I17">
        <v>7.9238000000000003E-2</v>
      </c>
      <c r="J17">
        <v>0.62948339600000003</v>
      </c>
      <c r="K17">
        <v>0.71482273600000001</v>
      </c>
      <c r="L17">
        <v>5.6787027070000002</v>
      </c>
      <c r="M17">
        <v>9.0212112789999992</v>
      </c>
      <c r="N17">
        <v>-2.9899039589999998</v>
      </c>
      <c r="O17">
        <v>-3.657663731</v>
      </c>
      <c r="P17">
        <v>-0.66775977200000003</v>
      </c>
      <c r="Q17">
        <v>-0.484342573</v>
      </c>
      <c r="R17">
        <v>2.505561385</v>
      </c>
      <c r="S17">
        <v>3.1733211570000002</v>
      </c>
    </row>
    <row r="18" spans="1:19">
      <c r="A18" t="s">
        <v>15</v>
      </c>
      <c r="B18" t="s">
        <v>14</v>
      </c>
      <c r="C18" t="s">
        <v>13</v>
      </c>
      <c r="D18">
        <v>44.89438784</v>
      </c>
      <c r="E18">
        <v>4.5074720680000002</v>
      </c>
      <c r="F18">
        <v>2.8051358469999998</v>
      </c>
      <c r="G18">
        <v>15.85340708</v>
      </c>
      <c r="H18">
        <v>0.10040168200000001</v>
      </c>
      <c r="I18">
        <v>6.2482995999999999E-2</v>
      </c>
      <c r="J18">
        <v>0.62233016799999996</v>
      </c>
      <c r="K18">
        <v>0.35312670099999999</v>
      </c>
      <c r="L18">
        <v>3.5171392830000001</v>
      </c>
      <c r="M18">
        <v>5.6515648220000001</v>
      </c>
      <c r="N18">
        <v>-3.3161446510000001</v>
      </c>
      <c r="O18">
        <v>-4.0003925630000001</v>
      </c>
      <c r="P18">
        <v>-0.68424791200000001</v>
      </c>
      <c r="Q18">
        <v>-1.501742183</v>
      </c>
      <c r="R18">
        <v>1.8144024679999999</v>
      </c>
      <c r="S18">
        <v>2.498650381</v>
      </c>
    </row>
    <row r="19" spans="1:19">
      <c r="A19" t="s">
        <v>118</v>
      </c>
      <c r="C19" t="s">
        <v>216</v>
      </c>
      <c r="D19">
        <v>9.2113067490000002</v>
      </c>
      <c r="G19">
        <v>207.27764959999999</v>
      </c>
      <c r="K19">
        <v>22.502523830000001</v>
      </c>
      <c r="Q19">
        <v>4.4920149150000004</v>
      </c>
    </row>
    <row r="20" spans="1:19">
      <c r="A20" t="s">
        <v>57</v>
      </c>
      <c r="C20" t="s">
        <v>222</v>
      </c>
      <c r="D20">
        <v>0.142275453</v>
      </c>
      <c r="G20">
        <v>7.355412769</v>
      </c>
      <c r="K20">
        <v>51.698396320000001</v>
      </c>
      <c r="Q20">
        <v>5.6920476239999998</v>
      </c>
    </row>
    <row r="21" spans="1:19">
      <c r="A21" t="s">
        <v>132</v>
      </c>
      <c r="B21" t="s">
        <v>131</v>
      </c>
      <c r="C21" t="s">
        <v>130</v>
      </c>
      <c r="D21">
        <v>60.936677289999999</v>
      </c>
      <c r="E21">
        <v>7.4988167710000004</v>
      </c>
      <c r="F21">
        <v>4.3155596530000002</v>
      </c>
      <c r="G21">
        <v>22.929251919999999</v>
      </c>
      <c r="H21">
        <v>0.123059167</v>
      </c>
      <c r="I21">
        <v>7.0820396999999993E-2</v>
      </c>
      <c r="J21">
        <v>0.57549874700000003</v>
      </c>
      <c r="K21">
        <v>0.37627998299999998</v>
      </c>
      <c r="L21">
        <v>3.0577159869999999</v>
      </c>
      <c r="M21">
        <v>5.3131583779999998</v>
      </c>
      <c r="N21">
        <v>-3.022575958</v>
      </c>
      <c r="O21">
        <v>-3.8196912670000001</v>
      </c>
      <c r="P21">
        <v>-0.79711530900000005</v>
      </c>
      <c r="Q21">
        <v>-1.4101215490000001</v>
      </c>
      <c r="R21">
        <v>1.6124544089999999</v>
      </c>
      <c r="S21">
        <v>2.4095697180000002</v>
      </c>
    </row>
    <row r="22" spans="1:19">
      <c r="A22" t="s">
        <v>185</v>
      </c>
      <c r="B22" t="s">
        <v>184</v>
      </c>
      <c r="C22" t="s">
        <v>183</v>
      </c>
      <c r="D22">
        <v>2062.4422939999999</v>
      </c>
      <c r="E22">
        <v>182.221799</v>
      </c>
      <c r="F22">
        <v>859.79437350000001</v>
      </c>
      <c r="G22">
        <v>1633.319103</v>
      </c>
      <c r="H22">
        <v>8.8352435000000007E-2</v>
      </c>
      <c r="I22">
        <v>0.41688166300000001</v>
      </c>
      <c r="J22">
        <v>4.7183947159999997</v>
      </c>
      <c r="K22">
        <v>0.79193444999999996</v>
      </c>
      <c r="L22">
        <v>8.9633573609999999</v>
      </c>
      <c r="M22">
        <v>1.89966247</v>
      </c>
      <c r="N22">
        <v>-3.5005862909999999</v>
      </c>
      <c r="O22">
        <v>-1.2622901799999999</v>
      </c>
      <c r="P22">
        <v>2.238296112</v>
      </c>
      <c r="Q22">
        <v>-0.33654707499999997</v>
      </c>
      <c r="R22">
        <v>3.164039217</v>
      </c>
      <c r="S22">
        <v>0.92574310500000001</v>
      </c>
    </row>
    <row r="23" spans="1:19">
      <c r="A23" t="s">
        <v>1119</v>
      </c>
      <c r="B23" t="s">
        <v>190</v>
      </c>
      <c r="C23" t="s">
        <v>189</v>
      </c>
      <c r="D23">
        <v>230.66661389999999</v>
      </c>
      <c r="E23">
        <v>1.914399218</v>
      </c>
      <c r="F23">
        <v>1.8258896769999999</v>
      </c>
      <c r="G23">
        <v>48.32411115</v>
      </c>
      <c r="H23">
        <v>8.2994200000000001E-3</v>
      </c>
      <c r="I23">
        <v>7.9157080000000005E-3</v>
      </c>
      <c r="J23">
        <v>0.95376641399999995</v>
      </c>
      <c r="K23">
        <v>0.20949764000000001</v>
      </c>
      <c r="L23">
        <v>25.242441960000001</v>
      </c>
      <c r="M23">
        <v>26.466062969999999</v>
      </c>
      <c r="N23">
        <v>-6.9127736840000003</v>
      </c>
      <c r="O23">
        <v>-6.9810657989999996</v>
      </c>
      <c r="P23">
        <v>-6.8292115E-2</v>
      </c>
      <c r="Q23">
        <v>-2.2549941059999998</v>
      </c>
      <c r="R23">
        <v>4.6577795780000004</v>
      </c>
      <c r="S23">
        <v>4.7260716929999997</v>
      </c>
    </row>
    <row r="24" spans="1:19">
      <c r="A24" t="s">
        <v>1117</v>
      </c>
      <c r="B24" t="s">
        <v>159</v>
      </c>
      <c r="C24" t="s">
        <v>158</v>
      </c>
      <c r="D24">
        <v>54576.978949999997</v>
      </c>
      <c r="E24">
        <v>5656.2310980000002</v>
      </c>
      <c r="F24">
        <v>5103.8606840000002</v>
      </c>
      <c r="G24">
        <v>21083.629379999998</v>
      </c>
      <c r="H24">
        <v>0.103637673</v>
      </c>
      <c r="I24">
        <v>9.3516731000000006E-2</v>
      </c>
      <c r="J24">
        <v>0.90234302600000005</v>
      </c>
      <c r="K24">
        <v>0.38630993800000002</v>
      </c>
      <c r="L24">
        <v>3.727504943</v>
      </c>
      <c r="M24">
        <v>4.1309178839999996</v>
      </c>
      <c r="N24">
        <v>-3.270379567</v>
      </c>
      <c r="O24">
        <v>-3.4186316830000001</v>
      </c>
      <c r="P24">
        <v>-0.14825211599999999</v>
      </c>
      <c r="Q24">
        <v>-1.372169301</v>
      </c>
      <c r="R24">
        <v>1.898210266</v>
      </c>
      <c r="S24">
        <v>2.0464623820000001</v>
      </c>
    </row>
    <row r="25" spans="1:19">
      <c r="A25" t="s">
        <v>188</v>
      </c>
      <c r="B25" t="s">
        <v>187</v>
      </c>
      <c r="C25" t="s">
        <v>186</v>
      </c>
      <c r="D25">
        <v>6.6736869649999999</v>
      </c>
      <c r="E25">
        <v>0.44172286799999999</v>
      </c>
      <c r="F25">
        <v>0.33015185499999999</v>
      </c>
      <c r="G25">
        <v>3.4028743819999998</v>
      </c>
      <c r="H25">
        <v>6.6188730000000001E-2</v>
      </c>
      <c r="I25">
        <v>4.9470683000000001E-2</v>
      </c>
      <c r="J25">
        <v>0.74741852799999997</v>
      </c>
      <c r="K25">
        <v>0.50989421599999996</v>
      </c>
      <c r="L25">
        <v>7.7036409729999997</v>
      </c>
      <c r="M25">
        <v>10.306997600000001</v>
      </c>
      <c r="N25">
        <v>-3.9172705909999999</v>
      </c>
      <c r="O25">
        <v>-4.3372823589999996</v>
      </c>
      <c r="P25">
        <v>-0.42001176800000001</v>
      </c>
      <c r="Q25">
        <v>-0.97173012199999997</v>
      </c>
      <c r="R25">
        <v>2.9455404679999999</v>
      </c>
      <c r="S25">
        <v>3.3655522360000001</v>
      </c>
    </row>
    <row r="26" spans="1:19">
      <c r="A26" t="s">
        <v>72</v>
      </c>
      <c r="B26" t="s">
        <v>71</v>
      </c>
      <c r="C26" t="s">
        <v>70</v>
      </c>
      <c r="D26">
        <v>813.24828070000001</v>
      </c>
      <c r="E26">
        <v>53.959869849999997</v>
      </c>
      <c r="F26">
        <v>120.7578601</v>
      </c>
      <c r="G26">
        <v>359.40605599999998</v>
      </c>
      <c r="H26">
        <v>6.6351040999999999E-2</v>
      </c>
      <c r="I26">
        <v>0.14848830700000001</v>
      </c>
      <c r="J26">
        <v>2.2379197799999999</v>
      </c>
      <c r="K26">
        <v>0.44193890699999999</v>
      </c>
      <c r="L26">
        <v>6.6606175470000002</v>
      </c>
      <c r="M26">
        <v>2.9762539339999998</v>
      </c>
      <c r="N26">
        <v>-3.9137370929999999</v>
      </c>
      <c r="O26">
        <v>-2.7515787710000001</v>
      </c>
      <c r="P26">
        <v>1.162158322</v>
      </c>
      <c r="Q26">
        <v>-1.178081149</v>
      </c>
      <c r="R26">
        <v>2.735655945</v>
      </c>
      <c r="S26">
        <v>1.5734976220000001</v>
      </c>
    </row>
    <row r="27" spans="1:19">
      <c r="A27" t="s">
        <v>1109</v>
      </c>
      <c r="B27" t="s">
        <v>126</v>
      </c>
      <c r="C27" t="s">
        <v>125</v>
      </c>
      <c r="D27">
        <v>7577.9107620000004</v>
      </c>
      <c r="E27">
        <v>1129.0307580000001</v>
      </c>
      <c r="F27">
        <v>2538.3076230000001</v>
      </c>
      <c r="G27">
        <v>5671.3362639999996</v>
      </c>
      <c r="H27">
        <v>0.148989714</v>
      </c>
      <c r="I27">
        <v>0.33496140299999999</v>
      </c>
      <c r="J27">
        <v>2.2482183089999999</v>
      </c>
      <c r="K27">
        <v>0.74840367500000005</v>
      </c>
      <c r="L27">
        <v>5.0231902210000001</v>
      </c>
      <c r="M27">
        <v>2.2342982440000001</v>
      </c>
      <c r="N27">
        <v>-2.7467153610000001</v>
      </c>
      <c r="O27">
        <v>-1.577933228</v>
      </c>
      <c r="P27">
        <v>1.1687821329999999</v>
      </c>
      <c r="Q27">
        <v>-0.41811145199999999</v>
      </c>
      <c r="R27">
        <v>2.3286039089999999</v>
      </c>
      <c r="S27">
        <v>1.159821776</v>
      </c>
    </row>
    <row r="28" spans="1:19">
      <c r="A28" t="s">
        <v>1111</v>
      </c>
      <c r="B28" t="s">
        <v>179</v>
      </c>
      <c r="C28" t="s">
        <v>178</v>
      </c>
      <c r="D28">
        <v>336.9312731</v>
      </c>
      <c r="E28">
        <v>39.187899250000001</v>
      </c>
      <c r="F28">
        <v>93.854796019999995</v>
      </c>
      <c r="G28">
        <v>236.35984389999999</v>
      </c>
      <c r="H28">
        <v>0.116308287</v>
      </c>
      <c r="I28">
        <v>0.278557687</v>
      </c>
      <c r="J28">
        <v>2.3949943180000002</v>
      </c>
      <c r="K28">
        <v>0.70150758599999996</v>
      </c>
      <c r="L28">
        <v>6.0314497180000002</v>
      </c>
      <c r="M28">
        <v>2.5183565880000001</v>
      </c>
      <c r="N28">
        <v>-3.1039742000000001</v>
      </c>
      <c r="O28">
        <v>-1.843951967</v>
      </c>
      <c r="P28">
        <v>1.2600222329999999</v>
      </c>
      <c r="Q28">
        <v>-0.511469391</v>
      </c>
      <c r="R28">
        <v>2.5925048099999999</v>
      </c>
      <c r="S28">
        <v>1.3324825769999999</v>
      </c>
    </row>
    <row r="29" spans="1:19">
      <c r="A29" t="s">
        <v>91</v>
      </c>
      <c r="B29" t="s">
        <v>90</v>
      </c>
      <c r="C29" t="s">
        <v>89</v>
      </c>
      <c r="D29">
        <v>8.8234346190000004</v>
      </c>
      <c r="E29">
        <v>1.0367378679999999</v>
      </c>
      <c r="F29">
        <v>0.63630816300000004</v>
      </c>
      <c r="G29">
        <v>7.0626939459999996</v>
      </c>
      <c r="H29">
        <v>0.117498221</v>
      </c>
      <c r="I29">
        <v>7.2115700000000005E-2</v>
      </c>
      <c r="J29">
        <v>0.61375993200000001</v>
      </c>
      <c r="K29">
        <v>0.80044724700000003</v>
      </c>
      <c r="L29">
        <v>6.8124201549999999</v>
      </c>
      <c r="M29">
        <v>11.099486629999999</v>
      </c>
      <c r="N29">
        <v>-3.0892891859999998</v>
      </c>
      <c r="O29">
        <v>-3.7935428149999999</v>
      </c>
      <c r="P29">
        <v>-0.70425362999999996</v>
      </c>
      <c r="Q29">
        <v>-0.32112176999999997</v>
      </c>
      <c r="R29">
        <v>2.7681674159999998</v>
      </c>
      <c r="S29">
        <v>3.4724210449999999</v>
      </c>
    </row>
    <row r="30" spans="1:19">
      <c r="A30" t="s">
        <v>165</v>
      </c>
      <c r="C30" t="s">
        <v>164</v>
      </c>
      <c r="D30">
        <v>271.12224859999998</v>
      </c>
      <c r="G30">
        <v>304.24008739999999</v>
      </c>
      <c r="K30">
        <v>1.1221509439999999</v>
      </c>
      <c r="Q30">
        <v>0.16626675099999999</v>
      </c>
    </row>
    <row r="31" spans="1:19">
      <c r="A31" t="s">
        <v>116</v>
      </c>
      <c r="C31" t="s">
        <v>115</v>
      </c>
      <c r="D31">
        <v>133.45797759999999</v>
      </c>
      <c r="G31">
        <v>418.38744100000002</v>
      </c>
      <c r="K31">
        <v>3.1349751320000001</v>
      </c>
      <c r="Q31">
        <v>1.648453999</v>
      </c>
    </row>
    <row r="32" spans="1:19">
      <c r="A32" t="s">
        <v>111</v>
      </c>
      <c r="B32" t="s">
        <v>110</v>
      </c>
      <c r="C32" t="s">
        <v>109</v>
      </c>
      <c r="D32">
        <v>172.51857129999999</v>
      </c>
      <c r="E32">
        <v>21.37954457</v>
      </c>
      <c r="F32">
        <v>25.806209809999999</v>
      </c>
      <c r="G32">
        <v>68.698382600000002</v>
      </c>
      <c r="H32">
        <v>0.123926047</v>
      </c>
      <c r="I32">
        <v>0.14958511199999999</v>
      </c>
      <c r="J32">
        <v>1.207051428</v>
      </c>
      <c r="K32">
        <v>0.39820862200000001</v>
      </c>
      <c r="L32">
        <v>3.2132762399999999</v>
      </c>
      <c r="M32">
        <v>2.6620872690000001</v>
      </c>
      <c r="N32">
        <v>-3.0124486469999998</v>
      </c>
      <c r="O32">
        <v>-2.7409615020000002</v>
      </c>
      <c r="P32">
        <v>0.27148714600000001</v>
      </c>
      <c r="Q32">
        <v>-1.3284036349999999</v>
      </c>
      <c r="R32">
        <v>1.6840450119999999</v>
      </c>
      <c r="S32">
        <v>1.4125578670000001</v>
      </c>
    </row>
    <row r="33" spans="1:19">
      <c r="A33" t="s">
        <v>69</v>
      </c>
      <c r="B33" t="s">
        <v>68</v>
      </c>
      <c r="C33" t="s">
        <v>67</v>
      </c>
      <c r="D33">
        <v>18.283792510000001</v>
      </c>
      <c r="E33">
        <v>0.66579295900000002</v>
      </c>
      <c r="F33">
        <v>1.4549455499999999</v>
      </c>
      <c r="G33">
        <v>3.1878873919999999</v>
      </c>
      <c r="H33">
        <v>3.6414378999999997E-2</v>
      </c>
      <c r="I33">
        <v>7.9575698E-2</v>
      </c>
      <c r="J33">
        <v>2.1852822729999999</v>
      </c>
      <c r="K33">
        <v>0.174355916</v>
      </c>
      <c r="L33">
        <v>4.7881061989999996</v>
      </c>
      <c r="M33">
        <v>2.191069894</v>
      </c>
      <c r="N33">
        <v>-4.7793479290000001</v>
      </c>
      <c r="O33">
        <v>-3.6515282839999998</v>
      </c>
      <c r="P33">
        <v>1.127819645</v>
      </c>
      <c r="Q33">
        <v>-2.519892778</v>
      </c>
      <c r="R33">
        <v>2.2594551510000001</v>
      </c>
      <c r="S33">
        <v>1.1316355060000001</v>
      </c>
    </row>
    <row r="34" spans="1:19">
      <c r="A34" t="s">
        <v>21</v>
      </c>
      <c r="B34" t="s">
        <v>20</v>
      </c>
      <c r="C34" t="s">
        <v>19</v>
      </c>
      <c r="D34">
        <v>51.30375815</v>
      </c>
      <c r="E34">
        <v>7.4460476819999997</v>
      </c>
      <c r="F34">
        <v>2.4080122369999999</v>
      </c>
      <c r="G34">
        <v>17.066258479999998</v>
      </c>
      <c r="H34">
        <v>0.145136496</v>
      </c>
      <c r="I34">
        <v>4.6936370999999998E-2</v>
      </c>
      <c r="J34">
        <v>0.32339468399999999</v>
      </c>
      <c r="K34">
        <v>0.33265123400000002</v>
      </c>
      <c r="L34">
        <v>2.2919888789999998</v>
      </c>
      <c r="M34">
        <v>7.0872806270000002</v>
      </c>
      <c r="N34">
        <v>-2.7845177510000001</v>
      </c>
      <c r="O34">
        <v>-4.4131498819999999</v>
      </c>
      <c r="P34">
        <v>-1.628632131</v>
      </c>
      <c r="Q34">
        <v>-1.5879177069999999</v>
      </c>
      <c r="R34">
        <v>1.196600044</v>
      </c>
      <c r="S34">
        <v>2.825232175</v>
      </c>
    </row>
    <row r="35" spans="1:19">
      <c r="A35" t="s">
        <v>108</v>
      </c>
      <c r="B35" t="s">
        <v>107</v>
      </c>
      <c r="C35" t="s">
        <v>106</v>
      </c>
      <c r="D35">
        <v>0.23670069899999999</v>
      </c>
      <c r="E35">
        <v>7165.0553069999996</v>
      </c>
      <c r="F35">
        <v>6562.4956270000002</v>
      </c>
      <c r="G35">
        <v>0.21603525800000001</v>
      </c>
      <c r="H35">
        <v>0.12290689</v>
      </c>
      <c r="I35">
        <v>0.112570789</v>
      </c>
      <c r="J35">
        <v>0.915902997</v>
      </c>
      <c r="K35">
        <v>0.91269378899999998</v>
      </c>
      <c r="L35">
        <v>2.6344835039999999</v>
      </c>
      <c r="M35">
        <v>2.8763782990000002</v>
      </c>
      <c r="N35">
        <v>-3.0243623049999999</v>
      </c>
      <c r="O35">
        <v>-3.1510955890000001</v>
      </c>
      <c r="P35">
        <v>-0.126733284</v>
      </c>
      <c r="Q35">
        <v>-0.13179718200000001</v>
      </c>
      <c r="R35">
        <v>1.397520146</v>
      </c>
      <c r="S35">
        <v>1.5242534299999999</v>
      </c>
    </row>
    <row r="36" spans="1:19">
      <c r="A36" t="s">
        <v>63</v>
      </c>
      <c r="B36" t="s">
        <v>62</v>
      </c>
      <c r="C36" t="s">
        <v>61</v>
      </c>
      <c r="D36">
        <v>73.441201919999997</v>
      </c>
      <c r="E36">
        <v>4.2947134819999997</v>
      </c>
      <c r="F36">
        <v>9.4883922250000001</v>
      </c>
      <c r="G36">
        <v>79.136380220000007</v>
      </c>
      <c r="H36">
        <v>5.8478256999999999E-2</v>
      </c>
      <c r="I36">
        <v>0.129197126</v>
      </c>
      <c r="J36">
        <v>2.2093190300000001</v>
      </c>
      <c r="K36">
        <v>1.0775474549999999</v>
      </c>
      <c r="L36">
        <v>18.426463269999999</v>
      </c>
      <c r="M36">
        <v>8.3403361010000001</v>
      </c>
      <c r="N36">
        <v>-4.0959558779999998</v>
      </c>
      <c r="O36">
        <v>-2.952354116</v>
      </c>
      <c r="P36">
        <v>1.1436017620000001</v>
      </c>
      <c r="Q36">
        <v>0.10775140699999999</v>
      </c>
      <c r="R36">
        <v>4.2037072850000001</v>
      </c>
      <c r="S36">
        <v>3.0601055229999998</v>
      </c>
    </row>
    <row r="37" spans="1:19">
      <c r="A37" t="s">
        <v>1110</v>
      </c>
      <c r="B37" t="s">
        <v>47</v>
      </c>
      <c r="C37" t="s">
        <v>46</v>
      </c>
      <c r="D37">
        <v>1130.50503</v>
      </c>
      <c r="E37">
        <v>202.39972950000001</v>
      </c>
      <c r="F37">
        <v>3455.2635909999999</v>
      </c>
      <c r="G37">
        <v>3293.142969</v>
      </c>
      <c r="H37">
        <v>0.179034789</v>
      </c>
      <c r="I37">
        <v>3.0563894020000002</v>
      </c>
      <c r="J37">
        <v>17.07148325</v>
      </c>
      <c r="K37">
        <v>2.912983916</v>
      </c>
      <c r="L37">
        <v>16.27049096</v>
      </c>
      <c r="M37">
        <v>0.95308009999999999</v>
      </c>
      <c r="N37">
        <v>-2.481688144</v>
      </c>
      <c r="O37">
        <v>1.6118283630000001</v>
      </c>
      <c r="P37">
        <v>4.0935165070000004</v>
      </c>
      <c r="Q37">
        <v>1.5424977360000001</v>
      </c>
      <c r="R37">
        <v>4.0241858800000001</v>
      </c>
      <c r="S37">
        <v>-6.9330627000000006E-2</v>
      </c>
    </row>
    <row r="38" spans="1:19">
      <c r="A38" t="s">
        <v>39</v>
      </c>
      <c r="B38" t="s">
        <v>38</v>
      </c>
      <c r="C38" t="s">
        <v>37</v>
      </c>
      <c r="D38">
        <v>0.64531163199999997</v>
      </c>
      <c r="E38">
        <v>7.4798007E-2</v>
      </c>
      <c r="F38">
        <v>0.229754441</v>
      </c>
      <c r="G38">
        <v>0.40129926900000001</v>
      </c>
      <c r="H38">
        <v>0.1159099</v>
      </c>
      <c r="I38">
        <v>0.35603641699999999</v>
      </c>
      <c r="J38">
        <v>3.071665297</v>
      </c>
      <c r="K38">
        <v>0.62186895399999997</v>
      </c>
      <c r="L38">
        <v>5.3651064650000002</v>
      </c>
      <c r="M38">
        <v>1.74664423</v>
      </c>
      <c r="N38">
        <v>-3.1089243010000001</v>
      </c>
      <c r="O38">
        <v>-1.4899032800000001</v>
      </c>
      <c r="P38">
        <v>1.6190210220000001</v>
      </c>
      <c r="Q38">
        <v>-0.685317501</v>
      </c>
      <c r="R38">
        <v>2.4236068</v>
      </c>
      <c r="S38">
        <v>0.80458577899999995</v>
      </c>
    </row>
    <row r="39" spans="1:19">
      <c r="A39" t="s">
        <v>85</v>
      </c>
      <c r="C39" t="s">
        <v>221</v>
      </c>
      <c r="D39">
        <v>1.568744149</v>
      </c>
      <c r="G39">
        <v>1.0708637430000001</v>
      </c>
      <c r="K39">
        <v>0.682624852</v>
      </c>
      <c r="Q39">
        <v>-0.55083515599999999</v>
      </c>
    </row>
    <row r="40" spans="1:19">
      <c r="A40" t="s">
        <v>121</v>
      </c>
      <c r="B40" t="s">
        <v>120</v>
      </c>
      <c r="C40" t="s">
        <v>119</v>
      </c>
      <c r="D40">
        <v>351.93261239999998</v>
      </c>
      <c r="E40">
        <v>267.55674240000002</v>
      </c>
      <c r="F40">
        <v>4149.587149</v>
      </c>
      <c r="G40">
        <v>4371.6148080000003</v>
      </c>
      <c r="H40">
        <v>0.76024992599999996</v>
      </c>
      <c r="I40">
        <v>11.79085712</v>
      </c>
      <c r="J40">
        <v>15.509185499999999</v>
      </c>
      <c r="K40">
        <v>12.42173829</v>
      </c>
      <c r="L40">
        <v>16.339019409999999</v>
      </c>
      <c r="M40">
        <v>1.053505964</v>
      </c>
      <c r="N40">
        <v>-0.395454325</v>
      </c>
      <c r="O40">
        <v>3.559596692</v>
      </c>
      <c r="P40">
        <v>3.9550510160000001</v>
      </c>
      <c r="Q40">
        <v>3.634795172</v>
      </c>
      <c r="R40">
        <v>4.0302494969999998</v>
      </c>
      <c r="S40">
        <v>7.5198480999999998E-2</v>
      </c>
    </row>
    <row r="41" spans="1:19">
      <c r="A41" t="s">
        <v>1121</v>
      </c>
      <c r="B41" t="s">
        <v>170</v>
      </c>
      <c r="C41" t="s">
        <v>169</v>
      </c>
      <c r="D41">
        <v>560.66318509999996</v>
      </c>
      <c r="E41">
        <v>53.08325851</v>
      </c>
      <c r="F41">
        <v>649.82704179999996</v>
      </c>
      <c r="G41">
        <v>981.64483570000004</v>
      </c>
      <c r="H41">
        <v>9.4679408000000007E-2</v>
      </c>
      <c r="I41">
        <v>1.159032837</v>
      </c>
      <c r="J41">
        <v>12.24165698</v>
      </c>
      <c r="K41">
        <v>1.7508637300000001</v>
      </c>
      <c r="L41">
        <v>18.492550439999999</v>
      </c>
      <c r="M41">
        <v>1.5106247859999999</v>
      </c>
      <c r="N41">
        <v>-3.400805503</v>
      </c>
      <c r="O41">
        <v>0.21292143999999999</v>
      </c>
      <c r="P41">
        <v>3.6137269430000001</v>
      </c>
      <c r="Q41">
        <v>0.808066803</v>
      </c>
      <c r="R41">
        <v>4.208872306</v>
      </c>
      <c r="S41">
        <v>0.59514536299999998</v>
      </c>
    </row>
    <row r="42" spans="1:19">
      <c r="A42" t="s">
        <v>102</v>
      </c>
      <c r="C42" t="s">
        <v>220</v>
      </c>
      <c r="D42">
        <v>23.127295409999999</v>
      </c>
      <c r="G42">
        <v>26.516644939999999</v>
      </c>
      <c r="K42">
        <v>1.146551919</v>
      </c>
      <c r="Q42">
        <v>0.197301686</v>
      </c>
    </row>
    <row r="43" spans="1:19">
      <c r="A43" t="s">
        <v>53</v>
      </c>
      <c r="C43" t="s">
        <v>223</v>
      </c>
      <c r="D43">
        <v>2.5865734470000001</v>
      </c>
      <c r="G43">
        <v>3.0471685750000002</v>
      </c>
      <c r="K43">
        <v>1.178071544</v>
      </c>
      <c r="Q43">
        <v>0.236427157</v>
      </c>
    </row>
    <row r="44" spans="1:19">
      <c r="A44" t="s">
        <v>80</v>
      </c>
      <c r="B44" t="s">
        <v>79</v>
      </c>
      <c r="C44" t="s">
        <v>78</v>
      </c>
      <c r="D44">
        <v>44.20466338</v>
      </c>
      <c r="E44">
        <v>14.52991862</v>
      </c>
      <c r="F44">
        <v>296.8945238</v>
      </c>
      <c r="G44">
        <v>440.82665200000002</v>
      </c>
      <c r="H44">
        <v>0.32869651100000002</v>
      </c>
      <c r="I44">
        <v>6.7163620550000003</v>
      </c>
      <c r="J44">
        <v>20.43332324</v>
      </c>
      <c r="K44">
        <v>9.9724015119999994</v>
      </c>
      <c r="L44">
        <v>30.339237520000001</v>
      </c>
      <c r="M44">
        <v>1.4847921289999999</v>
      </c>
      <c r="N44">
        <v>-1.6051719529999999</v>
      </c>
      <c r="O44">
        <v>2.7476800030000001</v>
      </c>
      <c r="P44">
        <v>4.3528519560000003</v>
      </c>
      <c r="Q44">
        <v>3.31794097</v>
      </c>
      <c r="R44">
        <v>4.9231129229999997</v>
      </c>
      <c r="S44">
        <v>0.57026096699999995</v>
      </c>
    </row>
    <row r="45" spans="1:19">
      <c r="A45" t="s">
        <v>94</v>
      </c>
      <c r="B45" t="s">
        <v>93</v>
      </c>
      <c r="C45" t="s">
        <v>92</v>
      </c>
      <c r="D45">
        <v>419.68405899999999</v>
      </c>
      <c r="E45">
        <v>4.197030635</v>
      </c>
      <c r="F45">
        <v>21.653318420000002</v>
      </c>
      <c r="G45">
        <v>61.160591830000001</v>
      </c>
      <c r="H45">
        <v>1.0000452999999999E-2</v>
      </c>
      <c r="I45">
        <v>5.1594331E-2</v>
      </c>
      <c r="J45">
        <v>5.1591995170000002</v>
      </c>
      <c r="K45">
        <v>0.14573008100000001</v>
      </c>
      <c r="L45">
        <v>14.5723482</v>
      </c>
      <c r="M45">
        <v>2.8245366660000002</v>
      </c>
      <c r="N45">
        <v>-6.6437908620000004</v>
      </c>
      <c r="O45">
        <v>-4.2766436219999999</v>
      </c>
      <c r="P45">
        <v>2.36714724</v>
      </c>
      <c r="Q45">
        <v>-2.7786293940000002</v>
      </c>
      <c r="R45">
        <v>3.8651614680000002</v>
      </c>
      <c r="S45">
        <v>1.498014229</v>
      </c>
    </row>
    <row r="46" spans="1:19">
      <c r="A46" t="s">
        <v>1116</v>
      </c>
      <c r="B46" t="s">
        <v>152</v>
      </c>
      <c r="C46" t="s">
        <v>151</v>
      </c>
      <c r="D46">
        <v>643.45294249999995</v>
      </c>
      <c r="E46">
        <v>61.502751330000002</v>
      </c>
      <c r="F46">
        <v>334.94711669999998</v>
      </c>
      <c r="G46">
        <v>342.51489889999999</v>
      </c>
      <c r="H46">
        <v>9.5582361000000005E-2</v>
      </c>
      <c r="I46">
        <v>0.52054640600000002</v>
      </c>
      <c r="J46">
        <v>5.4460509400000001</v>
      </c>
      <c r="K46">
        <v>0.53230761199999999</v>
      </c>
      <c r="L46">
        <v>5.5690988050000003</v>
      </c>
      <c r="M46">
        <v>1.0225939610000001</v>
      </c>
      <c r="N46">
        <v>-3.3871117879999999</v>
      </c>
      <c r="O46">
        <v>-0.94190131099999996</v>
      </c>
      <c r="P46">
        <v>2.4452104769999998</v>
      </c>
      <c r="Q46">
        <v>-0.909667899</v>
      </c>
      <c r="R46">
        <v>2.4774438889999999</v>
      </c>
      <c r="S46">
        <v>3.2233412000000003E-2</v>
      </c>
    </row>
    <row r="47" spans="1:19">
      <c r="A47" t="s">
        <v>195</v>
      </c>
      <c r="C47" t="s">
        <v>194</v>
      </c>
      <c r="D47">
        <v>1.2453206649999999</v>
      </c>
      <c r="G47">
        <v>8.5577314159999993</v>
      </c>
      <c r="K47">
        <v>6.8719099080000001</v>
      </c>
      <c r="Q47">
        <v>2.7807111230000001</v>
      </c>
    </row>
    <row r="48" spans="1:19">
      <c r="A48" t="s">
        <v>182</v>
      </c>
      <c r="C48" t="s">
        <v>219</v>
      </c>
      <c r="D48">
        <v>0.47113670200000002</v>
      </c>
      <c r="G48">
        <v>0.37273055900000002</v>
      </c>
      <c r="K48">
        <v>0.79113038300000005</v>
      </c>
      <c r="Q48">
        <v>-0.33801261700000002</v>
      </c>
    </row>
    <row r="49" spans="1:19">
      <c r="A49" t="s">
        <v>9</v>
      </c>
      <c r="B49" t="s">
        <v>8</v>
      </c>
      <c r="C49" t="s">
        <v>7</v>
      </c>
      <c r="D49">
        <v>673.519318</v>
      </c>
      <c r="E49">
        <v>319.9890967</v>
      </c>
      <c r="F49">
        <v>819.74747769999999</v>
      </c>
      <c r="G49">
        <v>1045.947279</v>
      </c>
      <c r="H49">
        <v>0.47510010200000002</v>
      </c>
      <c r="I49">
        <v>1.217110565</v>
      </c>
      <c r="J49">
        <v>2.561798155</v>
      </c>
      <c r="K49">
        <v>1.552958098</v>
      </c>
      <c r="L49">
        <v>3.2686966210000001</v>
      </c>
      <c r="M49">
        <v>1.2759383929999999</v>
      </c>
      <c r="N49">
        <v>-1.0736965780000001</v>
      </c>
      <c r="O49">
        <v>0.28346023199999998</v>
      </c>
      <c r="P49">
        <v>1.35715681</v>
      </c>
      <c r="Q49">
        <v>0.63501890400000005</v>
      </c>
      <c r="R49">
        <v>1.7087154819999999</v>
      </c>
      <c r="S49">
        <v>0.35155867200000002</v>
      </c>
    </row>
    <row r="50" spans="1:19">
      <c r="A50" t="s">
        <v>150</v>
      </c>
      <c r="B50" t="s">
        <v>149</v>
      </c>
      <c r="C50" t="s">
        <v>148</v>
      </c>
      <c r="D50">
        <v>259.92042190000001</v>
      </c>
      <c r="E50">
        <v>7.9042641590000002</v>
      </c>
      <c r="F50">
        <v>23.84645712</v>
      </c>
      <c r="G50">
        <v>40.269962479999997</v>
      </c>
      <c r="H50">
        <v>3.0410323999999999E-2</v>
      </c>
      <c r="I50">
        <v>9.1745223000000001E-2</v>
      </c>
      <c r="J50">
        <v>3.0169104469999999</v>
      </c>
      <c r="K50">
        <v>0.15493189099999999</v>
      </c>
      <c r="L50">
        <v>5.0947136469999998</v>
      </c>
      <c r="M50">
        <v>1.6887188849999999</v>
      </c>
      <c r="N50">
        <v>-5.0392950179999998</v>
      </c>
      <c r="O50">
        <v>-3.4462231449999998</v>
      </c>
      <c r="P50">
        <v>1.593071873</v>
      </c>
      <c r="Q50">
        <v>-2.6902939570000002</v>
      </c>
      <c r="R50">
        <v>2.3490010610000001</v>
      </c>
      <c r="S50">
        <v>0.75592918799999997</v>
      </c>
    </row>
    <row r="51" spans="1:19">
      <c r="A51" t="s">
        <v>77</v>
      </c>
      <c r="B51" t="s">
        <v>76</v>
      </c>
      <c r="C51" t="s">
        <v>75</v>
      </c>
      <c r="D51">
        <v>419.55630710000003</v>
      </c>
      <c r="E51">
        <v>54.819684530000004</v>
      </c>
      <c r="F51">
        <v>172.41630430000001</v>
      </c>
      <c r="G51">
        <v>254.78681779999999</v>
      </c>
      <c r="H51">
        <v>0.13066109000000001</v>
      </c>
      <c r="I51">
        <v>0.41094914199999999</v>
      </c>
      <c r="J51">
        <v>3.1451531660000001</v>
      </c>
      <c r="K51">
        <v>0.60727681499999997</v>
      </c>
      <c r="L51">
        <v>4.6477249919999997</v>
      </c>
      <c r="M51">
        <v>1.47774202</v>
      </c>
      <c r="N51">
        <v>-2.936098512</v>
      </c>
      <c r="O51">
        <v>-1.282968235</v>
      </c>
      <c r="P51">
        <v>1.653130277</v>
      </c>
      <c r="Q51">
        <v>-0.71957380500000001</v>
      </c>
      <c r="R51">
        <v>2.216524706</v>
      </c>
      <c r="S51">
        <v>0.56339443</v>
      </c>
    </row>
    <row r="52" spans="1:19">
      <c r="A52" t="s">
        <v>1120</v>
      </c>
      <c r="B52" t="s">
        <v>143</v>
      </c>
      <c r="C52" t="s">
        <v>142</v>
      </c>
      <c r="D52">
        <v>339.06933559999999</v>
      </c>
      <c r="E52">
        <v>130.50748859999999</v>
      </c>
      <c r="F52">
        <v>339.2260081</v>
      </c>
      <c r="G52">
        <v>573.08297919999995</v>
      </c>
      <c r="H52">
        <v>0.38489911900000001</v>
      </c>
      <c r="I52">
        <v>1.0004620660000001</v>
      </c>
      <c r="J52">
        <v>2.5992838549999999</v>
      </c>
      <c r="K52">
        <v>1.690164574</v>
      </c>
      <c r="L52">
        <v>4.3911884700000003</v>
      </c>
      <c r="M52">
        <v>1.6893839669999999</v>
      </c>
      <c r="N52">
        <v>-1.3774477249999999</v>
      </c>
      <c r="O52">
        <v>6.6646700000000001E-4</v>
      </c>
      <c r="P52">
        <v>1.378114192</v>
      </c>
      <c r="Q52">
        <v>0.75716373100000001</v>
      </c>
      <c r="R52">
        <v>2.134611456</v>
      </c>
      <c r="S52">
        <v>0.75649726399999995</v>
      </c>
    </row>
    <row r="53" spans="1:19">
      <c r="A53" t="s">
        <v>12</v>
      </c>
      <c r="B53" t="s">
        <v>11</v>
      </c>
      <c r="C53" t="s">
        <v>10</v>
      </c>
      <c r="D53">
        <v>33.743172790000003</v>
      </c>
      <c r="E53">
        <v>4.4353529519999997</v>
      </c>
      <c r="F53">
        <v>138.9446792</v>
      </c>
      <c r="G53">
        <v>202.1204031</v>
      </c>
      <c r="H53">
        <v>0.13144445499999999</v>
      </c>
      <c r="I53">
        <v>4.1177123450000002</v>
      </c>
      <c r="J53">
        <v>31.326634129999999</v>
      </c>
      <c r="K53">
        <v>5.9899643810000001</v>
      </c>
      <c r="L53">
        <v>45.570308670000003</v>
      </c>
      <c r="M53">
        <v>1.454682571</v>
      </c>
      <c r="N53">
        <v>-2.9274748129999999</v>
      </c>
      <c r="O53">
        <v>2.0418430500000002</v>
      </c>
      <c r="P53">
        <v>4.9693178629999997</v>
      </c>
      <c r="Q53">
        <v>2.5825474239999999</v>
      </c>
      <c r="R53">
        <v>5.5100222380000003</v>
      </c>
      <c r="S53">
        <v>0.54070437400000004</v>
      </c>
    </row>
    <row r="54" spans="1:19">
      <c r="A54" t="s">
        <v>1112</v>
      </c>
      <c r="B54" t="s">
        <v>104</v>
      </c>
      <c r="C54" t="s">
        <v>103</v>
      </c>
      <c r="D54">
        <v>6123.1954880000003</v>
      </c>
      <c r="E54">
        <v>816.5540555</v>
      </c>
      <c r="F54">
        <v>2233.3405560000001</v>
      </c>
      <c r="G54">
        <v>4182.570181</v>
      </c>
      <c r="H54">
        <v>0.13335423599999999</v>
      </c>
      <c r="I54">
        <v>0.36473448600000002</v>
      </c>
      <c r="J54">
        <v>2.735079866</v>
      </c>
      <c r="K54">
        <v>0.68306984299999995</v>
      </c>
      <c r="L54">
        <v>5.1222208159999996</v>
      </c>
      <c r="M54">
        <v>1.8727865610000001</v>
      </c>
      <c r="N54">
        <v>-2.9066644429999999</v>
      </c>
      <c r="O54">
        <v>-1.455081482</v>
      </c>
      <c r="P54">
        <v>1.4515829609999999</v>
      </c>
      <c r="Q54">
        <v>-0.54989499500000005</v>
      </c>
      <c r="R54">
        <v>2.3567694480000001</v>
      </c>
      <c r="S54">
        <v>0.90518648700000004</v>
      </c>
    </row>
    <row r="55" spans="1:19">
      <c r="A55" t="s">
        <v>114</v>
      </c>
      <c r="B55" t="s">
        <v>113</v>
      </c>
      <c r="C55" t="s">
        <v>112</v>
      </c>
      <c r="D55">
        <v>35.5995341</v>
      </c>
      <c r="E55">
        <v>4.9178837000000003E-2</v>
      </c>
      <c r="F55">
        <v>0.343263237</v>
      </c>
      <c r="G55">
        <v>91.955673669999996</v>
      </c>
      <c r="H55">
        <v>0.20570986999999999</v>
      </c>
      <c r="I55">
        <v>1.435833785</v>
      </c>
      <c r="J55">
        <v>6.9798973860000002</v>
      </c>
      <c r="K55">
        <v>2.5830583460000001</v>
      </c>
      <c r="L55">
        <v>7.3755904040000004</v>
      </c>
      <c r="M55">
        <v>1.0566903780000001</v>
      </c>
      <c r="N55">
        <v>-2.2813170779999998</v>
      </c>
      <c r="O55">
        <v>0.52188874900000004</v>
      </c>
      <c r="P55">
        <v>2.8032058270000002</v>
      </c>
      <c r="Q55">
        <v>1.3690802310000001</v>
      </c>
      <c r="R55">
        <v>2.8827585390000001</v>
      </c>
      <c r="S55">
        <v>7.9552711999999998E-2</v>
      </c>
    </row>
    <row r="56" spans="1:19">
      <c r="A56" t="s">
        <v>193</v>
      </c>
      <c r="C56" t="s">
        <v>218</v>
      </c>
      <c r="D56">
        <v>0.695319876</v>
      </c>
      <c r="G56">
        <v>0.44178066700000002</v>
      </c>
      <c r="K56">
        <v>0.63536320899999998</v>
      </c>
      <c r="Q56">
        <v>-0.65434654299999995</v>
      </c>
    </row>
    <row r="57" spans="1:19">
      <c r="A57" t="s">
        <v>36</v>
      </c>
      <c r="B57" t="s">
        <v>35</v>
      </c>
      <c r="C57" t="s">
        <v>34</v>
      </c>
      <c r="D57">
        <v>0.57192838800000001</v>
      </c>
      <c r="E57">
        <v>2.9822079000000001E-2</v>
      </c>
      <c r="F57">
        <v>0.129040762</v>
      </c>
      <c r="G57">
        <v>0.206856752</v>
      </c>
      <c r="H57">
        <v>5.214303E-2</v>
      </c>
      <c r="I57">
        <v>0.225623984</v>
      </c>
      <c r="J57">
        <v>4.3270210039999997</v>
      </c>
      <c r="K57">
        <v>0.36168296</v>
      </c>
      <c r="L57">
        <v>6.936362602</v>
      </c>
      <c r="M57">
        <v>1.6030341880000001</v>
      </c>
      <c r="N57">
        <v>-4.261381782</v>
      </c>
      <c r="O57">
        <v>-2.148007658</v>
      </c>
      <c r="P57">
        <v>2.1133741239999999</v>
      </c>
      <c r="Q57">
        <v>-1.467202463</v>
      </c>
      <c r="R57">
        <v>2.7941793179999999</v>
      </c>
      <c r="S57">
        <v>0.68080519399999995</v>
      </c>
    </row>
    <row r="58" spans="1:19">
      <c r="A58" t="s">
        <v>24</v>
      </c>
      <c r="C58" t="s">
        <v>243</v>
      </c>
      <c r="D58">
        <v>3.3635589270000001</v>
      </c>
      <c r="G58">
        <v>8.6644635339999994</v>
      </c>
      <c r="K58">
        <v>2.5759808949999998</v>
      </c>
      <c r="Q58">
        <v>1.365121893</v>
      </c>
    </row>
    <row r="59" spans="1:19">
      <c r="A59" t="s">
        <v>1113</v>
      </c>
      <c r="B59" t="s">
        <v>156</v>
      </c>
      <c r="C59" t="s">
        <v>155</v>
      </c>
      <c r="D59">
        <v>78892.617899999997</v>
      </c>
      <c r="E59">
        <v>10601.21645</v>
      </c>
      <c r="F59">
        <v>20058.24238</v>
      </c>
      <c r="G59">
        <v>32117.305759999999</v>
      </c>
      <c r="H59">
        <v>0.13437526499999999</v>
      </c>
      <c r="I59">
        <v>0.25424739200000002</v>
      </c>
      <c r="J59">
        <v>1.8920698840000001</v>
      </c>
      <c r="K59">
        <v>0.40710153399999999</v>
      </c>
      <c r="L59">
        <v>3.029586831</v>
      </c>
      <c r="M59">
        <v>1.6012023959999999</v>
      </c>
      <c r="N59">
        <v>-2.8956604929999998</v>
      </c>
      <c r="O59">
        <v>-1.9756951169999999</v>
      </c>
      <c r="P59">
        <v>0.91996537599999995</v>
      </c>
      <c r="Q59">
        <v>-1.2965394379999999</v>
      </c>
      <c r="R59">
        <v>1.5991210549999999</v>
      </c>
      <c r="S59">
        <v>0.67915568000000004</v>
      </c>
    </row>
    <row r="60" spans="1:19">
      <c r="A60" t="s">
        <v>33</v>
      </c>
      <c r="B60" t="s">
        <v>32</v>
      </c>
      <c r="C60" t="s">
        <v>31</v>
      </c>
      <c r="D60">
        <v>66.19658699</v>
      </c>
      <c r="E60">
        <v>1.435975743</v>
      </c>
      <c r="F60">
        <v>5.975614631</v>
      </c>
      <c r="G60">
        <v>14.57326297</v>
      </c>
      <c r="H60">
        <v>2.1692594999999999E-2</v>
      </c>
      <c r="I60">
        <v>9.0270736000000004E-2</v>
      </c>
      <c r="J60">
        <v>4.1613618199999998</v>
      </c>
      <c r="K60">
        <v>0.22015127400000001</v>
      </c>
      <c r="L60">
        <v>10.148683249999999</v>
      </c>
      <c r="M60">
        <v>2.4387889569999999</v>
      </c>
      <c r="N60">
        <v>-5.5266535509999999</v>
      </c>
      <c r="O60">
        <v>-3.4695978190000001</v>
      </c>
      <c r="P60">
        <v>2.0570557319999998</v>
      </c>
      <c r="Q60">
        <v>-2.1834329010000002</v>
      </c>
      <c r="R60">
        <v>3.3432206510000002</v>
      </c>
      <c r="S60">
        <v>1.2861649180000001</v>
      </c>
    </row>
    <row r="61" spans="1:19">
      <c r="A61" t="s">
        <v>42</v>
      </c>
      <c r="B61" t="s">
        <v>41</v>
      </c>
      <c r="C61" t="s">
        <v>40</v>
      </c>
      <c r="D61">
        <v>32.916916090000001</v>
      </c>
      <c r="E61">
        <v>6.9145989879999998</v>
      </c>
      <c r="F61">
        <v>5.0712441290000001</v>
      </c>
      <c r="G61">
        <v>23.9455864</v>
      </c>
      <c r="H61">
        <v>0.21006217499999999</v>
      </c>
      <c r="I61">
        <v>0.15406194500000001</v>
      </c>
      <c r="J61">
        <v>0.73341116900000003</v>
      </c>
      <c r="K61">
        <v>0.72745534099999998</v>
      </c>
      <c r="L61">
        <v>3.463047741</v>
      </c>
      <c r="M61">
        <v>4.7218366520000004</v>
      </c>
      <c r="N61">
        <v>-2.251111689</v>
      </c>
      <c r="O61">
        <v>-2.698417547</v>
      </c>
      <c r="P61">
        <v>-0.447305858</v>
      </c>
      <c r="Q61">
        <v>-0.45906941299999998</v>
      </c>
      <c r="R61">
        <v>1.7920422760000001</v>
      </c>
      <c r="S61">
        <v>2.2393481340000001</v>
      </c>
    </row>
    <row r="62" spans="1:19">
      <c r="A62" t="s">
        <v>6</v>
      </c>
      <c r="B62" t="s">
        <v>5</v>
      </c>
      <c r="C62" t="s">
        <v>4</v>
      </c>
      <c r="D62">
        <v>101.40058000000001</v>
      </c>
      <c r="E62">
        <v>17.285379089999999</v>
      </c>
      <c r="F62">
        <v>22.718807590000001</v>
      </c>
      <c r="G62">
        <v>71.812286029999996</v>
      </c>
      <c r="H62">
        <v>0.170466274</v>
      </c>
      <c r="I62">
        <v>0.22405007499999999</v>
      </c>
      <c r="J62">
        <v>1.3143366700000001</v>
      </c>
      <c r="K62">
        <v>0.70820389800000005</v>
      </c>
      <c r="L62">
        <v>4.1545103330000002</v>
      </c>
      <c r="M62">
        <v>3.1609179200000002</v>
      </c>
      <c r="N62">
        <v>-2.5524417559999999</v>
      </c>
      <c r="O62">
        <v>-2.1581068839999999</v>
      </c>
      <c r="P62">
        <v>0.394334872</v>
      </c>
      <c r="Q62">
        <v>-0.49776331099999999</v>
      </c>
      <c r="R62">
        <v>2.054678445</v>
      </c>
      <c r="S62">
        <v>1.660343573</v>
      </c>
    </row>
    <row r="63" spans="1:19">
      <c r="A63" t="s">
        <v>60</v>
      </c>
      <c r="B63" t="s">
        <v>59</v>
      </c>
      <c r="C63" t="s">
        <v>58</v>
      </c>
      <c r="D63">
        <v>126.64815110000001</v>
      </c>
      <c r="E63">
        <v>0.86298355900000001</v>
      </c>
      <c r="F63">
        <v>44.283639989999998</v>
      </c>
      <c r="G63">
        <v>148.32747699999999</v>
      </c>
      <c r="H63">
        <v>6.6105264999999996E-2</v>
      </c>
      <c r="I63">
        <v>3.392164003</v>
      </c>
      <c r="J63">
        <v>51.314581310000001</v>
      </c>
      <c r="K63">
        <v>1.1711775950000001</v>
      </c>
      <c r="L63">
        <v>42.863636589999999</v>
      </c>
      <c r="M63">
        <v>0.83531104599999995</v>
      </c>
      <c r="N63">
        <v>-3.9190910059999999</v>
      </c>
      <c r="O63">
        <v>1.7622059219999999</v>
      </c>
      <c r="P63">
        <v>5.6812969280000001</v>
      </c>
      <c r="Q63">
        <v>0.22795985999999999</v>
      </c>
      <c r="R63">
        <v>5.4216823500000002</v>
      </c>
      <c r="S63">
        <v>-0.25961457900000001</v>
      </c>
    </row>
    <row r="64" spans="1:19">
      <c r="A64" t="s">
        <v>26</v>
      </c>
      <c r="C64" t="s">
        <v>25</v>
      </c>
      <c r="D64">
        <v>31.606822560000001</v>
      </c>
      <c r="G64">
        <v>18.485637820000001</v>
      </c>
      <c r="K64">
        <v>0.58486226500000005</v>
      </c>
      <c r="Q64">
        <v>-0.773831186</v>
      </c>
    </row>
    <row r="65" spans="1:19">
      <c r="A65" t="s">
        <v>174</v>
      </c>
      <c r="B65" t="s">
        <v>173</v>
      </c>
      <c r="C65" t="s">
        <v>172</v>
      </c>
      <c r="D65">
        <v>5.0234106450000002</v>
      </c>
      <c r="E65">
        <v>0.98107341000000003</v>
      </c>
      <c r="F65">
        <v>0.657687668</v>
      </c>
      <c r="G65">
        <v>3.319182842</v>
      </c>
      <c r="H65">
        <v>0.195300261</v>
      </c>
      <c r="I65">
        <v>0.13092452800000001</v>
      </c>
      <c r="J65">
        <v>0.67037559199999996</v>
      </c>
      <c r="K65">
        <v>0.660742885</v>
      </c>
      <c r="L65">
        <v>3.383215576</v>
      </c>
      <c r="M65">
        <v>5.046746357</v>
      </c>
      <c r="N65">
        <v>-2.356234218</v>
      </c>
      <c r="O65">
        <v>-2.9331926909999999</v>
      </c>
      <c r="P65">
        <v>-0.57695847300000003</v>
      </c>
      <c r="Q65">
        <v>-0.59783911000000001</v>
      </c>
      <c r="R65">
        <v>1.7583951069999999</v>
      </c>
      <c r="S65">
        <v>2.33535358</v>
      </c>
    </row>
    <row r="66" spans="1:19">
      <c r="A66" t="s">
        <v>135</v>
      </c>
      <c r="B66" t="s">
        <v>134</v>
      </c>
      <c r="C66" t="s">
        <v>133</v>
      </c>
      <c r="D66">
        <v>4.2576948469999998</v>
      </c>
      <c r="E66">
        <v>12210.7827</v>
      </c>
      <c r="F66">
        <v>42737.226970000003</v>
      </c>
      <c r="G66">
        <v>58.510301200000001</v>
      </c>
      <c r="H66">
        <v>0.330909493</v>
      </c>
      <c r="I66">
        <v>1.1581693369999999</v>
      </c>
      <c r="J66">
        <v>3.4999580309999998</v>
      </c>
      <c r="K66">
        <v>13.74224864</v>
      </c>
      <c r="L66">
        <v>6.1760329819999997</v>
      </c>
      <c r="M66">
        <v>1.7646020120000001</v>
      </c>
      <c r="N66">
        <v>-1.5954914149999999</v>
      </c>
      <c r="O66">
        <v>0.21184620700000001</v>
      </c>
      <c r="P66">
        <v>1.8073376219999999</v>
      </c>
      <c r="Q66">
        <v>3.780546186</v>
      </c>
      <c r="R66">
        <v>2.626680457</v>
      </c>
      <c r="S66">
        <v>0.81934283500000005</v>
      </c>
    </row>
    <row r="67" spans="1:19">
      <c r="A67" t="s">
        <v>1114</v>
      </c>
      <c r="B67" t="s">
        <v>82</v>
      </c>
      <c r="C67" t="s">
        <v>81</v>
      </c>
      <c r="D67">
        <v>16340.45839</v>
      </c>
      <c r="E67">
        <v>2494.8599960000001</v>
      </c>
      <c r="F67">
        <v>9277.6313869999994</v>
      </c>
      <c r="G67">
        <v>11927.67607</v>
      </c>
      <c r="H67">
        <v>0.15267992699999999</v>
      </c>
      <c r="I67">
        <v>0.56777057099999995</v>
      </c>
      <c r="J67">
        <v>3.7186982039999998</v>
      </c>
      <c r="K67">
        <v>0.72994745800000005</v>
      </c>
      <c r="L67">
        <v>4.7808999639999996</v>
      </c>
      <c r="M67">
        <v>1.2856380650000001</v>
      </c>
      <c r="N67">
        <v>-2.7114176919999999</v>
      </c>
      <c r="O67">
        <v>-0.81662002300000003</v>
      </c>
      <c r="P67">
        <v>1.8947976689999999</v>
      </c>
      <c r="Q67">
        <v>-0.45413547300000001</v>
      </c>
      <c r="R67">
        <v>2.2572822189999999</v>
      </c>
      <c r="S67">
        <v>0.36248455000000002</v>
      </c>
    </row>
    <row r="68" spans="1:19">
      <c r="A68" t="s">
        <v>29</v>
      </c>
      <c r="B68" t="s">
        <v>28</v>
      </c>
      <c r="C68" t="s">
        <v>27</v>
      </c>
      <c r="D68">
        <v>2.5617108439999998</v>
      </c>
      <c r="E68">
        <v>0.20518236500000001</v>
      </c>
      <c r="F68">
        <v>12.379823610000001</v>
      </c>
      <c r="G68">
        <v>18.5161686</v>
      </c>
      <c r="H68">
        <v>8.0095833000000005E-2</v>
      </c>
      <c r="I68">
        <v>4.832638953</v>
      </c>
      <c r="J68">
        <v>60.335709809999997</v>
      </c>
      <c r="K68">
        <v>7.2280478639999997</v>
      </c>
      <c r="L68">
        <v>90.242495390000002</v>
      </c>
      <c r="M68">
        <v>1.4956730549999999</v>
      </c>
      <c r="N68">
        <v>-3.6421289969999999</v>
      </c>
      <c r="O68">
        <v>2.2728112149999999</v>
      </c>
      <c r="P68">
        <v>5.9149402120000003</v>
      </c>
      <c r="Q68">
        <v>2.8536060600000002</v>
      </c>
      <c r="R68">
        <v>6.4957350570000001</v>
      </c>
      <c r="S68">
        <v>0.580794845</v>
      </c>
    </row>
    <row r="69" spans="1:19">
      <c r="A69" t="s">
        <v>51</v>
      </c>
      <c r="B69" t="s">
        <v>50</v>
      </c>
      <c r="C69" t="s">
        <v>49</v>
      </c>
      <c r="D69">
        <v>93.42060257</v>
      </c>
      <c r="E69">
        <v>14.912210999999999</v>
      </c>
      <c r="F69">
        <v>52.536773410000002</v>
      </c>
      <c r="G69">
        <v>93.235534229999999</v>
      </c>
      <c r="H69">
        <v>0.15962443600000001</v>
      </c>
      <c r="I69">
        <v>0.56236817100000003</v>
      </c>
      <c r="J69">
        <v>3.5230706839999999</v>
      </c>
      <c r="K69">
        <v>0.99801897699999997</v>
      </c>
      <c r="L69">
        <v>6.2522944589999998</v>
      </c>
      <c r="M69">
        <v>1.774671876</v>
      </c>
      <c r="N69">
        <v>-2.6472465719999998</v>
      </c>
      <c r="O69">
        <v>-0.83041315199999999</v>
      </c>
      <c r="P69">
        <v>1.81683342</v>
      </c>
      <c r="Q69">
        <v>-2.8608459999999998E-3</v>
      </c>
      <c r="R69">
        <v>2.6443857249999998</v>
      </c>
      <c r="S69">
        <v>0.82755230499999999</v>
      </c>
    </row>
    <row r="70" spans="1:19">
      <c r="A70" t="s">
        <v>147</v>
      </c>
      <c r="B70" t="s">
        <v>146</v>
      </c>
      <c r="C70" t="s">
        <v>145</v>
      </c>
      <c r="D70">
        <v>35.551080460000001</v>
      </c>
      <c r="E70">
        <v>22.078631680000001</v>
      </c>
      <c r="F70">
        <v>89.316013159999997</v>
      </c>
      <c r="G70">
        <v>111.1244513</v>
      </c>
      <c r="H70">
        <v>0.62103968099999995</v>
      </c>
      <c r="I70">
        <v>2.512329077</v>
      </c>
      <c r="J70">
        <v>4.0453599870000003</v>
      </c>
      <c r="K70">
        <v>3.125768608</v>
      </c>
      <c r="L70">
        <v>5.0331222020000004</v>
      </c>
      <c r="M70">
        <v>1.244171648</v>
      </c>
      <c r="N70">
        <v>-0.68724264300000004</v>
      </c>
      <c r="O70">
        <v>1.3290254480000001</v>
      </c>
      <c r="P70">
        <v>2.0162680900000001</v>
      </c>
      <c r="Q70">
        <v>1.644210983</v>
      </c>
      <c r="R70">
        <v>2.3314536260000001</v>
      </c>
      <c r="S70">
        <v>0.31518553599999999</v>
      </c>
    </row>
    <row r="71" spans="1:19">
      <c r="A71" t="s">
        <v>141</v>
      </c>
      <c r="B71" t="s">
        <v>140</v>
      </c>
      <c r="C71" t="s">
        <v>139</v>
      </c>
      <c r="D71">
        <v>84.774329960000003</v>
      </c>
      <c r="E71">
        <v>94.118372640000004</v>
      </c>
      <c r="F71">
        <v>629.56034969999996</v>
      </c>
      <c r="G71">
        <v>993.22277140000006</v>
      </c>
      <c r="H71">
        <v>1.1102225480000001</v>
      </c>
      <c r="I71">
        <v>7.4263087649999999</v>
      </c>
      <c r="J71">
        <v>6.6890271480000001</v>
      </c>
      <c r="K71">
        <v>11.71607929</v>
      </c>
      <c r="L71">
        <v>10.55291059</v>
      </c>
      <c r="M71">
        <v>1.5776450529999999</v>
      </c>
      <c r="N71">
        <v>0.15084889900000001</v>
      </c>
      <c r="O71">
        <v>2.8926452999999999</v>
      </c>
      <c r="P71">
        <v>2.7417964000000001</v>
      </c>
      <c r="Q71">
        <v>3.5504179570000001</v>
      </c>
      <c r="R71">
        <v>3.3995690569999999</v>
      </c>
      <c r="S71">
        <v>0.65777265699999998</v>
      </c>
    </row>
    <row r="72" spans="1:19">
      <c r="A72" t="s">
        <v>66</v>
      </c>
      <c r="B72" t="s">
        <v>65</v>
      </c>
      <c r="C72" t="s">
        <v>64</v>
      </c>
      <c r="D72">
        <v>15.44799864</v>
      </c>
      <c r="E72">
        <v>5.8404300200000003</v>
      </c>
      <c r="F72">
        <v>3.3410484349999998</v>
      </c>
      <c r="G72">
        <v>13.63172361</v>
      </c>
      <c r="H72">
        <v>0.37807033499999998</v>
      </c>
      <c r="I72">
        <v>0.216277106</v>
      </c>
      <c r="J72">
        <v>0.57205521199999998</v>
      </c>
      <c r="K72">
        <v>0.88242651599999999</v>
      </c>
      <c r="L72">
        <v>2.3340273859999998</v>
      </c>
      <c r="M72">
        <v>4.0800736290000001</v>
      </c>
      <c r="N72">
        <v>-1.4032734410000001</v>
      </c>
      <c r="O72">
        <v>-2.20904714</v>
      </c>
      <c r="P72">
        <v>-0.80577369799999998</v>
      </c>
      <c r="Q72">
        <v>-0.180451952</v>
      </c>
      <c r="R72">
        <v>1.222821489</v>
      </c>
      <c r="S72">
        <v>2.0285951870000001</v>
      </c>
    </row>
    <row r="73" spans="1:19">
      <c r="A73" t="s">
        <v>88</v>
      </c>
      <c r="B73" t="s">
        <v>87</v>
      </c>
      <c r="C73" t="s">
        <v>86</v>
      </c>
      <c r="D73">
        <v>1185.963859</v>
      </c>
      <c r="E73">
        <v>467.67235479999999</v>
      </c>
      <c r="F73">
        <v>5937.2028639999999</v>
      </c>
      <c r="G73">
        <v>5957.4825440000004</v>
      </c>
      <c r="H73">
        <v>0.39433946600000003</v>
      </c>
      <c r="I73">
        <v>5.006225798</v>
      </c>
      <c r="J73">
        <v>12.69521879</v>
      </c>
      <c r="K73">
        <v>5.0233255430000003</v>
      </c>
      <c r="L73">
        <v>12.73858179</v>
      </c>
      <c r="M73">
        <v>1.003415696</v>
      </c>
      <c r="N73">
        <v>-1.34248999</v>
      </c>
      <c r="O73">
        <v>2.323723363</v>
      </c>
      <c r="P73">
        <v>3.6662133529999998</v>
      </c>
      <c r="Q73">
        <v>2.328642774</v>
      </c>
      <c r="R73">
        <v>3.6711327640000002</v>
      </c>
      <c r="S73">
        <v>4.9194110000000003E-3</v>
      </c>
    </row>
  </sheetData>
  <phoneticPr fontId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19F8-4942-C940-B4F8-FDC12AF60491}">
  <dimension ref="A1:BP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6" sqref="A16"/>
    </sheetView>
  </sheetViews>
  <sheetFormatPr baseColWidth="10" defaultRowHeight="20"/>
  <cols>
    <col min="1" max="1" width="12.42578125" customWidth="1"/>
    <col min="21" max="21" width="18.5703125" bestFit="1" customWidth="1"/>
    <col min="22" max="22" width="16.5703125" customWidth="1"/>
    <col min="41" max="41" width="22" customWidth="1"/>
    <col min="42" max="42" width="21.28515625" bestFit="1" customWidth="1"/>
    <col min="61" max="68" width="18.42578125" customWidth="1"/>
  </cols>
  <sheetData>
    <row r="1" spans="1:68">
      <c r="A1" s="21" t="s">
        <v>214</v>
      </c>
      <c r="B1" s="22" t="s">
        <v>1169</v>
      </c>
      <c r="C1" s="22" t="s">
        <v>1225</v>
      </c>
      <c r="D1" s="22" t="s">
        <v>1168</v>
      </c>
      <c r="E1" s="22" t="s">
        <v>1167</v>
      </c>
      <c r="F1" s="22" t="s">
        <v>1166</v>
      </c>
      <c r="G1" s="22" t="s">
        <v>1165</v>
      </c>
      <c r="H1" s="22" t="s">
        <v>1164</v>
      </c>
      <c r="I1" s="22" t="s">
        <v>1226</v>
      </c>
      <c r="J1" s="22" t="s">
        <v>1163</v>
      </c>
      <c r="K1" s="22" t="s">
        <v>1162</v>
      </c>
      <c r="L1" s="22" t="s">
        <v>1161</v>
      </c>
      <c r="M1" s="22" t="s">
        <v>1160</v>
      </c>
      <c r="N1" s="22" t="s">
        <v>1159</v>
      </c>
      <c r="O1" s="22" t="s">
        <v>1227</v>
      </c>
      <c r="P1" s="22" t="s">
        <v>1158</v>
      </c>
      <c r="Q1" s="22" t="s">
        <v>1157</v>
      </c>
      <c r="R1" s="22" t="s">
        <v>1156</v>
      </c>
      <c r="S1" s="22" t="s">
        <v>1155</v>
      </c>
      <c r="T1" s="22" t="s">
        <v>1154</v>
      </c>
      <c r="U1" s="23" t="s">
        <v>1228</v>
      </c>
      <c r="V1" s="23" t="s">
        <v>1278</v>
      </c>
      <c r="W1" s="22" t="s">
        <v>1229</v>
      </c>
      <c r="X1" s="22" t="s">
        <v>1153</v>
      </c>
      <c r="Y1" s="22" t="s">
        <v>1152</v>
      </c>
      <c r="Z1" s="22" t="s">
        <v>1151</v>
      </c>
      <c r="AA1" s="22" t="s">
        <v>1150</v>
      </c>
      <c r="AB1" s="22" t="s">
        <v>1149</v>
      </c>
      <c r="AC1" s="22" t="s">
        <v>1230</v>
      </c>
      <c r="AD1" s="22" t="s">
        <v>1148</v>
      </c>
      <c r="AE1" s="22" t="s">
        <v>1147</v>
      </c>
      <c r="AF1" s="22" t="s">
        <v>1146</v>
      </c>
      <c r="AG1" s="22" t="s">
        <v>1145</v>
      </c>
      <c r="AH1" s="22" t="s">
        <v>1144</v>
      </c>
      <c r="AI1" s="22" t="s">
        <v>1231</v>
      </c>
      <c r="AJ1" s="22" t="s">
        <v>1143</v>
      </c>
      <c r="AK1" s="22" t="s">
        <v>1142</v>
      </c>
      <c r="AL1" s="22" t="s">
        <v>1141</v>
      </c>
      <c r="AM1" s="22" t="s">
        <v>1140</v>
      </c>
      <c r="AN1" s="22" t="s">
        <v>1139</v>
      </c>
      <c r="AO1" s="23" t="s">
        <v>1232</v>
      </c>
      <c r="AP1" s="23" t="s">
        <v>1279</v>
      </c>
      <c r="AQ1" s="22" t="s">
        <v>1233</v>
      </c>
      <c r="AR1" s="22" t="s">
        <v>1138</v>
      </c>
      <c r="AS1" s="22" t="s">
        <v>1137</v>
      </c>
      <c r="AT1" s="22" t="s">
        <v>1136</v>
      </c>
      <c r="AU1" s="22" t="s">
        <v>1135</v>
      </c>
      <c r="AV1" s="22" t="s">
        <v>1134</v>
      </c>
      <c r="AW1" s="22" t="s">
        <v>1234</v>
      </c>
      <c r="AX1" s="22" t="s">
        <v>1133</v>
      </c>
      <c r="AY1" s="22" t="s">
        <v>1132</v>
      </c>
      <c r="AZ1" s="22" t="s">
        <v>1131</v>
      </c>
      <c r="BA1" s="22" t="s">
        <v>1130</v>
      </c>
      <c r="BB1" s="22" t="s">
        <v>1129</v>
      </c>
      <c r="BC1" s="22" t="s">
        <v>1235</v>
      </c>
      <c r="BD1" s="22" t="s">
        <v>1128</v>
      </c>
      <c r="BE1" s="22" t="s">
        <v>1127</v>
      </c>
      <c r="BF1" s="22" t="s">
        <v>1126</v>
      </c>
      <c r="BG1" s="22" t="s">
        <v>1125</v>
      </c>
      <c r="BH1" s="22" t="s">
        <v>1124</v>
      </c>
      <c r="BI1" s="23" t="s">
        <v>1280</v>
      </c>
      <c r="BJ1" s="23" t="s">
        <v>1281</v>
      </c>
      <c r="BK1" s="24" t="s">
        <v>1236</v>
      </c>
      <c r="BL1" s="25" t="s">
        <v>1237</v>
      </c>
      <c r="BM1" s="24" t="s">
        <v>1238</v>
      </c>
      <c r="BN1" s="25" t="s">
        <v>1239</v>
      </c>
      <c r="BO1" s="24" t="s">
        <v>1240</v>
      </c>
      <c r="BP1" s="25" t="s">
        <v>1241</v>
      </c>
    </row>
    <row r="2" spans="1:68">
      <c r="A2" s="26" t="s">
        <v>1242</v>
      </c>
      <c r="B2" s="26" t="s">
        <v>30</v>
      </c>
      <c r="C2" s="26">
        <v>0</v>
      </c>
      <c r="D2" s="26">
        <v>0</v>
      </c>
      <c r="E2" s="26">
        <v>9073</v>
      </c>
      <c r="F2" s="26">
        <v>0</v>
      </c>
      <c r="G2" s="26">
        <v>9544</v>
      </c>
      <c r="H2" s="26">
        <v>0</v>
      </c>
      <c r="I2" s="26">
        <f t="shared" ref="I2:I27" si="0">C2/$C$27</f>
        <v>0</v>
      </c>
      <c r="J2" s="26">
        <f t="shared" ref="J2:J27" si="1">D2/$D$27</f>
        <v>0</v>
      </c>
      <c r="K2" s="26">
        <f t="shared" ref="K2:K27" si="2">E2/$E$27</f>
        <v>4.0213633543125613E-2</v>
      </c>
      <c r="L2" s="26">
        <f t="shared" ref="L2:L27" si="3">F2/$F$27</f>
        <v>0</v>
      </c>
      <c r="M2" s="26">
        <f t="shared" ref="M2:M27" si="4">G2/$G$27</f>
        <v>8.0196289325087391E-2</v>
      </c>
      <c r="N2" s="26">
        <f t="shared" ref="N2:N27" si="5">H2/$H$27</f>
        <v>0</v>
      </c>
      <c r="O2" s="26">
        <f t="shared" ref="O2:O26" si="6">I2/$C$28</f>
        <v>0</v>
      </c>
      <c r="P2" s="26">
        <f t="shared" ref="P2:P26" si="7">J2/$D$28</f>
        <v>0</v>
      </c>
      <c r="Q2" s="26">
        <f t="shared" ref="Q2:Q26" si="8">K2/$E$28</f>
        <v>0.30147527320312167</v>
      </c>
      <c r="R2" s="26">
        <f t="shared" ref="R2:R26" si="9">L2/$F$28</f>
        <v>0</v>
      </c>
      <c r="S2" s="26">
        <f t="shared" ref="S2:S26" si="10">M2/$G$28</f>
        <v>0.54546027149172538</v>
      </c>
      <c r="T2" s="26">
        <f t="shared" ref="T2:T26" si="11">N2/$H$28</f>
        <v>0</v>
      </c>
      <c r="U2" s="29">
        <f t="shared" ref="U2:U26" si="12">AVERAGE(O2:T2)</f>
        <v>0.14115592411580782</v>
      </c>
      <c r="V2" s="29">
        <f>STDEV(O2:T2)</f>
        <v>0.23188974908382537</v>
      </c>
      <c r="W2" s="26">
        <v>43168</v>
      </c>
      <c r="X2" s="26">
        <v>39922</v>
      </c>
      <c r="Y2" s="26">
        <v>38783</v>
      </c>
      <c r="Z2" s="26">
        <v>36312</v>
      </c>
      <c r="AA2" s="26">
        <v>37018</v>
      </c>
      <c r="AB2" s="26">
        <v>35736</v>
      </c>
      <c r="AC2" s="26">
        <f t="shared" ref="AC2:AC27" si="13">W2/$W$27</f>
        <v>0.10431210506602873</v>
      </c>
      <c r="AD2" s="26">
        <f t="shared" ref="AD2:AD27" si="14">X2/$X$27</f>
        <v>0.10557214219791669</v>
      </c>
      <c r="AE2" s="26">
        <f t="shared" ref="AE2:AE27" si="15">Y2/$Y$27</f>
        <v>0.12724206603083363</v>
      </c>
      <c r="AF2" s="26">
        <f t="shared" ref="AF2:AF27" si="16">Z2/$Z$27</f>
        <v>9.5453649304049523E-2</v>
      </c>
      <c r="AG2" s="26">
        <f t="shared" ref="AG2:AG27" si="17">AA2/$AA$27</f>
        <v>8.1145302217916063E-2</v>
      </c>
      <c r="AH2" s="26">
        <f t="shared" ref="AH2:AH27" si="18">AB2/$AB$27</f>
        <v>8.2006939472379803E-2</v>
      </c>
      <c r="AI2" s="26">
        <f t="shared" ref="AI2:AI26" si="19">AC2/$W$28</f>
        <v>1.4368676045861575</v>
      </c>
      <c r="AJ2" s="26">
        <f t="shared" ref="AJ2:AJ26" si="20">AD2/$X$28</f>
        <v>1.793767971262179</v>
      </c>
      <c r="AK2" s="26">
        <f t="shared" ref="AK2:AK26" si="21">AE2/$Y$28</f>
        <v>2.2701374376201131</v>
      </c>
      <c r="AL2" s="26">
        <f t="shared" ref="AL2:AL26" si="22">AF2/$Z$28</f>
        <v>1.6112360096898262</v>
      </c>
      <c r="AM2" s="26">
        <f t="shared" ref="AM2:AM26" si="23">AG2/$AA$28</f>
        <v>1.1348885383735661</v>
      </c>
      <c r="AN2" s="26">
        <f t="shared" ref="AN2:AN26" si="24">AH2/$AB$28</f>
        <v>1.2142247042484762</v>
      </c>
      <c r="AO2" s="29">
        <f t="shared" ref="AO2:AO26" si="25">AVERAGE(AI2:AN2)</f>
        <v>1.5768537109633864</v>
      </c>
      <c r="AP2" s="29">
        <f>STDEV(AI2:AN2)</f>
        <v>0.41840300780605583</v>
      </c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9"/>
      <c r="BJ2" s="29"/>
      <c r="BK2" s="30"/>
      <c r="BL2" s="31"/>
      <c r="BM2" s="30">
        <f t="shared" ref="BM2:BM26" si="26">AO2/U2</f>
        <v>11.17100625312542</v>
      </c>
      <c r="BN2" s="31">
        <f t="shared" ref="BN2:BN12" si="27">LOG(BM2,2)</f>
        <v>3.4816872405124104</v>
      </c>
      <c r="BO2" s="30"/>
      <c r="BP2" s="31"/>
    </row>
    <row r="3" spans="1:68">
      <c r="A3" s="26" t="s">
        <v>1243</v>
      </c>
      <c r="B3" s="26" t="s">
        <v>225</v>
      </c>
      <c r="C3" s="26">
        <v>55697</v>
      </c>
      <c r="D3" s="26">
        <v>117161</v>
      </c>
      <c r="E3" s="26">
        <v>195000</v>
      </c>
      <c r="F3" s="26">
        <v>111332</v>
      </c>
      <c r="G3" s="26">
        <v>133850</v>
      </c>
      <c r="H3" s="26">
        <v>19221</v>
      </c>
      <c r="I3" s="26">
        <f t="shared" si="0"/>
        <v>0.56640632944861391</v>
      </c>
      <c r="J3" s="26">
        <f t="shared" si="1"/>
        <v>1.0542792610389726</v>
      </c>
      <c r="K3" s="26">
        <f t="shared" si="2"/>
        <v>0.86428508110983071</v>
      </c>
      <c r="L3" s="26">
        <f t="shared" si="3"/>
        <v>0.59050478155481423</v>
      </c>
      <c r="M3" s="26">
        <f t="shared" si="4"/>
        <v>1.1247143049206776</v>
      </c>
      <c r="N3" s="26">
        <f t="shared" si="5"/>
        <v>0.31426375854288613</v>
      </c>
      <c r="O3" s="26">
        <f t="shared" si="6"/>
        <v>5.9969119366564403</v>
      </c>
      <c r="P3" s="26">
        <f t="shared" si="7"/>
        <v>9.5725559585736217</v>
      </c>
      <c r="Q3" s="26">
        <f t="shared" si="8"/>
        <v>6.4794090460276337</v>
      </c>
      <c r="R3" s="26">
        <f t="shared" si="9"/>
        <v>5.6026245303896722</v>
      </c>
      <c r="S3" s="26">
        <f t="shared" si="10"/>
        <v>7.6498174077082393</v>
      </c>
      <c r="T3" s="26">
        <f t="shared" si="11"/>
        <v>1.5222815375454781</v>
      </c>
      <c r="U3" s="29">
        <f t="shared" si="12"/>
        <v>6.1372667361501811</v>
      </c>
      <c r="V3" s="29">
        <f>STDEV(O3:T3)</f>
        <v>2.6761806021716663</v>
      </c>
      <c r="W3" s="26">
        <v>34796</v>
      </c>
      <c r="X3" s="26">
        <v>64019</v>
      </c>
      <c r="Y3" s="26">
        <v>18556</v>
      </c>
      <c r="Z3" s="26">
        <v>13839</v>
      </c>
      <c r="AA3" s="26">
        <v>13605</v>
      </c>
      <c r="AB3" s="26">
        <v>43111</v>
      </c>
      <c r="AC3" s="26">
        <f t="shared" si="13"/>
        <v>8.408182004905336E-2</v>
      </c>
      <c r="AD3" s="26">
        <f t="shared" si="14"/>
        <v>0.1692957009009676</v>
      </c>
      <c r="AE3" s="26">
        <f t="shared" si="15"/>
        <v>6.0879864303126342E-2</v>
      </c>
      <c r="AF3" s="26">
        <f t="shared" si="16"/>
        <v>3.6378691691967981E-2</v>
      </c>
      <c r="AG3" s="26">
        <f t="shared" si="17"/>
        <v>2.9822838529222215E-2</v>
      </c>
      <c r="AH3" s="26">
        <f t="shared" si="18"/>
        <v>9.893108259440804E-2</v>
      </c>
      <c r="AI3" s="26">
        <f t="shared" si="19"/>
        <v>1.1582015652608397</v>
      </c>
      <c r="AJ3" s="26">
        <f t="shared" si="20"/>
        <v>2.876489949206789</v>
      </c>
      <c r="AK3" s="26">
        <f t="shared" si="21"/>
        <v>1.0861632749523973</v>
      </c>
      <c r="AL3" s="26">
        <f t="shared" si="22"/>
        <v>0.61406408730164974</v>
      </c>
      <c r="AM3" s="26">
        <f t="shared" si="23"/>
        <v>0.41709866995981321</v>
      </c>
      <c r="AN3" s="26">
        <f t="shared" si="24"/>
        <v>1.4648097499679891</v>
      </c>
      <c r="AO3" s="29">
        <f t="shared" si="25"/>
        <v>1.2694712161082462</v>
      </c>
      <c r="AP3" s="29">
        <f t="shared" ref="AP3:AP26" si="28">STDEV(AI3:AN3)</f>
        <v>0.87438510391573931</v>
      </c>
      <c r="AQ3" s="26">
        <v>102191</v>
      </c>
      <c r="AR3" s="26">
        <v>121429</v>
      </c>
      <c r="AS3" s="26">
        <v>78033</v>
      </c>
      <c r="AT3" s="26">
        <v>125132</v>
      </c>
      <c r="AU3" s="26">
        <v>146789</v>
      </c>
      <c r="AV3" s="26">
        <v>154554</v>
      </c>
      <c r="AW3" s="26">
        <f t="shared" ref="AW3:AW27" si="29">AV3/$AQ$27</f>
        <v>3.5167470647128423</v>
      </c>
      <c r="AX3" s="26">
        <f t="shared" ref="AX3:AX27" si="30">AR3/$AR$27</f>
        <v>6.7069317867992266</v>
      </c>
      <c r="AY3" s="26">
        <f t="shared" ref="AY3:AY27" si="31">AS3/$AS$27</f>
        <v>5.0872286328965384</v>
      </c>
      <c r="AZ3" s="26">
        <f t="shared" ref="AZ3:AZ27" si="32">AT3/$AT$27</f>
        <v>9.7897042716319831</v>
      </c>
      <c r="BA3" s="26">
        <f t="shared" ref="BA3:BA27" si="33">AU3/$AU$27</f>
        <v>28.131276351092371</v>
      </c>
      <c r="BB3" s="26">
        <f t="shared" ref="BB3:BB27" si="34">AV3/$AV$27</f>
        <v>17.72205022359821</v>
      </c>
      <c r="BC3" s="26">
        <f t="shared" ref="BC3:BC26" si="35">AW3/$AQ$28</f>
        <v>3.3457810343118476E-2</v>
      </c>
      <c r="BD3" s="26">
        <f t="shared" ref="BD3:BD26" si="36">AX3/$AR$28</f>
        <v>5.1254129966617802E-2</v>
      </c>
      <c r="BE3" s="26">
        <f t="shared" ref="BE3:BE26" si="37">AY3/$AS$28</f>
        <v>3.9954253764446779E-2</v>
      </c>
      <c r="BF3" s="26">
        <f t="shared" ref="BF3:BF26" si="38">AZ3/$AT$28</f>
        <v>8.4702759166555855E-2</v>
      </c>
      <c r="BG3" s="26">
        <f t="shared" ref="BG3:BG26" si="39">BA3/$AU$28</f>
        <v>0.20349641999336593</v>
      </c>
      <c r="BH3" s="26">
        <f t="shared" ref="BH3:BH25" si="40">BB3/$AV$28</f>
        <v>9.6959433653379681E-2</v>
      </c>
      <c r="BI3" s="29">
        <f t="shared" ref="BI3:BI17" si="41">AVERAGE(BC3:BH3)</f>
        <v>8.4970801147914096E-2</v>
      </c>
      <c r="BJ3" s="29">
        <f>STDEV(BC3:BH3)</f>
        <v>6.3259802646044944E-2</v>
      </c>
      <c r="BK3" s="30">
        <f t="shared" ref="BK3:BK17" si="42">BI3/U3</f>
        <v>1.3845055918363922E-2</v>
      </c>
      <c r="BL3" s="31">
        <f t="shared" ref="BL3:BL17" si="43">LOG(BK3,2)</f>
        <v>-6.1744853092021739</v>
      </c>
      <c r="BM3" s="30">
        <f t="shared" si="26"/>
        <v>0.20684634882018624</v>
      </c>
      <c r="BN3" s="31">
        <f t="shared" si="27"/>
        <v>-2.273368603040689</v>
      </c>
      <c r="BO3" s="30">
        <f t="shared" ref="BO3:BO12" si="44">AO3/BI3</f>
        <v>14.940087641381616</v>
      </c>
      <c r="BP3" s="31">
        <f t="shared" ref="BP3:BP12" si="45">LOG(BO3,2)</f>
        <v>3.9011167061614853</v>
      </c>
    </row>
    <row r="4" spans="1:68">
      <c r="A4" s="26" t="s">
        <v>1244</v>
      </c>
      <c r="B4" s="26" t="s">
        <v>1245</v>
      </c>
      <c r="C4" s="26">
        <v>31636</v>
      </c>
      <c r="D4" s="26">
        <v>84259</v>
      </c>
      <c r="E4" s="26">
        <v>76911</v>
      </c>
      <c r="F4" s="26">
        <v>176995</v>
      </c>
      <c r="G4" s="26">
        <v>8486</v>
      </c>
      <c r="H4" s="26">
        <v>32889</v>
      </c>
      <c r="I4" s="26">
        <f t="shared" si="0"/>
        <v>0.32171985274676101</v>
      </c>
      <c r="J4" s="26">
        <f t="shared" si="1"/>
        <v>0.75820892836253362</v>
      </c>
      <c r="K4" s="26">
        <f t="shared" si="2"/>
        <v>0.34088733268327276</v>
      </c>
      <c r="L4" s="26">
        <f t="shared" si="3"/>
        <v>0.93878124718225064</v>
      </c>
      <c r="M4" s="26">
        <f t="shared" si="4"/>
        <v>7.1306130680290403E-2</v>
      </c>
      <c r="N4" s="26">
        <f t="shared" si="5"/>
        <v>0.53773584905660377</v>
      </c>
      <c r="O4" s="26">
        <f t="shared" si="6"/>
        <v>3.4062571777306339</v>
      </c>
      <c r="P4" s="26">
        <f t="shared" si="7"/>
        <v>6.8843215106857647</v>
      </c>
      <c r="Q4" s="26">
        <f t="shared" si="8"/>
        <v>2.5555786109693917</v>
      </c>
      <c r="R4" s="26">
        <f t="shared" si="9"/>
        <v>8.9070215998663453</v>
      </c>
      <c r="S4" s="26">
        <f t="shared" si="10"/>
        <v>0.48499327995377006</v>
      </c>
      <c r="T4" s="26">
        <f t="shared" si="11"/>
        <v>2.6047717334339122</v>
      </c>
      <c r="U4" s="29">
        <f t="shared" si="12"/>
        <v>4.140490652106636</v>
      </c>
      <c r="V4" s="29">
        <f t="shared" ref="V4:V26" si="46">STDEV(O4:T4)</f>
        <v>3.1311519817621134</v>
      </c>
      <c r="W4" s="26">
        <v>26368</v>
      </c>
      <c r="X4" s="26">
        <v>74263</v>
      </c>
      <c r="Y4" s="26">
        <v>34255</v>
      </c>
      <c r="Z4" s="26">
        <v>90102</v>
      </c>
      <c r="AA4" s="26">
        <v>22767</v>
      </c>
      <c r="AB4" s="26">
        <v>64652</v>
      </c>
      <c r="AC4" s="26">
        <f t="shared" si="13"/>
        <v>6.3716215399857432E-2</v>
      </c>
      <c r="AD4" s="26">
        <f t="shared" si="14"/>
        <v>0.19638555172696476</v>
      </c>
      <c r="AE4" s="26">
        <f t="shared" si="15"/>
        <v>0.11238627676781596</v>
      </c>
      <c r="AF4" s="26">
        <f t="shared" si="16"/>
        <v>0.23685185915381884</v>
      </c>
      <c r="AG4" s="26">
        <f t="shared" si="17"/>
        <v>4.990639947040075E-2</v>
      </c>
      <c r="AH4" s="26">
        <f t="shared" si="18"/>
        <v>0.14836334930513484</v>
      </c>
      <c r="AI4" s="26">
        <f t="shared" si="19"/>
        <v>0.87767153905040307</v>
      </c>
      <c r="AJ4" s="26">
        <f t="shared" si="20"/>
        <v>3.336771475623546</v>
      </c>
      <c r="AK4" s="26">
        <f t="shared" si="21"/>
        <v>2.0050939309923672</v>
      </c>
      <c r="AL4" s="26">
        <f t="shared" si="22"/>
        <v>3.9980058092386184</v>
      </c>
      <c r="AM4" s="26">
        <f t="shared" si="23"/>
        <v>0.69798496280595868</v>
      </c>
      <c r="AN4" s="26">
        <f t="shared" si="24"/>
        <v>2.1967219492688739</v>
      </c>
      <c r="AO4" s="29">
        <f t="shared" si="25"/>
        <v>2.1853749444966279</v>
      </c>
      <c r="AP4" s="29">
        <f t="shared" si="28"/>
        <v>1.3089225933036102</v>
      </c>
      <c r="AQ4" s="26">
        <v>76427</v>
      </c>
      <c r="AR4" s="26">
        <v>96351</v>
      </c>
      <c r="AS4" s="26">
        <v>90892</v>
      </c>
      <c r="AT4" s="26">
        <v>165035</v>
      </c>
      <c r="AU4" s="26">
        <v>64467</v>
      </c>
      <c r="AV4" s="26">
        <v>155448</v>
      </c>
      <c r="AW4" s="26">
        <f t="shared" si="29"/>
        <v>3.5370892873395832</v>
      </c>
      <c r="AX4" s="26">
        <f t="shared" si="30"/>
        <v>5.3217895608947803</v>
      </c>
      <c r="AY4" s="26">
        <f t="shared" si="31"/>
        <v>5.9255492535367367</v>
      </c>
      <c r="AZ4" s="26">
        <f t="shared" si="32"/>
        <v>12.911516194648724</v>
      </c>
      <c r="BA4" s="26">
        <f t="shared" si="33"/>
        <v>12.354733614411652</v>
      </c>
      <c r="BB4" s="26">
        <f t="shared" si="34"/>
        <v>17.82456140350877</v>
      </c>
      <c r="BC4" s="26">
        <f t="shared" si="35"/>
        <v>3.3651343234190514E-2</v>
      </c>
      <c r="BD4" s="26">
        <f t="shared" si="36"/>
        <v>4.0668923209559428E-2</v>
      </c>
      <c r="BE4" s="26">
        <f t="shared" si="37"/>
        <v>4.6538285509439552E-2</v>
      </c>
      <c r="BF4" s="26">
        <f t="shared" si="38"/>
        <v>0.11171338953307343</v>
      </c>
      <c r="BG4" s="26">
        <f t="shared" si="39"/>
        <v>8.9371844673049899E-2</v>
      </c>
      <c r="BH4" s="26">
        <f t="shared" si="40"/>
        <v>9.7520284447834185E-2</v>
      </c>
      <c r="BI4" s="29">
        <f t="shared" si="41"/>
        <v>6.9910678434524504E-2</v>
      </c>
      <c r="BJ4" s="29">
        <f t="shared" ref="BJ4:BJ25" si="47">STDEV(BC4:BH4)</f>
        <v>3.348009073946475E-2</v>
      </c>
      <c r="BK4" s="30">
        <f t="shared" si="42"/>
        <v>1.6884636220336525E-2</v>
      </c>
      <c r="BL4" s="31">
        <f t="shared" si="43"/>
        <v>-5.8881450929742032</v>
      </c>
      <c r="BM4" s="30">
        <f t="shared" si="26"/>
        <v>0.52780579117712367</v>
      </c>
      <c r="BN4" s="31">
        <f t="shared" si="27"/>
        <v>-0.92192091463492543</v>
      </c>
      <c r="BO4" s="30">
        <f t="shared" si="44"/>
        <v>31.259529923506051</v>
      </c>
      <c r="BP4" s="31">
        <f t="shared" si="45"/>
        <v>4.966224178339278</v>
      </c>
    </row>
    <row r="5" spans="1:68">
      <c r="A5" s="26" t="s">
        <v>1246</v>
      </c>
      <c r="B5" s="26" t="s">
        <v>1247</v>
      </c>
      <c r="C5" s="26">
        <v>2361</v>
      </c>
      <c r="D5" s="26">
        <v>3787</v>
      </c>
      <c r="E5" s="26">
        <v>7859</v>
      </c>
      <c r="F5" s="26">
        <v>1224</v>
      </c>
      <c r="G5" s="26">
        <v>3474</v>
      </c>
      <c r="H5" s="26">
        <v>5866</v>
      </c>
      <c r="I5" s="26">
        <f t="shared" si="0"/>
        <v>2.4010006711818903E-2</v>
      </c>
      <c r="J5" s="26">
        <f t="shared" si="1"/>
        <v>3.4077513520323226E-2</v>
      </c>
      <c r="K5" s="26">
        <f t="shared" si="2"/>
        <v>3.4832904884318769E-2</v>
      </c>
      <c r="L5" s="26">
        <f t="shared" si="3"/>
        <v>6.4920943899605911E-3</v>
      </c>
      <c r="M5" s="26">
        <f t="shared" si="4"/>
        <v>2.9191314869588599E-2</v>
      </c>
      <c r="N5" s="26">
        <f t="shared" si="5"/>
        <v>9.5909224681992089E-2</v>
      </c>
      <c r="O5" s="26">
        <f t="shared" si="6"/>
        <v>0.25420954597996043</v>
      </c>
      <c r="P5" s="26">
        <f t="shared" si="7"/>
        <v>0.30941413452529687</v>
      </c>
      <c r="Q5" s="26">
        <f t="shared" si="8"/>
        <v>0.26113679842426246</v>
      </c>
      <c r="R5" s="26">
        <f t="shared" si="9"/>
        <v>6.1596058861755454E-2</v>
      </c>
      <c r="S5" s="26">
        <f t="shared" si="10"/>
        <v>0.1985466243883334</v>
      </c>
      <c r="T5" s="26">
        <f t="shared" si="11"/>
        <v>0.4645805888997333</v>
      </c>
      <c r="U5" s="29">
        <f t="shared" si="12"/>
        <v>0.25824729184655698</v>
      </c>
      <c r="V5" s="29">
        <f t="shared" si="46"/>
        <v>0.1322512797910789</v>
      </c>
      <c r="W5" s="26">
        <v>17505</v>
      </c>
      <c r="X5" s="26">
        <v>17394</v>
      </c>
      <c r="Y5" s="26">
        <v>13765</v>
      </c>
      <c r="Z5" s="26">
        <v>0</v>
      </c>
      <c r="AA5" s="26">
        <v>0</v>
      </c>
      <c r="AB5" s="26">
        <v>15048</v>
      </c>
      <c r="AC5" s="26">
        <f t="shared" si="13"/>
        <v>4.2299467178948134E-2</v>
      </c>
      <c r="AD5" s="26">
        <f t="shared" si="14"/>
        <v>4.5997741630944416E-2</v>
      </c>
      <c r="AE5" s="26">
        <f t="shared" si="15"/>
        <v>4.5161205654911302E-2</v>
      </c>
      <c r="AF5" s="26">
        <f t="shared" si="16"/>
        <v>0</v>
      </c>
      <c r="AG5" s="26">
        <f t="shared" si="17"/>
        <v>0</v>
      </c>
      <c r="AH5" s="26">
        <f t="shared" si="18"/>
        <v>3.4532136366139783E-2</v>
      </c>
      <c r="AI5" s="26">
        <f t="shared" si="19"/>
        <v>0.58266232900020132</v>
      </c>
      <c r="AJ5" s="26">
        <f t="shared" si="20"/>
        <v>0.78154401312896005</v>
      </c>
      <c r="AK5" s="26">
        <f t="shared" si="21"/>
        <v>0.80572523602714741</v>
      </c>
      <c r="AL5" s="26">
        <f t="shared" si="22"/>
        <v>0</v>
      </c>
      <c r="AM5" s="26">
        <f t="shared" si="23"/>
        <v>0</v>
      </c>
      <c r="AN5" s="26">
        <f t="shared" si="24"/>
        <v>0.51129542616776003</v>
      </c>
      <c r="AO5" s="29">
        <f t="shared" si="25"/>
        <v>0.44687116738734484</v>
      </c>
      <c r="AP5" s="29">
        <f t="shared" si="28"/>
        <v>0.36407679449038299</v>
      </c>
      <c r="AQ5" s="26">
        <v>26229</v>
      </c>
      <c r="AR5" s="26">
        <v>20649</v>
      </c>
      <c r="AS5" s="26">
        <v>23606</v>
      </c>
      <c r="AT5" s="26">
        <v>15490</v>
      </c>
      <c r="AU5" s="26">
        <v>49119</v>
      </c>
      <c r="AV5" s="26">
        <v>19021</v>
      </c>
      <c r="AW5" s="26">
        <f t="shared" si="29"/>
        <v>0.43280695367252209</v>
      </c>
      <c r="AX5" s="26">
        <f t="shared" si="30"/>
        <v>1.140513670256835</v>
      </c>
      <c r="AY5" s="26">
        <f t="shared" si="31"/>
        <v>1.5389529956320491</v>
      </c>
      <c r="AZ5" s="26">
        <f t="shared" si="32"/>
        <v>1.2118604287278987</v>
      </c>
      <c r="BA5" s="26">
        <f t="shared" si="33"/>
        <v>9.4133767727098512</v>
      </c>
      <c r="BB5" s="26">
        <f t="shared" si="34"/>
        <v>2.1810572182089212</v>
      </c>
      <c r="BC5" s="26">
        <f t="shared" si="35"/>
        <v>4.1176612092631484E-3</v>
      </c>
      <c r="BD5" s="26">
        <f t="shared" si="36"/>
        <v>8.7157641887909056E-3</v>
      </c>
      <c r="BE5" s="26">
        <f t="shared" si="37"/>
        <v>1.2086682741449525E-2</v>
      </c>
      <c r="BF5" s="26">
        <f t="shared" si="38"/>
        <v>1.0485293446040583E-2</v>
      </c>
      <c r="BG5" s="26">
        <f t="shared" si="39"/>
        <v>6.8094616447105322E-2</v>
      </c>
      <c r="BH5" s="26">
        <f t="shared" si="40"/>
        <v>1.193282210438381E-2</v>
      </c>
      <c r="BI5" s="29">
        <f t="shared" si="41"/>
        <v>1.9238806689505547E-2</v>
      </c>
      <c r="BJ5" s="29">
        <f t="shared" si="47"/>
        <v>2.4114012080146234E-2</v>
      </c>
      <c r="BK5" s="30">
        <f t="shared" si="42"/>
        <v>7.4497612547808192E-2</v>
      </c>
      <c r="BL5" s="31">
        <f t="shared" si="43"/>
        <v>-3.7466619980338622</v>
      </c>
      <c r="BM5" s="30">
        <f t="shared" si="26"/>
        <v>1.7304002074603078</v>
      </c>
      <c r="BN5" s="31">
        <f t="shared" si="27"/>
        <v>0.79110574337943829</v>
      </c>
      <c r="BO5" s="30">
        <f t="shared" si="44"/>
        <v>23.227592781578586</v>
      </c>
      <c r="BP5" s="31">
        <f t="shared" si="45"/>
        <v>4.5377677414133011</v>
      </c>
    </row>
    <row r="6" spans="1:68">
      <c r="A6" s="26" t="s">
        <v>1248</v>
      </c>
      <c r="B6" s="26" t="s">
        <v>1249</v>
      </c>
      <c r="C6" s="26">
        <v>0</v>
      </c>
      <c r="D6" s="26">
        <v>0</v>
      </c>
      <c r="E6" s="26">
        <v>3787</v>
      </c>
      <c r="F6" s="26">
        <v>3823</v>
      </c>
      <c r="G6" s="26">
        <v>6094</v>
      </c>
      <c r="H6" s="26">
        <v>2363</v>
      </c>
      <c r="I6" s="26">
        <f t="shared" si="0"/>
        <v>0</v>
      </c>
      <c r="J6" s="26">
        <f t="shared" si="1"/>
        <v>0</v>
      </c>
      <c r="K6" s="26">
        <f t="shared" si="2"/>
        <v>1.678485949827143E-2</v>
      </c>
      <c r="L6" s="26">
        <f t="shared" si="3"/>
        <v>2.0277186971257632E-2</v>
      </c>
      <c r="M6" s="26">
        <f t="shared" si="4"/>
        <v>5.1206641570314598E-2</v>
      </c>
      <c r="N6" s="26">
        <f t="shared" si="5"/>
        <v>3.8635100225630291E-2</v>
      </c>
      <c r="O6" s="26">
        <f t="shared" si="6"/>
        <v>0</v>
      </c>
      <c r="P6" s="26">
        <f t="shared" si="7"/>
        <v>0</v>
      </c>
      <c r="Q6" s="26">
        <f t="shared" si="8"/>
        <v>0.1258334464477264</v>
      </c>
      <c r="R6" s="26">
        <f t="shared" si="9"/>
        <v>0.19238703678798294</v>
      </c>
      <c r="S6" s="26">
        <f t="shared" si="10"/>
        <v>0.34828529908534933</v>
      </c>
      <c r="T6" s="26">
        <f t="shared" si="11"/>
        <v>0.18714693685135864</v>
      </c>
      <c r="U6" s="29">
        <f t="shared" si="12"/>
        <v>0.14227545319540288</v>
      </c>
      <c r="V6" s="29">
        <f t="shared" si="46"/>
        <v>0.13245348331323531</v>
      </c>
      <c r="W6" s="26">
        <v>308293</v>
      </c>
      <c r="X6" s="26">
        <v>233096</v>
      </c>
      <c r="Y6" s="26">
        <v>232066</v>
      </c>
      <c r="Z6" s="26">
        <v>107787</v>
      </c>
      <c r="AA6" s="26">
        <v>164096</v>
      </c>
      <c r="AB6" s="26">
        <v>0</v>
      </c>
      <c r="AC6" s="26">
        <f t="shared" si="13"/>
        <v>0.74496598886029453</v>
      </c>
      <c r="AD6" s="26">
        <f t="shared" si="14"/>
        <v>0.61641310700279517</v>
      </c>
      <c r="AE6" s="26">
        <f t="shared" si="15"/>
        <v>0.7613788849627785</v>
      </c>
      <c r="AF6" s="26">
        <f t="shared" si="16"/>
        <v>0.28334056228066717</v>
      </c>
      <c r="AG6" s="26">
        <f t="shared" si="17"/>
        <v>0.35970661604492826</v>
      </c>
      <c r="AH6" s="26">
        <f t="shared" si="18"/>
        <v>0</v>
      </c>
      <c r="AI6" s="26">
        <f t="shared" si="19"/>
        <v>10.261680513822281</v>
      </c>
      <c r="AJ6" s="26">
        <f t="shared" si="20"/>
        <v>10.473426657715768</v>
      </c>
      <c r="AK6" s="26">
        <f t="shared" si="21"/>
        <v>13.583830920732002</v>
      </c>
      <c r="AL6" s="26">
        <f t="shared" si="22"/>
        <v>4.7827246027879848</v>
      </c>
      <c r="AM6" s="26">
        <f t="shared" si="23"/>
        <v>5.0308139173631394</v>
      </c>
      <c r="AN6" s="26">
        <f t="shared" si="24"/>
        <v>0</v>
      </c>
      <c r="AO6" s="29">
        <f t="shared" si="25"/>
        <v>7.355412768736862</v>
      </c>
      <c r="AP6" s="29">
        <f t="shared" si="28"/>
        <v>4.9615758930325855</v>
      </c>
      <c r="AQ6" s="26">
        <v>35678</v>
      </c>
      <c r="AR6" s="26">
        <v>18082</v>
      </c>
      <c r="AS6" s="26">
        <v>20551</v>
      </c>
      <c r="AT6" s="26">
        <v>10593</v>
      </c>
      <c r="AU6" s="26">
        <v>16430</v>
      </c>
      <c r="AV6" s="26">
        <v>14152</v>
      </c>
      <c r="AW6" s="26">
        <f t="shared" si="29"/>
        <v>0.32201692909802493</v>
      </c>
      <c r="AX6" s="26">
        <f t="shared" si="30"/>
        <v>0.99872963269814963</v>
      </c>
      <c r="AY6" s="26">
        <f t="shared" si="31"/>
        <v>1.3397874698480996</v>
      </c>
      <c r="AZ6" s="26">
        <f t="shared" si="32"/>
        <v>0.82874354561101549</v>
      </c>
      <c r="BA6" s="26">
        <f t="shared" si="33"/>
        <v>3.1487159831353009</v>
      </c>
      <c r="BB6" s="26">
        <f t="shared" si="34"/>
        <v>1.6227496846691893</v>
      </c>
      <c r="BC6" s="26">
        <f t="shared" si="35"/>
        <v>3.0636213360754989E-3</v>
      </c>
      <c r="BD6" s="26">
        <f t="shared" si="36"/>
        <v>7.6322557054441945E-3</v>
      </c>
      <c r="BE6" s="26">
        <f t="shared" si="37"/>
        <v>1.0522469584831363E-2</v>
      </c>
      <c r="BF6" s="26">
        <f t="shared" si="38"/>
        <v>7.1704785974117417E-3</v>
      </c>
      <c r="BG6" s="26">
        <f t="shared" si="39"/>
        <v>2.2777225681018348E-2</v>
      </c>
      <c r="BH6" s="26">
        <f t="shared" si="40"/>
        <v>8.878255529217163E-3</v>
      </c>
      <c r="BI6" s="29">
        <f t="shared" si="41"/>
        <v>1.0007384405666385E-2</v>
      </c>
      <c r="BJ6" s="29">
        <f t="shared" si="47"/>
        <v>6.7307385543230215E-3</v>
      </c>
      <c r="BK6" s="30">
        <f t="shared" si="42"/>
        <v>7.0338095440273307E-2</v>
      </c>
      <c r="BL6" s="31">
        <f t="shared" si="43"/>
        <v>-3.8295499184463138</v>
      </c>
      <c r="BM6" s="30">
        <f t="shared" si="26"/>
        <v>51.698396339914282</v>
      </c>
      <c r="BN6" s="31">
        <f t="shared" si="27"/>
        <v>5.6920476243959319</v>
      </c>
      <c r="BO6" s="30">
        <f t="shared" si="44"/>
        <v>734.99852414703662</v>
      </c>
      <c r="BP6" s="31">
        <f t="shared" si="45"/>
        <v>9.5215975428422457</v>
      </c>
    </row>
    <row r="7" spans="1:68">
      <c r="A7" s="26" t="s">
        <v>1250</v>
      </c>
      <c r="B7" s="26" t="s">
        <v>1251</v>
      </c>
      <c r="C7" s="26">
        <v>12273</v>
      </c>
      <c r="D7" s="26">
        <v>147477</v>
      </c>
      <c r="E7" s="26">
        <v>110267</v>
      </c>
      <c r="F7" s="26">
        <v>250085</v>
      </c>
      <c r="G7" s="26">
        <v>30145</v>
      </c>
      <c r="H7" s="26">
        <v>3156</v>
      </c>
      <c r="I7" s="26">
        <f t="shared" si="0"/>
        <v>0.12480932332662152</v>
      </c>
      <c r="J7" s="26">
        <f t="shared" si="1"/>
        <v>1.3270793402262235</v>
      </c>
      <c r="K7" s="26">
        <f t="shared" si="2"/>
        <v>0.48872883609609075</v>
      </c>
      <c r="L7" s="26">
        <f t="shared" si="3"/>
        <v>1.3264505110402733</v>
      </c>
      <c r="M7" s="26">
        <f t="shared" si="4"/>
        <v>0.25330229900510892</v>
      </c>
      <c r="N7" s="26">
        <f t="shared" si="5"/>
        <v>5.1600667080867205E-2</v>
      </c>
      <c r="O7" s="26">
        <f t="shared" si="6"/>
        <v>1.3214374238932884</v>
      </c>
      <c r="P7" s="26">
        <f t="shared" si="7"/>
        <v>12.049503120514181</v>
      </c>
      <c r="Q7" s="26">
        <f t="shared" si="8"/>
        <v>3.66392306296579</v>
      </c>
      <c r="R7" s="26">
        <f t="shared" si="9"/>
        <v>12.585171879446172</v>
      </c>
      <c r="S7" s="26">
        <f t="shared" si="10"/>
        <v>1.7228520415044073</v>
      </c>
      <c r="T7" s="26">
        <f t="shared" si="11"/>
        <v>0.24995164312437065</v>
      </c>
      <c r="U7" s="29">
        <f t="shared" si="12"/>
        <v>5.265473195241368</v>
      </c>
      <c r="V7" s="29">
        <f t="shared" si="46"/>
        <v>5.575429183929546</v>
      </c>
      <c r="W7" s="26">
        <v>52992</v>
      </c>
      <c r="X7" s="26">
        <v>78075</v>
      </c>
      <c r="Y7" s="26">
        <v>37872</v>
      </c>
      <c r="Z7" s="26">
        <v>106980</v>
      </c>
      <c r="AA7" s="26">
        <v>26505</v>
      </c>
      <c r="AB7" s="26">
        <v>52490</v>
      </c>
      <c r="AC7" s="26">
        <f t="shared" si="13"/>
        <v>0.12805103483272318</v>
      </c>
      <c r="AD7" s="26">
        <f t="shared" si="14"/>
        <v>0.20646623420926671</v>
      </c>
      <c r="AE7" s="26">
        <f t="shared" si="15"/>
        <v>0.12425319146841997</v>
      </c>
      <c r="AF7" s="26">
        <f t="shared" si="16"/>
        <v>0.28121919482670243</v>
      </c>
      <c r="AG7" s="26">
        <f t="shared" si="17"/>
        <v>5.8100281897613737E-2</v>
      </c>
      <c r="AH7" s="26">
        <f t="shared" si="18"/>
        <v>0.12045400304749317</v>
      </c>
      <c r="AI7" s="26">
        <f t="shared" si="19"/>
        <v>1.7638641610042081</v>
      </c>
      <c r="AJ7" s="26">
        <f t="shared" si="20"/>
        <v>3.5080515594482899</v>
      </c>
      <c r="AK7" s="26">
        <f t="shared" si="21"/>
        <v>2.2168126508405468</v>
      </c>
      <c r="AL7" s="26">
        <f t="shared" si="22"/>
        <v>4.7469163999949773</v>
      </c>
      <c r="AM7" s="26">
        <f t="shared" si="23"/>
        <v>0.81258362714331867</v>
      </c>
      <c r="AN7" s="26">
        <f t="shared" si="24"/>
        <v>1.7834859728565737</v>
      </c>
      <c r="AO7" s="29">
        <f t="shared" si="25"/>
        <v>2.4719523952146525</v>
      </c>
      <c r="AP7" s="29">
        <f t="shared" si="28"/>
        <v>1.4172465319007439</v>
      </c>
      <c r="AQ7" s="26">
        <v>201723</v>
      </c>
      <c r="AR7" s="26">
        <v>221712</v>
      </c>
      <c r="AS7" s="26">
        <v>342241</v>
      </c>
      <c r="AT7" s="26">
        <v>370346</v>
      </c>
      <c r="AU7" s="26">
        <v>191255</v>
      </c>
      <c r="AV7" s="26">
        <v>480768</v>
      </c>
      <c r="AW7" s="26">
        <f t="shared" si="29"/>
        <v>10.939473923728043</v>
      </c>
      <c r="AX7" s="26">
        <f t="shared" si="30"/>
        <v>12.245898922949461</v>
      </c>
      <c r="AY7" s="26">
        <f t="shared" si="31"/>
        <v>22.311819544950779</v>
      </c>
      <c r="AZ7" s="26">
        <f t="shared" si="32"/>
        <v>28.974025974025974</v>
      </c>
      <c r="BA7" s="26">
        <f t="shared" si="33"/>
        <v>36.652932157914911</v>
      </c>
      <c r="BB7" s="26">
        <f t="shared" si="34"/>
        <v>55.127622979016166</v>
      </c>
      <c r="BC7" s="26">
        <f t="shared" si="35"/>
        <v>0.1040765335289956</v>
      </c>
      <c r="BD7" s="26">
        <f t="shared" si="36"/>
        <v>9.3582716345838035E-2</v>
      </c>
      <c r="BE7" s="26">
        <f t="shared" si="37"/>
        <v>0.17523334695062384</v>
      </c>
      <c r="BF7" s="26">
        <f t="shared" si="38"/>
        <v>0.25068989584037088</v>
      </c>
      <c r="BG7" s="26">
        <f t="shared" si="39"/>
        <v>0.26514049285594427</v>
      </c>
      <c r="BH7" s="26">
        <f t="shared" si="40"/>
        <v>0.30160974804060747</v>
      </c>
      <c r="BI7" s="29">
        <f t="shared" si="41"/>
        <v>0.19838878892706335</v>
      </c>
      <c r="BJ7" s="29">
        <f t="shared" si="47"/>
        <v>8.7476912409368696E-2</v>
      </c>
      <c r="BK7" s="30">
        <f t="shared" si="42"/>
        <v>3.7677295386548681E-2</v>
      </c>
      <c r="BL7" s="31">
        <f t="shared" si="43"/>
        <v>-4.7301607830102776</v>
      </c>
      <c r="BM7" s="30">
        <f t="shared" si="26"/>
        <v>0.46946443435485741</v>
      </c>
      <c r="BN7" s="31">
        <f t="shared" si="27"/>
        <v>-1.0909122284319712</v>
      </c>
      <c r="BO7" s="30">
        <f t="shared" si="44"/>
        <v>12.460141566383841</v>
      </c>
      <c r="BP7" s="31">
        <f t="shared" si="45"/>
        <v>3.6392485545783058</v>
      </c>
    </row>
    <row r="8" spans="1:68">
      <c r="A8" s="26" t="s">
        <v>1252</v>
      </c>
      <c r="B8" s="26" t="s">
        <v>1253</v>
      </c>
      <c r="C8" s="26">
        <v>29092</v>
      </c>
      <c r="D8" s="26">
        <v>12633</v>
      </c>
      <c r="E8" s="26">
        <v>30710</v>
      </c>
      <c r="F8" s="26">
        <v>32998</v>
      </c>
      <c r="G8" s="26">
        <v>30235</v>
      </c>
      <c r="H8" s="26">
        <v>10593</v>
      </c>
      <c r="I8" s="26">
        <f t="shared" si="0"/>
        <v>0.2958488417027681</v>
      </c>
      <c r="J8" s="26">
        <f t="shared" si="1"/>
        <v>0.11367869772966552</v>
      </c>
      <c r="K8" s="26">
        <f t="shared" si="2"/>
        <v>0.13611381969683539</v>
      </c>
      <c r="L8" s="26">
        <f t="shared" si="3"/>
        <v>0.17502134859470556</v>
      </c>
      <c r="M8" s="26">
        <f t="shared" si="4"/>
        <v>0.25405855068566818</v>
      </c>
      <c r="N8" s="26">
        <f t="shared" si="5"/>
        <v>0.17319577515450771</v>
      </c>
      <c r="O8" s="26">
        <f t="shared" si="6"/>
        <v>3.1323439693557846</v>
      </c>
      <c r="P8" s="26">
        <f t="shared" si="7"/>
        <v>1.0321702565244455</v>
      </c>
      <c r="Q8" s="26">
        <f t="shared" si="8"/>
        <v>1.0204238554026084</v>
      </c>
      <c r="R8" s="26">
        <f t="shared" si="9"/>
        <v>1.6605774103923256</v>
      </c>
      <c r="S8" s="26">
        <f t="shared" si="10"/>
        <v>1.7279957364367473</v>
      </c>
      <c r="T8" s="26">
        <f t="shared" si="11"/>
        <v>0.83895366147543049</v>
      </c>
      <c r="U8" s="29">
        <f t="shared" si="12"/>
        <v>1.568744148264557</v>
      </c>
      <c r="V8" s="29">
        <f t="shared" si="46"/>
        <v>0.84850452637026785</v>
      </c>
      <c r="W8" s="26">
        <v>26140</v>
      </c>
      <c r="X8" s="26">
        <v>21263</v>
      </c>
      <c r="Y8" s="26">
        <v>26147</v>
      </c>
      <c r="Z8" s="26">
        <v>28609</v>
      </c>
      <c r="AA8" s="26">
        <v>20382</v>
      </c>
      <c r="AB8" s="26">
        <v>34579</v>
      </c>
      <c r="AC8" s="26">
        <f t="shared" si="13"/>
        <v>6.3165271182959393E-2</v>
      </c>
      <c r="AD8" s="26">
        <f t="shared" si="14"/>
        <v>5.6229158347635456E-2</v>
      </c>
      <c r="AE8" s="26">
        <f t="shared" si="15"/>
        <v>8.5784965075115571E-2</v>
      </c>
      <c r="AF8" s="26">
        <f t="shared" si="16"/>
        <v>7.5204710644953543E-2</v>
      </c>
      <c r="AG8" s="26">
        <f t="shared" si="17"/>
        <v>4.4678360522058598E-2</v>
      </c>
      <c r="AH8" s="26">
        <f t="shared" si="18"/>
        <v>7.9351856951405342E-2</v>
      </c>
      <c r="AI8" s="26">
        <f t="shared" si="19"/>
        <v>0.87008244958956071</v>
      </c>
      <c r="AJ8" s="26">
        <f t="shared" si="20"/>
        <v>0.95538521048413694</v>
      </c>
      <c r="AK8" s="26">
        <f t="shared" si="21"/>
        <v>1.5304974752198928</v>
      </c>
      <c r="AL8" s="26">
        <f t="shared" si="22"/>
        <v>1.2694385052108461</v>
      </c>
      <c r="AM8" s="26">
        <f t="shared" si="23"/>
        <v>0.62486623234993854</v>
      </c>
      <c r="AN8" s="26">
        <f t="shared" si="24"/>
        <v>1.174912582499666</v>
      </c>
      <c r="AO8" s="29">
        <f t="shared" si="25"/>
        <v>1.0708637425590068</v>
      </c>
      <c r="AP8" s="29">
        <f t="shared" si="28"/>
        <v>0.32065042140759686</v>
      </c>
      <c r="AQ8" s="26">
        <v>17142</v>
      </c>
      <c r="AR8" s="26">
        <v>39286</v>
      </c>
      <c r="AS8" s="26">
        <v>26594</v>
      </c>
      <c r="AT8" s="26">
        <v>22817</v>
      </c>
      <c r="AU8" s="26">
        <v>20641</v>
      </c>
      <c r="AV8" s="26">
        <v>24137</v>
      </c>
      <c r="AW8" s="26">
        <f t="shared" si="29"/>
        <v>0.54921725675798672</v>
      </c>
      <c r="AX8" s="26">
        <f t="shared" si="30"/>
        <v>2.1698978182822426</v>
      </c>
      <c r="AY8" s="26">
        <f t="shared" si="31"/>
        <v>1.7337505704413587</v>
      </c>
      <c r="AZ8" s="26">
        <f t="shared" si="32"/>
        <v>1.7850884055703333</v>
      </c>
      <c r="BA8" s="26">
        <f t="shared" si="33"/>
        <v>3.955730164814105</v>
      </c>
      <c r="BB8" s="26">
        <f t="shared" si="34"/>
        <v>2.7676871918357988</v>
      </c>
      <c r="BC8" s="26">
        <f t="shared" si="35"/>
        <v>5.2251715792011252E-3</v>
      </c>
      <c r="BD8" s="26">
        <f t="shared" si="36"/>
        <v>1.6582280590868304E-2</v>
      </c>
      <c r="BE8" s="26">
        <f t="shared" si="37"/>
        <v>1.3616590732276059E-2</v>
      </c>
      <c r="BF8" s="26">
        <f t="shared" si="38"/>
        <v>1.5444992934687408E-2</v>
      </c>
      <c r="BG8" s="26">
        <f t="shared" si="39"/>
        <v>2.861501614618988E-2</v>
      </c>
      <c r="BH8" s="26">
        <f t="shared" si="40"/>
        <v>1.5142344100389674E-2</v>
      </c>
      <c r="BI8" s="29">
        <f t="shared" si="41"/>
        <v>1.5771066013935409E-2</v>
      </c>
      <c r="BJ8" s="29">
        <f t="shared" si="47"/>
        <v>7.5097855116520035E-3</v>
      </c>
      <c r="BK8" s="30">
        <f t="shared" si="42"/>
        <v>1.0053306672972995E-2</v>
      </c>
      <c r="BL8" s="31">
        <f t="shared" si="43"/>
        <v>-6.6361860877666903</v>
      </c>
      <c r="BM8" s="30">
        <f t="shared" si="26"/>
        <v>0.68262485233405545</v>
      </c>
      <c r="BN8" s="31">
        <f t="shared" si="27"/>
        <v>-0.55083515527271454</v>
      </c>
      <c r="BO8" s="30">
        <f t="shared" si="44"/>
        <v>67.900530098142085</v>
      </c>
      <c r="BP8" s="31">
        <f t="shared" si="45"/>
        <v>6.0853509324939745</v>
      </c>
    </row>
    <row r="9" spans="1:68">
      <c r="A9" s="26" t="s">
        <v>1254</v>
      </c>
      <c r="B9" s="26" t="s">
        <v>1255</v>
      </c>
      <c r="C9" s="26">
        <v>7005</v>
      </c>
      <c r="D9" s="26">
        <v>43402</v>
      </c>
      <c r="E9" s="26">
        <v>77864</v>
      </c>
      <c r="F9" s="26">
        <v>81312</v>
      </c>
      <c r="G9" s="26">
        <v>53906</v>
      </c>
      <c r="H9" s="26">
        <v>18423</v>
      </c>
      <c r="I9" s="26">
        <f t="shared" si="0"/>
        <v>7.1236805174202208E-2</v>
      </c>
      <c r="J9" s="26">
        <f t="shared" si="1"/>
        <v>0.39055512062557929</v>
      </c>
      <c r="K9" s="26">
        <f t="shared" si="2"/>
        <v>0.34511124900274798</v>
      </c>
      <c r="L9" s="26">
        <f t="shared" si="3"/>
        <v>0.43127874104287223</v>
      </c>
      <c r="M9" s="26">
        <f t="shared" si="4"/>
        <v>0.45296114546921218</v>
      </c>
      <c r="N9" s="26">
        <f t="shared" si="5"/>
        <v>0.30121644158137406</v>
      </c>
      <c r="O9" s="26">
        <f t="shared" si="6"/>
        <v>0.75423035560763341</v>
      </c>
      <c r="P9" s="26">
        <f t="shared" si="7"/>
        <v>3.5461294604348921</v>
      </c>
      <c r="Q9" s="26">
        <f t="shared" si="8"/>
        <v>2.587244645948183</v>
      </c>
      <c r="R9" s="26">
        <f t="shared" si="9"/>
        <v>4.0919107337966176</v>
      </c>
      <c r="S9" s="26">
        <f t="shared" si="10"/>
        <v>3.0808446558081464</v>
      </c>
      <c r="T9" s="26">
        <f t="shared" si="11"/>
        <v>1.4590808369075667</v>
      </c>
      <c r="U9" s="29">
        <f t="shared" si="12"/>
        <v>2.5865734480838398</v>
      </c>
      <c r="V9" s="29">
        <f t="shared" si="46"/>
        <v>1.269630919495137</v>
      </c>
      <c r="W9" s="26">
        <v>130491</v>
      </c>
      <c r="X9" s="26">
        <v>111569</v>
      </c>
      <c r="Y9" s="26">
        <v>58602</v>
      </c>
      <c r="Z9" s="26">
        <v>58020</v>
      </c>
      <c r="AA9" s="26">
        <v>19755</v>
      </c>
      <c r="AB9" s="26">
        <v>68169</v>
      </c>
      <c r="AC9" s="26">
        <f t="shared" si="13"/>
        <v>0.31532132371597377</v>
      </c>
      <c r="AD9" s="26">
        <f t="shared" si="14"/>
        <v>0.29503978590449798</v>
      </c>
      <c r="AE9" s="26">
        <f t="shared" si="15"/>
        <v>0.19226567190621954</v>
      </c>
      <c r="AF9" s="26">
        <f t="shared" si="16"/>
        <v>0.15251764520326486</v>
      </c>
      <c r="AG9" s="26">
        <f t="shared" si="17"/>
        <v>4.3303945251362358E-2</v>
      </c>
      <c r="AH9" s="26">
        <f t="shared" si="18"/>
        <v>0.15643415762515833</v>
      </c>
      <c r="AI9" s="26">
        <f t="shared" si="19"/>
        <v>4.3434555826086987</v>
      </c>
      <c r="AJ9" s="26">
        <f t="shared" si="20"/>
        <v>5.0129978153837502</v>
      </c>
      <c r="AK9" s="26">
        <f t="shared" si="21"/>
        <v>3.4302295882065303</v>
      </c>
      <c r="AL9" s="26">
        <f t="shared" si="22"/>
        <v>2.5744633532221779</v>
      </c>
      <c r="AM9" s="26">
        <f t="shared" si="23"/>
        <v>0.60564382396590299</v>
      </c>
      <c r="AN9" s="26">
        <f t="shared" si="24"/>
        <v>2.3162212856479285</v>
      </c>
      <c r="AO9" s="29">
        <f t="shared" si="25"/>
        <v>3.0471685748391644</v>
      </c>
      <c r="AP9" s="29">
        <f t="shared" si="28"/>
        <v>1.575459147340925</v>
      </c>
      <c r="AQ9" s="26">
        <v>74033</v>
      </c>
      <c r="AR9" s="26">
        <v>88285</v>
      </c>
      <c r="AS9" s="26">
        <v>77594</v>
      </c>
      <c r="AT9" s="26">
        <v>147535</v>
      </c>
      <c r="AU9" s="26">
        <v>98609</v>
      </c>
      <c r="AV9" s="26">
        <v>104253</v>
      </c>
      <c r="AW9" s="26">
        <f t="shared" si="29"/>
        <v>2.3721898607445162</v>
      </c>
      <c r="AX9" s="26">
        <f t="shared" si="30"/>
        <v>4.8762772714719693</v>
      </c>
      <c r="AY9" s="26">
        <f t="shared" si="31"/>
        <v>5.0586087750179285</v>
      </c>
      <c r="AZ9" s="26">
        <f t="shared" si="32"/>
        <v>11.542403379752777</v>
      </c>
      <c r="BA9" s="26">
        <f t="shared" si="33"/>
        <v>18.897853583748564</v>
      </c>
      <c r="BB9" s="26">
        <f t="shared" si="34"/>
        <v>11.954248366013072</v>
      </c>
      <c r="BC9" s="26">
        <f t="shared" si="35"/>
        <v>2.2568662743773248E-2</v>
      </c>
      <c r="BD9" s="26">
        <f t="shared" si="36"/>
        <v>3.7264334418490253E-2</v>
      </c>
      <c r="BE9" s="26">
        <f t="shared" si="37"/>
        <v>3.9729478125901649E-2</v>
      </c>
      <c r="BF9" s="26">
        <f t="shared" si="38"/>
        <v>9.9867512495906863E-2</v>
      </c>
      <c r="BG9" s="26">
        <f t="shared" si="39"/>
        <v>0.13670355734507234</v>
      </c>
      <c r="BH9" s="26">
        <f t="shared" si="40"/>
        <v>6.5403107241907635E-2</v>
      </c>
      <c r="BI9" s="29">
        <f t="shared" si="41"/>
        <v>6.6922775395175327E-2</v>
      </c>
      <c r="BJ9" s="29">
        <f t="shared" si="47"/>
        <v>4.3688461795094856E-2</v>
      </c>
      <c r="BK9" s="30">
        <f t="shared" si="42"/>
        <v>2.5873139401764295E-2</v>
      </c>
      <c r="BL9" s="31">
        <f t="shared" si="43"/>
        <v>-5.2724010710221521</v>
      </c>
      <c r="BM9" s="30">
        <f t="shared" si="26"/>
        <v>1.1780715436851554</v>
      </c>
      <c r="BN9" s="31">
        <f t="shared" si="27"/>
        <v>0.23642715596429739</v>
      </c>
      <c r="BO9" s="30">
        <f t="shared" si="44"/>
        <v>45.532609143087697</v>
      </c>
      <c r="BP9" s="31">
        <f t="shared" si="45"/>
        <v>5.5088282269864495</v>
      </c>
    </row>
    <row r="10" spans="1:68">
      <c r="A10" s="26" t="s">
        <v>1256</v>
      </c>
      <c r="B10" s="26" t="s">
        <v>181</v>
      </c>
      <c r="C10" s="26">
        <v>0</v>
      </c>
      <c r="D10" s="26">
        <v>18536</v>
      </c>
      <c r="E10" s="26">
        <v>10137</v>
      </c>
      <c r="F10" s="26">
        <v>10194</v>
      </c>
      <c r="G10" s="26">
        <v>0</v>
      </c>
      <c r="H10" s="26">
        <v>5840</v>
      </c>
      <c r="I10" s="26">
        <f t="shared" si="0"/>
        <v>0</v>
      </c>
      <c r="J10" s="26">
        <f t="shared" si="1"/>
        <v>0.16679714565954881</v>
      </c>
      <c r="K10" s="26">
        <f t="shared" si="2"/>
        <v>4.492952752415566E-2</v>
      </c>
      <c r="L10" s="26">
        <f t="shared" si="3"/>
        <v>5.4068962590897281E-2</v>
      </c>
      <c r="M10" s="26">
        <f t="shared" si="4"/>
        <v>0</v>
      </c>
      <c r="N10" s="26">
        <f t="shared" si="5"/>
        <v>9.5484124129361372E-2</v>
      </c>
      <c r="O10" s="26">
        <f t="shared" si="6"/>
        <v>0</v>
      </c>
      <c r="P10" s="26">
        <f t="shared" si="7"/>
        <v>1.5144706621496971</v>
      </c>
      <c r="Q10" s="26">
        <f t="shared" si="8"/>
        <v>0.33682958717734424</v>
      </c>
      <c r="R10" s="26">
        <f t="shared" si="9"/>
        <v>0.51299854904962028</v>
      </c>
      <c r="S10" s="26">
        <f t="shared" si="10"/>
        <v>0</v>
      </c>
      <c r="T10" s="26">
        <f t="shared" si="11"/>
        <v>0.46252141820225751</v>
      </c>
      <c r="U10" s="29">
        <f t="shared" si="12"/>
        <v>0.47113670276315317</v>
      </c>
      <c r="V10" s="29">
        <f t="shared" si="46"/>
        <v>0.55719841614811338</v>
      </c>
      <c r="W10" s="26">
        <v>9055</v>
      </c>
      <c r="X10" s="26">
        <v>8742</v>
      </c>
      <c r="Y10" s="26">
        <v>7347</v>
      </c>
      <c r="Z10" s="26">
        <v>9653</v>
      </c>
      <c r="AA10" s="26">
        <v>10312</v>
      </c>
      <c r="AB10" s="26">
        <v>10821</v>
      </c>
      <c r="AC10" s="26">
        <f t="shared" si="13"/>
        <v>2.1880701245665542E-2</v>
      </c>
      <c r="AD10" s="26">
        <f t="shared" si="14"/>
        <v>2.3117871526832017E-2</v>
      </c>
      <c r="AE10" s="26">
        <f t="shared" si="15"/>
        <v>2.4104567958346045E-2</v>
      </c>
      <c r="AF10" s="26">
        <f t="shared" si="16"/>
        <v>2.5374919495813782E-2</v>
      </c>
      <c r="AG10" s="26">
        <f t="shared" si="17"/>
        <v>2.2604418295725064E-2</v>
      </c>
      <c r="AH10" s="26">
        <f t="shared" si="18"/>
        <v>2.4832020708266785E-2</v>
      </c>
      <c r="AI10" s="26">
        <f t="shared" si="19"/>
        <v>0.30140002222775336</v>
      </c>
      <c r="AJ10" s="26">
        <f t="shared" si="20"/>
        <v>0.39279393829903236</v>
      </c>
      <c r="AK10" s="26">
        <f t="shared" si="21"/>
        <v>0.43005182049338553</v>
      </c>
      <c r="AL10" s="26">
        <f t="shared" si="22"/>
        <v>0.42832290156245573</v>
      </c>
      <c r="AM10" s="26">
        <f t="shared" si="23"/>
        <v>0.31614270375785325</v>
      </c>
      <c r="AN10" s="26">
        <f t="shared" si="24"/>
        <v>0.36767197013299646</v>
      </c>
      <c r="AO10" s="29">
        <f t="shared" si="25"/>
        <v>0.37273055941224609</v>
      </c>
      <c r="AP10" s="29">
        <f t="shared" si="28"/>
        <v>5.4944690222295034E-2</v>
      </c>
      <c r="AQ10" s="26">
        <v>9795</v>
      </c>
      <c r="AR10" s="26">
        <v>42489</v>
      </c>
      <c r="AS10" s="26">
        <v>0</v>
      </c>
      <c r="AT10" s="26">
        <v>22811</v>
      </c>
      <c r="AU10" s="26">
        <v>16400</v>
      </c>
      <c r="AV10" s="26">
        <v>29378</v>
      </c>
      <c r="AW10" s="26">
        <f t="shared" si="29"/>
        <v>0.66847183034495317</v>
      </c>
      <c r="AX10" s="26">
        <f t="shared" si="30"/>
        <v>2.3468102734051368</v>
      </c>
      <c r="AY10" s="26">
        <f t="shared" si="31"/>
        <v>0</v>
      </c>
      <c r="AZ10" s="26">
        <f t="shared" si="32"/>
        <v>1.784618995462369</v>
      </c>
      <c r="BA10" s="26">
        <f t="shared" si="33"/>
        <v>3.1429666538903795</v>
      </c>
      <c r="BB10" s="26">
        <f t="shared" si="34"/>
        <v>3.3686503841302602</v>
      </c>
      <c r="BC10" s="26">
        <f t="shared" si="35"/>
        <v>6.3597419171301595E-3</v>
      </c>
      <c r="BD10" s="26">
        <f t="shared" si="36"/>
        <v>1.7934239169816305E-2</v>
      </c>
      <c r="BE10" s="26">
        <f t="shared" si="37"/>
        <v>0</v>
      </c>
      <c r="BF10" s="26">
        <f t="shared" si="38"/>
        <v>1.5440931491131809E-2</v>
      </c>
      <c r="BG10" s="26">
        <f t="shared" si="39"/>
        <v>2.2735636102781554E-2</v>
      </c>
      <c r="BH10" s="26">
        <f t="shared" si="40"/>
        <v>1.8430284831638059E-2</v>
      </c>
      <c r="BI10" s="29">
        <f t="shared" si="41"/>
        <v>1.3483472252082981E-2</v>
      </c>
      <c r="BJ10" s="29">
        <f t="shared" si="47"/>
        <v>8.5588085771766582E-3</v>
      </c>
      <c r="BK10" s="30">
        <f t="shared" si="42"/>
        <v>2.8619023253769523E-2</v>
      </c>
      <c r="BL10" s="31">
        <f t="shared" si="43"/>
        <v>-5.1268817549913885</v>
      </c>
      <c r="BM10" s="30">
        <f t="shared" si="26"/>
        <v>0.79113038153519277</v>
      </c>
      <c r="BN10" s="31">
        <f t="shared" si="27"/>
        <v>-0.33801261852873526</v>
      </c>
      <c r="BO10" s="30">
        <f t="shared" si="44"/>
        <v>27.643514403692652</v>
      </c>
      <c r="BP10" s="31">
        <f t="shared" si="45"/>
        <v>4.7888691364626528</v>
      </c>
    </row>
    <row r="11" spans="1:68">
      <c r="A11" s="26" t="s">
        <v>1257</v>
      </c>
      <c r="B11" s="26" t="s">
        <v>1258</v>
      </c>
      <c r="C11" s="26">
        <v>10023</v>
      </c>
      <c r="D11" s="26">
        <v>6151</v>
      </c>
      <c r="E11" s="26">
        <v>18765</v>
      </c>
      <c r="F11" s="26">
        <v>10194</v>
      </c>
      <c r="G11" s="26">
        <v>14978</v>
      </c>
      <c r="H11" s="26">
        <v>7546</v>
      </c>
      <c r="I11" s="26">
        <f t="shared" si="0"/>
        <v>0.10192812252120324</v>
      </c>
      <c r="J11" s="26">
        <f t="shared" si="1"/>
        <v>5.5350088635729648E-2</v>
      </c>
      <c r="K11" s="26">
        <f t="shared" si="2"/>
        <v>8.3170818189876788E-2</v>
      </c>
      <c r="L11" s="26">
        <f t="shared" si="3"/>
        <v>5.4068962590897281E-2</v>
      </c>
      <c r="M11" s="26">
        <f t="shared" si="4"/>
        <v>0.12585708523796721</v>
      </c>
      <c r="N11" s="26">
        <f t="shared" si="5"/>
        <v>0.1233772603904385</v>
      </c>
      <c r="O11" s="26">
        <f t="shared" si="6"/>
        <v>1.0791792796938344</v>
      </c>
      <c r="P11" s="26">
        <f t="shared" si="7"/>
        <v>0.50256306877874335</v>
      </c>
      <c r="Q11" s="26">
        <f t="shared" si="8"/>
        <v>0.62351851666004388</v>
      </c>
      <c r="R11" s="26">
        <f t="shared" si="9"/>
        <v>0.51299854904962028</v>
      </c>
      <c r="S11" s="26">
        <f t="shared" si="10"/>
        <v>0.85602514107324634</v>
      </c>
      <c r="T11" s="26">
        <f t="shared" si="11"/>
        <v>0.59763469550586212</v>
      </c>
      <c r="U11" s="29">
        <f t="shared" si="12"/>
        <v>0.69531987512689175</v>
      </c>
      <c r="V11" s="29">
        <f t="shared" si="46"/>
        <v>0.22727441858192776</v>
      </c>
      <c r="W11" s="26">
        <v>14607</v>
      </c>
      <c r="X11" s="26">
        <v>7347</v>
      </c>
      <c r="Y11" s="26">
        <v>14436</v>
      </c>
      <c r="Z11" s="26">
        <v>9302</v>
      </c>
      <c r="AA11" s="26">
        <v>6606</v>
      </c>
      <c r="AB11" s="26">
        <v>11010</v>
      </c>
      <c r="AC11" s="26">
        <f t="shared" si="13"/>
        <v>3.5296676211533581E-2</v>
      </c>
      <c r="AD11" s="26">
        <f t="shared" si="14"/>
        <v>1.9428849474677972E-2</v>
      </c>
      <c r="AE11" s="26">
        <f t="shared" si="15"/>
        <v>4.7362670892430042E-2</v>
      </c>
      <c r="AF11" s="26">
        <f t="shared" si="16"/>
        <v>2.445224294520458E-2</v>
      </c>
      <c r="AG11" s="26">
        <f t="shared" si="17"/>
        <v>1.4480681464464679E-2</v>
      </c>
      <c r="AH11" s="26">
        <f t="shared" si="18"/>
        <v>2.5265737732004186E-2</v>
      </c>
      <c r="AI11" s="26">
        <f t="shared" si="19"/>
        <v>0.48620100769528363</v>
      </c>
      <c r="AJ11" s="26">
        <f t="shared" si="20"/>
        <v>0.33011405452791021</v>
      </c>
      <c r="AK11" s="26">
        <f t="shared" si="21"/>
        <v>0.84500178040594986</v>
      </c>
      <c r="AL11" s="26">
        <f t="shared" si="22"/>
        <v>0.41274833008743017</v>
      </c>
      <c r="AM11" s="26">
        <f t="shared" si="23"/>
        <v>0.2025250873762974</v>
      </c>
      <c r="AN11" s="26">
        <f t="shared" si="24"/>
        <v>0.37409374283007957</v>
      </c>
      <c r="AO11" s="29">
        <f t="shared" si="25"/>
        <v>0.44178066715382508</v>
      </c>
      <c r="AP11" s="29">
        <f t="shared" si="28"/>
        <v>0.21895090498834427</v>
      </c>
      <c r="AQ11" s="26">
        <v>29391</v>
      </c>
      <c r="AR11" s="26">
        <v>28703</v>
      </c>
      <c r="AS11" s="26">
        <v>19193</v>
      </c>
      <c r="AT11" s="26">
        <v>20586</v>
      </c>
      <c r="AU11" s="26">
        <v>18737</v>
      </c>
      <c r="AV11" s="26">
        <v>22780</v>
      </c>
      <c r="AW11" s="26">
        <f t="shared" si="29"/>
        <v>0.51833985619368339</v>
      </c>
      <c r="AX11" s="26">
        <f t="shared" si="30"/>
        <v>1.5853631593482462</v>
      </c>
      <c r="AY11" s="26">
        <f t="shared" si="31"/>
        <v>1.2512549709889824</v>
      </c>
      <c r="AZ11" s="26">
        <f t="shared" si="32"/>
        <v>1.6105460804255984</v>
      </c>
      <c r="BA11" s="26">
        <f t="shared" si="33"/>
        <v>3.5908394020697587</v>
      </c>
      <c r="BB11" s="26">
        <f t="shared" si="34"/>
        <v>2.6120857699805069</v>
      </c>
      <c r="BC11" s="26">
        <f t="shared" si="35"/>
        <v>4.9314085666902112E-3</v>
      </c>
      <c r="BD11" s="26">
        <f t="shared" si="36"/>
        <v>1.2115287883716663E-2</v>
      </c>
      <c r="BE11" s="26">
        <f t="shared" si="37"/>
        <v>9.8271499558010983E-3</v>
      </c>
      <c r="BF11" s="26">
        <f t="shared" si="38"/>
        <v>1.3934812839263486E-2</v>
      </c>
      <c r="BG11" s="26">
        <f t="shared" si="39"/>
        <v>2.5975464247427926E-2</v>
      </c>
      <c r="BH11" s="26">
        <f t="shared" si="40"/>
        <v>1.4291030310596876E-2</v>
      </c>
      <c r="BI11" s="29">
        <f t="shared" si="41"/>
        <v>1.3512525633916044E-2</v>
      </c>
      <c r="BJ11" s="29">
        <f t="shared" si="47"/>
        <v>7.0039856116419471E-3</v>
      </c>
      <c r="BK11" s="30">
        <f t="shared" si="42"/>
        <v>1.9433538601855857E-2</v>
      </c>
      <c r="BL11" s="31">
        <f t="shared" si="43"/>
        <v>-5.6853075683917824</v>
      </c>
      <c r="BM11" s="30">
        <f t="shared" si="26"/>
        <v>0.63536320901686105</v>
      </c>
      <c r="BN11" s="31">
        <f t="shared" si="27"/>
        <v>-0.65434654230157141</v>
      </c>
      <c r="BO11" s="30">
        <f t="shared" si="44"/>
        <v>32.694159413468086</v>
      </c>
      <c r="BP11" s="31">
        <f t="shared" si="45"/>
        <v>5.0309610260902113</v>
      </c>
    </row>
    <row r="12" spans="1:68">
      <c r="A12" s="26" t="s">
        <v>1259</v>
      </c>
      <c r="B12" s="26" t="s">
        <v>1260</v>
      </c>
      <c r="C12" s="26">
        <v>42029</v>
      </c>
      <c r="D12" s="26">
        <v>73921</v>
      </c>
      <c r="E12" s="26">
        <v>163390</v>
      </c>
      <c r="F12" s="26">
        <v>30411</v>
      </c>
      <c r="G12" s="26">
        <v>126201</v>
      </c>
      <c r="H12" s="26">
        <v>155566</v>
      </c>
      <c r="I12" s="26">
        <f t="shared" si="0"/>
        <v>0.42741066162263308</v>
      </c>
      <c r="J12" s="26">
        <f t="shared" si="1"/>
        <v>0.66518190571318014</v>
      </c>
      <c r="K12" s="26">
        <f t="shared" si="2"/>
        <v>0.72418225334633457</v>
      </c>
      <c r="L12" s="26">
        <f t="shared" si="3"/>
        <v>0.16129990399762381</v>
      </c>
      <c r="M12" s="26">
        <f t="shared" si="4"/>
        <v>1.0604413148695886</v>
      </c>
      <c r="N12" s="26">
        <f t="shared" si="5"/>
        <v>2.5435074065596286</v>
      </c>
      <c r="O12" s="26">
        <f t="shared" si="6"/>
        <v>4.5252744633594899</v>
      </c>
      <c r="P12" s="26">
        <f t="shared" si="7"/>
        <v>6.0396625926180274</v>
      </c>
      <c r="Q12" s="26">
        <f t="shared" si="8"/>
        <v>5.4290802257972057</v>
      </c>
      <c r="R12" s="26">
        <f t="shared" si="9"/>
        <v>1.5303903153961154</v>
      </c>
      <c r="S12" s="26">
        <f t="shared" si="10"/>
        <v>7.2126604906252334</v>
      </c>
      <c r="T12" s="26">
        <f t="shared" si="11"/>
        <v>12.320651873981575</v>
      </c>
      <c r="U12" s="29">
        <f t="shared" si="12"/>
        <v>6.1762866602962747</v>
      </c>
      <c r="V12" s="29">
        <f t="shared" si="46"/>
        <v>3.569719101244611</v>
      </c>
      <c r="W12" s="26">
        <v>186876</v>
      </c>
      <c r="X12" s="26">
        <v>330805</v>
      </c>
      <c r="Y12" s="26">
        <v>328163</v>
      </c>
      <c r="Z12" s="26">
        <v>126543</v>
      </c>
      <c r="AA12" s="26">
        <v>165554</v>
      </c>
      <c r="AB12" s="26">
        <v>259066</v>
      </c>
      <c r="AC12" s="26">
        <f t="shared" si="13"/>
        <v>0.45157127840806116</v>
      </c>
      <c r="AD12" s="26">
        <f t="shared" si="14"/>
        <v>0.87480067380847237</v>
      </c>
      <c r="AE12" s="26">
        <f t="shared" si="15"/>
        <v>1.0766608595228955</v>
      </c>
      <c r="AF12" s="26">
        <f t="shared" si="16"/>
        <v>0.33264461180552818</v>
      </c>
      <c r="AG12" s="26">
        <f t="shared" si="17"/>
        <v>0.36290262476051854</v>
      </c>
      <c r="AH12" s="26">
        <f t="shared" si="18"/>
        <v>0.59450441519340569</v>
      </c>
      <c r="AI12" s="26">
        <f t="shared" si="19"/>
        <v>6.2202573775630734</v>
      </c>
      <c r="AJ12" s="26">
        <f t="shared" si="20"/>
        <v>14.863669498857401</v>
      </c>
      <c r="AK12" s="26">
        <f t="shared" si="21"/>
        <v>19.20880571234121</v>
      </c>
      <c r="AL12" s="26">
        <f t="shared" si="22"/>
        <v>5.6149658067355057</v>
      </c>
      <c r="AM12" s="26">
        <f t="shared" si="23"/>
        <v>5.0755129148494609</v>
      </c>
      <c r="AN12" s="26">
        <f t="shared" si="24"/>
        <v>8.8024495531350944</v>
      </c>
      <c r="AO12" s="29">
        <f t="shared" si="25"/>
        <v>9.964276810580289</v>
      </c>
      <c r="AP12" s="29">
        <f t="shared" si="28"/>
        <v>5.7904992195277281</v>
      </c>
      <c r="AQ12" s="26">
        <v>256731</v>
      </c>
      <c r="AR12" s="26">
        <v>362863</v>
      </c>
      <c r="AS12" s="26">
        <v>380409</v>
      </c>
      <c r="AT12" s="26">
        <v>358164</v>
      </c>
      <c r="AU12" s="26">
        <v>293264</v>
      </c>
      <c r="AV12" s="26">
        <v>372971</v>
      </c>
      <c r="AW12" s="26">
        <f t="shared" si="29"/>
        <v>8.4866433057249484</v>
      </c>
      <c r="AX12" s="26">
        <f t="shared" si="30"/>
        <v>20.04214305440486</v>
      </c>
      <c r="AY12" s="26">
        <f t="shared" si="31"/>
        <v>24.800117347936631</v>
      </c>
      <c r="AZ12" s="26">
        <f t="shared" si="32"/>
        <v>28.020966984822408</v>
      </c>
      <c r="BA12" s="26">
        <f t="shared" si="33"/>
        <v>56.202376389421232</v>
      </c>
      <c r="BB12" s="26">
        <f t="shared" si="34"/>
        <v>42.766999197339757</v>
      </c>
      <c r="BC12" s="26">
        <f t="shared" si="35"/>
        <v>8.07406665727399E-2</v>
      </c>
      <c r="BD12" s="26">
        <f t="shared" si="36"/>
        <v>0.1531613318241675</v>
      </c>
      <c r="BE12" s="26">
        <f t="shared" si="37"/>
        <v>0.19477602706905328</v>
      </c>
      <c r="BF12" s="26">
        <f t="shared" si="38"/>
        <v>0.24244381160798445</v>
      </c>
      <c r="BG12" s="26">
        <f t="shared" si="39"/>
        <v>0.40655753573452008</v>
      </c>
      <c r="BH12" s="26">
        <f t="shared" si="40"/>
        <v>0.23398331281710391</v>
      </c>
      <c r="BI12" s="29">
        <f t="shared" si="41"/>
        <v>0.21861044760426152</v>
      </c>
      <c r="BJ12" s="29">
        <f t="shared" si="47"/>
        <v>0.1095337436971406</v>
      </c>
      <c r="BK12" s="30">
        <f t="shared" si="42"/>
        <v>3.5395126493978961E-2</v>
      </c>
      <c r="BL12" s="31">
        <f t="shared" si="43"/>
        <v>-4.8203054584774474</v>
      </c>
      <c r="BM12" s="30">
        <f t="shared" si="26"/>
        <v>1.6133119070775619</v>
      </c>
      <c r="BN12" s="31">
        <f t="shared" si="27"/>
        <v>0.69002538659800361</v>
      </c>
      <c r="BO12" s="30">
        <f t="shared" si="44"/>
        <v>45.580057676923438</v>
      </c>
      <c r="BP12" s="31">
        <f t="shared" si="45"/>
        <v>5.5103308450754511</v>
      </c>
    </row>
    <row r="13" spans="1:68">
      <c r="A13" s="26" t="s">
        <v>1284</v>
      </c>
      <c r="B13" s="26" t="s">
        <v>1283</v>
      </c>
      <c r="C13" s="26">
        <v>21470</v>
      </c>
      <c r="D13" s="26">
        <v>0</v>
      </c>
      <c r="E13" s="26">
        <v>11689</v>
      </c>
      <c r="F13" s="26">
        <v>9889</v>
      </c>
      <c r="G13" s="26">
        <v>8058</v>
      </c>
      <c r="H13" s="26">
        <v>19473</v>
      </c>
      <c r="I13" s="26">
        <f t="shared" si="0"/>
        <v>0.2183375027965912</v>
      </c>
      <c r="J13" s="26">
        <f t="shared" si="1"/>
        <v>0</v>
      </c>
      <c r="K13" s="26">
        <f t="shared" si="2"/>
        <v>5.1808350323552875E-2</v>
      </c>
      <c r="L13" s="26">
        <f t="shared" si="3"/>
        <v>5.2451242992091737E-2</v>
      </c>
      <c r="M13" s="26">
        <f t="shared" si="4"/>
        <v>6.7709733799408436E-2</v>
      </c>
      <c r="N13" s="26">
        <f t="shared" si="5"/>
        <v>0.31838396389915308</v>
      </c>
      <c r="O13" s="26">
        <f t="shared" si="6"/>
        <v>2.3116810470943454</v>
      </c>
      <c r="P13" s="26">
        <f t="shared" si="7"/>
        <v>0</v>
      </c>
      <c r="Q13" s="26">
        <f t="shared" si="8"/>
        <v>0.38839903763598466</v>
      </c>
      <c r="R13" s="26">
        <f t="shared" si="9"/>
        <v>0.49764985791168276</v>
      </c>
      <c r="S13" s="26">
        <f t="shared" si="10"/>
        <v>0.4605321529421964</v>
      </c>
      <c r="T13" s="26">
        <f t="shared" si="11"/>
        <v>1.5422396535363974</v>
      </c>
      <c r="U13" s="29">
        <f t="shared" si="12"/>
        <v>0.86675029152010108</v>
      </c>
      <c r="V13" s="29">
        <f t="shared" si="46"/>
        <v>0.87469252457579028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f t="shared" si="13"/>
        <v>0</v>
      </c>
      <c r="AD13" s="26">
        <f t="shared" si="14"/>
        <v>0</v>
      </c>
      <c r="AE13" s="26">
        <f t="shared" si="15"/>
        <v>0</v>
      </c>
      <c r="AF13" s="26">
        <f t="shared" si="16"/>
        <v>0</v>
      </c>
      <c r="AG13" s="26">
        <f t="shared" si="17"/>
        <v>0</v>
      </c>
      <c r="AH13" s="26">
        <f t="shared" si="18"/>
        <v>0</v>
      </c>
      <c r="AI13" s="26">
        <f t="shared" si="19"/>
        <v>0</v>
      </c>
      <c r="AJ13" s="26">
        <f t="shared" si="20"/>
        <v>0</v>
      </c>
      <c r="AK13" s="26">
        <f t="shared" si="21"/>
        <v>0</v>
      </c>
      <c r="AL13" s="26">
        <f t="shared" si="22"/>
        <v>0</v>
      </c>
      <c r="AM13" s="26">
        <f t="shared" si="23"/>
        <v>0</v>
      </c>
      <c r="AN13" s="26">
        <f t="shared" si="24"/>
        <v>0</v>
      </c>
      <c r="AO13" s="29">
        <f t="shared" si="25"/>
        <v>0</v>
      </c>
      <c r="AP13" s="29">
        <f t="shared" si="28"/>
        <v>0</v>
      </c>
      <c r="AQ13" s="26">
        <v>10960</v>
      </c>
      <c r="AR13" s="26">
        <v>17057</v>
      </c>
      <c r="AS13" s="26">
        <v>8941</v>
      </c>
      <c r="AT13" s="26">
        <v>4100</v>
      </c>
      <c r="AU13" s="26">
        <v>6919</v>
      </c>
      <c r="AV13" s="26">
        <v>6151</v>
      </c>
      <c r="AW13" s="26">
        <f t="shared" si="29"/>
        <v>0.13996086283789932</v>
      </c>
      <c r="AX13" s="26">
        <f t="shared" si="30"/>
        <v>0.94211543772438555</v>
      </c>
      <c r="AY13" s="26">
        <f t="shared" si="31"/>
        <v>0.58289327857096296</v>
      </c>
      <c r="AZ13" s="26">
        <f t="shared" si="32"/>
        <v>0.32076357377562198</v>
      </c>
      <c r="BA13" s="26">
        <f t="shared" si="33"/>
        <v>1.3259869681870449</v>
      </c>
      <c r="BB13" s="26">
        <f t="shared" si="34"/>
        <v>0.70530902419447306</v>
      </c>
      <c r="BC13" s="26">
        <f t="shared" si="35"/>
        <v>1.3315669049039284E-3</v>
      </c>
      <c r="BD13" s="26">
        <f t="shared" si="36"/>
        <v>7.1996120765270236E-3</v>
      </c>
      <c r="BE13" s="26">
        <f t="shared" si="37"/>
        <v>4.577947572282479E-3</v>
      </c>
      <c r="BF13" s="26">
        <f t="shared" si="38"/>
        <v>2.7753197629933109E-3</v>
      </c>
      <c r="BG13" s="26">
        <f t="shared" si="39"/>
        <v>9.5919430606796075E-3</v>
      </c>
      <c r="BH13" s="26">
        <f t="shared" si="40"/>
        <v>3.858829123813932E-3</v>
      </c>
      <c r="BI13" s="29">
        <f t="shared" si="41"/>
        <v>4.8892030835333798E-3</v>
      </c>
      <c r="BJ13" s="29">
        <f t="shared" si="47"/>
        <v>3.0244861173448251E-3</v>
      </c>
      <c r="BK13" s="30">
        <f t="shared" si="42"/>
        <v>5.6408438870654744E-3</v>
      </c>
      <c r="BL13" s="31">
        <f t="shared" si="43"/>
        <v>-7.4698732744119205</v>
      </c>
      <c r="BM13" s="30">
        <f t="shared" si="26"/>
        <v>0</v>
      </c>
      <c r="BN13" s="31"/>
      <c r="BO13" s="30"/>
      <c r="BP13" s="31"/>
    </row>
    <row r="14" spans="1:68">
      <c r="A14" s="26" t="s">
        <v>1282</v>
      </c>
      <c r="B14" s="26" t="s">
        <v>230</v>
      </c>
      <c r="C14" s="26">
        <v>35850</v>
      </c>
      <c r="D14" s="26">
        <v>87401</v>
      </c>
      <c r="E14" s="26">
        <v>94577</v>
      </c>
      <c r="F14" s="26">
        <v>108211</v>
      </c>
      <c r="G14" s="26">
        <v>66306</v>
      </c>
      <c r="H14" s="26">
        <v>42456</v>
      </c>
      <c r="I14" s="26">
        <f t="shared" si="0"/>
        <v>0.3645737994996644</v>
      </c>
      <c r="J14" s="26">
        <f t="shared" si="1"/>
        <v>0.78648237633740969</v>
      </c>
      <c r="K14" s="26">
        <f t="shared" si="2"/>
        <v>0.41918712880063824</v>
      </c>
      <c r="L14" s="26">
        <f t="shared" si="3"/>
        <v>0.57395100166015156</v>
      </c>
      <c r="M14" s="26">
        <f t="shared" si="4"/>
        <v>0.55715582145738096</v>
      </c>
      <c r="N14" s="26">
        <f t="shared" si="5"/>
        <v>0.69415650240345317</v>
      </c>
      <c r="O14" s="26">
        <f t="shared" si="6"/>
        <v>3.8599797642446338</v>
      </c>
      <c r="P14" s="26">
        <f t="shared" si="7"/>
        <v>7.1410363801546008</v>
      </c>
      <c r="Q14" s="26">
        <f t="shared" si="8"/>
        <v>3.1425798428007976</v>
      </c>
      <c r="R14" s="26">
        <f t="shared" si="9"/>
        <v>5.4455646450076953</v>
      </c>
      <c r="S14" s="26">
        <f t="shared" si="10"/>
        <v>3.7895315131528013</v>
      </c>
      <c r="T14" s="26">
        <f t="shared" si="11"/>
        <v>3.3624673512320284</v>
      </c>
      <c r="U14" s="29">
        <f t="shared" si="12"/>
        <v>4.4568599160987592</v>
      </c>
      <c r="V14" s="29">
        <f t="shared" si="46"/>
        <v>1.5433055848611257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f t="shared" si="13"/>
        <v>0</v>
      </c>
      <c r="AD14" s="26">
        <f t="shared" si="14"/>
        <v>0</v>
      </c>
      <c r="AE14" s="26">
        <f t="shared" si="15"/>
        <v>0</v>
      </c>
      <c r="AF14" s="26">
        <f t="shared" si="16"/>
        <v>0</v>
      </c>
      <c r="AG14" s="26">
        <f t="shared" si="17"/>
        <v>0</v>
      </c>
      <c r="AH14" s="26">
        <f t="shared" si="18"/>
        <v>0</v>
      </c>
      <c r="AI14" s="26">
        <f t="shared" si="19"/>
        <v>0</v>
      </c>
      <c r="AJ14" s="26">
        <f t="shared" si="20"/>
        <v>0</v>
      </c>
      <c r="AK14" s="26">
        <f t="shared" si="21"/>
        <v>0</v>
      </c>
      <c r="AL14" s="26">
        <f t="shared" si="22"/>
        <v>0</v>
      </c>
      <c r="AM14" s="26">
        <f t="shared" si="23"/>
        <v>0</v>
      </c>
      <c r="AN14" s="26">
        <f t="shared" si="24"/>
        <v>0</v>
      </c>
      <c r="AO14" s="29">
        <f t="shared" si="25"/>
        <v>0</v>
      </c>
      <c r="AP14" s="29">
        <f t="shared" si="28"/>
        <v>0</v>
      </c>
      <c r="AQ14" s="26">
        <v>77628</v>
      </c>
      <c r="AR14" s="26">
        <v>0</v>
      </c>
      <c r="AS14" s="26">
        <v>57273</v>
      </c>
      <c r="AT14" s="26">
        <v>38450</v>
      </c>
      <c r="AU14" s="26">
        <v>27856</v>
      </c>
      <c r="AV14" s="26">
        <v>38185</v>
      </c>
      <c r="AW14" s="26">
        <f t="shared" si="29"/>
        <v>0.86886775279876216</v>
      </c>
      <c r="AX14" s="26">
        <f t="shared" si="30"/>
        <v>0</v>
      </c>
      <c r="AY14" s="26">
        <f t="shared" si="31"/>
        <v>3.7338157637394875</v>
      </c>
      <c r="AZ14" s="26">
        <f t="shared" si="32"/>
        <v>3.0081364418713816</v>
      </c>
      <c r="BA14" s="26">
        <f t="shared" si="33"/>
        <v>5.3384438482177083</v>
      </c>
      <c r="BB14" s="26">
        <f t="shared" si="34"/>
        <v>4.3785116385735581</v>
      </c>
      <c r="BC14" s="26">
        <f t="shared" si="35"/>
        <v>8.2662790219080653E-3</v>
      </c>
      <c r="BD14" s="26">
        <f t="shared" si="36"/>
        <v>0</v>
      </c>
      <c r="BE14" s="26">
        <f t="shared" si="37"/>
        <v>2.9324772543041538E-2</v>
      </c>
      <c r="BF14" s="26">
        <f t="shared" si="38"/>
        <v>2.6027084118803123E-2</v>
      </c>
      <c r="BG14" s="26">
        <f t="shared" si="39"/>
        <v>3.8617309712139204E-2</v>
      </c>
      <c r="BH14" s="26">
        <f t="shared" si="40"/>
        <v>2.3955355241885062E-2</v>
      </c>
      <c r="BI14" s="29">
        <f t="shared" si="41"/>
        <v>2.1031800106296166E-2</v>
      </c>
      <c r="BJ14" s="29">
        <f t="shared" si="47"/>
        <v>1.4260566056068099E-2</v>
      </c>
      <c r="BK14" s="30">
        <f t="shared" si="42"/>
        <v>4.7189726628666436E-3</v>
      </c>
      <c r="BL14" s="31">
        <f t="shared" si="43"/>
        <v>-7.7273114707336257</v>
      </c>
      <c r="BM14" s="30">
        <f t="shared" si="26"/>
        <v>0</v>
      </c>
      <c r="BN14" s="31"/>
      <c r="BO14" s="30"/>
      <c r="BP14" s="31"/>
    </row>
    <row r="15" spans="1:68">
      <c r="A15" s="26" t="s">
        <v>1261</v>
      </c>
      <c r="B15" s="26" t="s">
        <v>101</v>
      </c>
      <c r="C15" s="26">
        <v>26624</v>
      </c>
      <c r="D15" s="26">
        <v>537488</v>
      </c>
      <c r="E15" s="26">
        <v>1371254</v>
      </c>
      <c r="F15" s="26">
        <v>276919</v>
      </c>
      <c r="G15" s="26">
        <v>508267</v>
      </c>
      <c r="H15" s="26">
        <v>43363</v>
      </c>
      <c r="I15" s="26">
        <f t="shared" si="0"/>
        <v>0.27075070677486934</v>
      </c>
      <c r="J15" s="26">
        <f t="shared" si="1"/>
        <v>4.8366133052578535</v>
      </c>
      <c r="K15" s="26">
        <f t="shared" si="2"/>
        <v>6.0777147416009223</v>
      </c>
      <c r="L15" s="26">
        <f t="shared" si="3"/>
        <v>1.4687780117430531</v>
      </c>
      <c r="M15" s="26">
        <f t="shared" si="4"/>
        <v>4.2708641435869854</v>
      </c>
      <c r="N15" s="26">
        <f t="shared" si="5"/>
        <v>0.70898597168176314</v>
      </c>
      <c r="O15" s="26">
        <f t="shared" si="6"/>
        <v>2.8666137027405618</v>
      </c>
      <c r="P15" s="26">
        <f t="shared" si="7"/>
        <v>43.915073762274297</v>
      </c>
      <c r="Q15" s="26">
        <f t="shared" si="8"/>
        <v>45.56366960000809</v>
      </c>
      <c r="R15" s="26">
        <f t="shared" si="9"/>
        <v>13.935554758119657</v>
      </c>
      <c r="S15" s="26">
        <f t="shared" si="10"/>
        <v>29.048559913064203</v>
      </c>
      <c r="T15" s="26">
        <f t="shared" si="11"/>
        <v>3.4343007290247418</v>
      </c>
      <c r="U15" s="29">
        <f t="shared" si="12"/>
        <v>23.127295410871923</v>
      </c>
      <c r="V15" s="29">
        <f t="shared" si="46"/>
        <v>19.25295482720416</v>
      </c>
      <c r="W15" s="26">
        <v>777721</v>
      </c>
      <c r="X15" s="26">
        <v>961999</v>
      </c>
      <c r="Y15" s="26">
        <v>749223</v>
      </c>
      <c r="Z15" s="26">
        <v>416885</v>
      </c>
      <c r="AA15" s="26">
        <v>308606</v>
      </c>
      <c r="AB15" s="26">
        <v>534888</v>
      </c>
      <c r="AC15" s="26">
        <f t="shared" si="13"/>
        <v>1.8793021373252625</v>
      </c>
      <c r="AD15" s="26">
        <f t="shared" si="14"/>
        <v>2.5439681183871965</v>
      </c>
      <c r="AE15" s="26">
        <f t="shared" si="15"/>
        <v>2.458104902607309</v>
      </c>
      <c r="AF15" s="26">
        <f t="shared" si="16"/>
        <v>1.0958689851872296</v>
      </c>
      <c r="AG15" s="26">
        <f t="shared" si="17"/>
        <v>0.67647974326711879</v>
      </c>
      <c r="AH15" s="26">
        <f t="shared" si="18"/>
        <v>1.2274604835600595</v>
      </c>
      <c r="AI15" s="26">
        <f t="shared" si="19"/>
        <v>25.886816862174552</v>
      </c>
      <c r="AJ15" s="26">
        <f t="shared" si="20"/>
        <v>43.224362371280122</v>
      </c>
      <c r="AK15" s="26">
        <f t="shared" si="21"/>
        <v>43.855276317614781</v>
      </c>
      <c r="AL15" s="26">
        <f t="shared" si="22"/>
        <v>18.498020596484444</v>
      </c>
      <c r="AM15" s="26">
        <f t="shared" si="23"/>
        <v>9.4611651702769652</v>
      </c>
      <c r="AN15" s="26">
        <f t="shared" si="24"/>
        <v>18.174228330144924</v>
      </c>
      <c r="AO15" s="29">
        <f t="shared" si="25"/>
        <v>26.5166449413293</v>
      </c>
      <c r="AP15" s="29">
        <f t="shared" si="28"/>
        <v>14.177138531101146</v>
      </c>
      <c r="AQ15" s="26">
        <v>4451736</v>
      </c>
      <c r="AR15" s="26">
        <v>4467460</v>
      </c>
      <c r="AS15" s="26">
        <v>4782746</v>
      </c>
      <c r="AT15" s="26">
        <v>4539288</v>
      </c>
      <c r="AU15" s="26">
        <v>3131583</v>
      </c>
      <c r="AV15" s="26">
        <v>3920246</v>
      </c>
      <c r="AW15" s="26">
        <f t="shared" si="29"/>
        <v>89.201920451442618</v>
      </c>
      <c r="AX15" s="26">
        <f t="shared" si="30"/>
        <v>246.75283070974868</v>
      </c>
      <c r="AY15" s="26">
        <f t="shared" si="31"/>
        <v>311.80298585305428</v>
      </c>
      <c r="AZ15" s="26">
        <f t="shared" si="32"/>
        <v>355.13127836019402</v>
      </c>
      <c r="BA15" s="26">
        <f t="shared" si="33"/>
        <v>600.15005749329248</v>
      </c>
      <c r="BB15" s="26">
        <f t="shared" si="34"/>
        <v>449.51794518977181</v>
      </c>
      <c r="BC15" s="26">
        <f t="shared" si="35"/>
        <v>0.84865385021655115</v>
      </c>
      <c r="BD15" s="26">
        <f t="shared" si="36"/>
        <v>1.8856762014071298</v>
      </c>
      <c r="BE15" s="26">
        <f t="shared" si="37"/>
        <v>2.4488491711826117</v>
      </c>
      <c r="BF15" s="26">
        <f t="shared" si="38"/>
        <v>3.0726769991020437</v>
      </c>
      <c r="BG15" s="26">
        <f t="shared" si="39"/>
        <v>4.3413738727839615</v>
      </c>
      <c r="BH15" s="26">
        <f t="shared" si="40"/>
        <v>2.4593658652763897</v>
      </c>
      <c r="BI15" s="29">
        <f t="shared" si="41"/>
        <v>2.5094326599947814</v>
      </c>
      <c r="BJ15" s="29">
        <f t="shared" si="47"/>
        <v>1.168476633086011</v>
      </c>
      <c r="BK15" s="30">
        <f t="shared" si="42"/>
        <v>0.10850523657924656</v>
      </c>
      <c r="BL15" s="31">
        <f t="shared" si="43"/>
        <v>-3.2041634245253845</v>
      </c>
      <c r="BM15" s="30">
        <f t="shared" si="26"/>
        <v>1.1465519192903151</v>
      </c>
      <c r="BN15" s="31">
        <f>LOG(BM15,2)</f>
        <v>0.19730168593197023</v>
      </c>
      <c r="BO15" s="30">
        <f>AO15/BI15</f>
        <v>10.566788806113827</v>
      </c>
      <c r="BP15" s="31">
        <f>LOG(BO15,2)</f>
        <v>3.4014651104573548</v>
      </c>
    </row>
    <row r="16" spans="1:68">
      <c r="A16" s="26" t="s">
        <v>1286</v>
      </c>
      <c r="B16" s="26" t="s">
        <v>1285</v>
      </c>
      <c r="C16" s="26">
        <v>0</v>
      </c>
      <c r="D16" s="26">
        <v>0</v>
      </c>
      <c r="E16" s="26">
        <v>0</v>
      </c>
      <c r="F16" s="26">
        <v>0</v>
      </c>
      <c r="G16" s="26">
        <v>1424</v>
      </c>
      <c r="H16" s="26">
        <v>0</v>
      </c>
      <c r="I16" s="26">
        <f t="shared" si="0"/>
        <v>0</v>
      </c>
      <c r="J16" s="26">
        <f t="shared" si="1"/>
        <v>0</v>
      </c>
      <c r="K16" s="26">
        <f t="shared" si="2"/>
        <v>0</v>
      </c>
      <c r="L16" s="26">
        <f t="shared" si="3"/>
        <v>0</v>
      </c>
      <c r="M16" s="26">
        <f t="shared" si="4"/>
        <v>1.1965582145738101E-2</v>
      </c>
      <c r="N16" s="26">
        <f t="shared" si="5"/>
        <v>0</v>
      </c>
      <c r="O16" s="26">
        <f t="shared" si="6"/>
        <v>0</v>
      </c>
      <c r="P16" s="26">
        <f t="shared" si="7"/>
        <v>0</v>
      </c>
      <c r="Q16" s="26">
        <f t="shared" si="8"/>
        <v>0</v>
      </c>
      <c r="R16" s="26">
        <f t="shared" si="9"/>
        <v>0</v>
      </c>
      <c r="S16" s="26">
        <f t="shared" si="10"/>
        <v>8.1384684262805623E-2</v>
      </c>
      <c r="T16" s="26">
        <f t="shared" si="11"/>
        <v>0</v>
      </c>
      <c r="U16" s="29">
        <f t="shared" si="12"/>
        <v>1.3564114043800937E-2</v>
      </c>
      <c r="V16" s="29">
        <f t="shared" si="46"/>
        <v>3.3225158220231657E-2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f t="shared" si="13"/>
        <v>0</v>
      </c>
      <c r="AD16" s="26">
        <f t="shared" si="14"/>
        <v>0</v>
      </c>
      <c r="AE16" s="26">
        <f t="shared" si="15"/>
        <v>0</v>
      </c>
      <c r="AF16" s="26">
        <f t="shared" si="16"/>
        <v>0</v>
      </c>
      <c r="AG16" s="26">
        <f t="shared" si="17"/>
        <v>0</v>
      </c>
      <c r="AH16" s="26">
        <f t="shared" si="18"/>
        <v>0</v>
      </c>
      <c r="AI16" s="26">
        <f t="shared" si="19"/>
        <v>0</v>
      </c>
      <c r="AJ16" s="26">
        <f t="shared" si="20"/>
        <v>0</v>
      </c>
      <c r="AK16" s="26">
        <f t="shared" si="21"/>
        <v>0</v>
      </c>
      <c r="AL16" s="26">
        <f t="shared" si="22"/>
        <v>0</v>
      </c>
      <c r="AM16" s="26">
        <f t="shared" si="23"/>
        <v>0</v>
      </c>
      <c r="AN16" s="26">
        <f t="shared" si="24"/>
        <v>0</v>
      </c>
      <c r="AO16" s="29">
        <f t="shared" si="25"/>
        <v>0</v>
      </c>
      <c r="AP16" s="29">
        <f t="shared" si="28"/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997</v>
      </c>
      <c r="AW16" s="26">
        <f t="shared" si="29"/>
        <v>2.2685901519978156E-2</v>
      </c>
      <c r="AX16" s="26">
        <f t="shared" si="30"/>
        <v>0</v>
      </c>
      <c r="AY16" s="26">
        <f t="shared" si="31"/>
        <v>0</v>
      </c>
      <c r="AZ16" s="26">
        <f t="shared" si="32"/>
        <v>0</v>
      </c>
      <c r="BA16" s="26">
        <f t="shared" si="33"/>
        <v>0</v>
      </c>
      <c r="BB16" s="26">
        <f t="shared" si="34"/>
        <v>0.11432175209264993</v>
      </c>
      <c r="BC16" s="26">
        <f t="shared" si="35"/>
        <v>2.1583030469666991E-4</v>
      </c>
      <c r="BD16" s="26">
        <f t="shared" si="36"/>
        <v>0</v>
      </c>
      <c r="BE16" s="26">
        <f t="shared" si="37"/>
        <v>0</v>
      </c>
      <c r="BF16" s="26">
        <f t="shared" si="38"/>
        <v>0</v>
      </c>
      <c r="BG16" s="26">
        <f t="shared" si="39"/>
        <v>0</v>
      </c>
      <c r="BH16" s="26">
        <f t="shared" si="40"/>
        <v>6.2546783229434086E-4</v>
      </c>
      <c r="BI16" s="29">
        <f t="shared" si="41"/>
        <v>1.4021635616516846E-4</v>
      </c>
      <c r="BJ16" s="29">
        <f t="shared" si="47"/>
        <v>2.529145984094294E-4</v>
      </c>
      <c r="BK16" s="30">
        <f t="shared" si="42"/>
        <v>1.0337302953394885E-2</v>
      </c>
      <c r="BL16" s="31">
        <f t="shared" si="43"/>
        <v>-6.5959963603413598</v>
      </c>
      <c r="BM16" s="30">
        <f t="shared" si="26"/>
        <v>0</v>
      </c>
      <c r="BN16" s="31"/>
      <c r="BO16" s="30"/>
      <c r="BP16" s="31"/>
    </row>
    <row r="17" spans="1:68">
      <c r="A17" s="26" t="s">
        <v>1262</v>
      </c>
      <c r="B17" s="26" t="s">
        <v>1263</v>
      </c>
      <c r="C17" s="26">
        <v>10633</v>
      </c>
      <c r="D17" s="26">
        <v>51563</v>
      </c>
      <c r="E17" s="26">
        <v>151426</v>
      </c>
      <c r="F17" s="26">
        <v>44589</v>
      </c>
      <c r="G17" s="26">
        <v>33842</v>
      </c>
      <c r="H17" s="26">
        <v>70885</v>
      </c>
      <c r="I17" s="26">
        <f t="shared" si="0"/>
        <v>0.10813147029511665</v>
      </c>
      <c r="J17" s="26">
        <f t="shared" si="1"/>
        <v>0.46399229724014435</v>
      </c>
      <c r="K17" s="26">
        <f t="shared" si="2"/>
        <v>0.6711550394468575</v>
      </c>
      <c r="L17" s="26">
        <f t="shared" si="3"/>
        <v>0.23649999734800065</v>
      </c>
      <c r="M17" s="26">
        <f t="shared" si="4"/>
        <v>0.28436743748319443</v>
      </c>
      <c r="N17" s="26">
        <f t="shared" si="5"/>
        <v>1.1589712566626336</v>
      </c>
      <c r="O17" s="26">
        <f t="shared" si="6"/>
        <v>1.1448581543434642</v>
      </c>
      <c r="P17" s="26">
        <f t="shared" si="7"/>
        <v>4.2129181459012104</v>
      </c>
      <c r="Q17" s="26">
        <f t="shared" si="8"/>
        <v>5.0315435600193865</v>
      </c>
      <c r="R17" s="26">
        <f t="shared" si="9"/>
        <v>2.2438779972114493</v>
      </c>
      <c r="S17" s="26">
        <f t="shared" si="10"/>
        <v>1.9341435988917615</v>
      </c>
      <c r="T17" s="26">
        <f t="shared" si="11"/>
        <v>5.6140121111758594</v>
      </c>
      <c r="U17" s="29">
        <f t="shared" si="12"/>
        <v>3.3635589279238549</v>
      </c>
      <c r="V17" s="29">
        <f t="shared" si="46"/>
        <v>1.8323574998475713</v>
      </c>
      <c r="W17" s="26">
        <v>234403</v>
      </c>
      <c r="X17" s="26">
        <v>102908</v>
      </c>
      <c r="Y17" s="26">
        <v>142733</v>
      </c>
      <c r="Z17" s="26">
        <v>173164</v>
      </c>
      <c r="AA17" s="26">
        <v>346656</v>
      </c>
      <c r="AB17" s="26">
        <v>379503</v>
      </c>
      <c r="AC17" s="26">
        <f t="shared" si="13"/>
        <v>0.56641656698925902</v>
      </c>
      <c r="AD17" s="26">
        <f t="shared" si="14"/>
        <v>0.27213611565811358</v>
      </c>
      <c r="AE17" s="26">
        <f t="shared" si="15"/>
        <v>0.46828872987595022</v>
      </c>
      <c r="AF17" s="26">
        <f t="shared" si="16"/>
        <v>0.45519761313302576</v>
      </c>
      <c r="AG17" s="26">
        <f t="shared" si="17"/>
        <v>0.75988724095450622</v>
      </c>
      <c r="AH17" s="26">
        <f t="shared" si="18"/>
        <v>0.87088313047309573</v>
      </c>
      <c r="AI17" s="26">
        <f t="shared" si="19"/>
        <v>7.8022163898677048</v>
      </c>
      <c r="AJ17" s="26">
        <f t="shared" si="20"/>
        <v>4.6238433542069108</v>
      </c>
      <c r="AK17" s="26">
        <f t="shared" si="21"/>
        <v>8.3547824274509868</v>
      </c>
      <c r="AL17" s="26">
        <f t="shared" si="22"/>
        <v>7.6836327490066383</v>
      </c>
      <c r="AM17" s="26">
        <f t="shared" si="23"/>
        <v>10.627692505225212</v>
      </c>
      <c r="AN17" s="26">
        <f t="shared" si="24"/>
        <v>12.894613777043022</v>
      </c>
      <c r="AO17" s="29">
        <f t="shared" si="25"/>
        <v>8.6644635338000793</v>
      </c>
      <c r="AP17" s="29">
        <f t="shared" si="28"/>
        <v>2.8240556674270616</v>
      </c>
      <c r="AQ17" s="27">
        <v>53087</v>
      </c>
      <c r="AR17" s="27">
        <v>23400</v>
      </c>
      <c r="AS17" s="27">
        <v>36026</v>
      </c>
      <c r="AT17" s="27">
        <v>13872</v>
      </c>
      <c r="AU17" s="27">
        <v>10938</v>
      </c>
      <c r="AV17" s="27">
        <v>40339</v>
      </c>
      <c r="AW17" s="26">
        <f t="shared" si="29"/>
        <v>0.9178802220806408</v>
      </c>
      <c r="AX17" s="26">
        <f t="shared" si="30"/>
        <v>1.2924606462303232</v>
      </c>
      <c r="AY17" s="26">
        <f t="shared" si="31"/>
        <v>2.3486537583936373</v>
      </c>
      <c r="AZ17" s="26">
        <f t="shared" si="32"/>
        <v>1.0852761696135189</v>
      </c>
      <c r="BA17" s="26">
        <f t="shared" si="33"/>
        <v>2.0962054426983521</v>
      </c>
      <c r="BB17" s="26">
        <f t="shared" si="34"/>
        <v>4.6255016626533658</v>
      </c>
      <c r="BC17" s="26">
        <f t="shared" si="35"/>
        <v>8.7325763903299582E-3</v>
      </c>
      <c r="BD17" s="26">
        <f t="shared" si="36"/>
        <v>9.8769374796700681E-3</v>
      </c>
      <c r="BE17" s="26">
        <f t="shared" si="37"/>
        <v>1.8445938847897168E-2</v>
      </c>
      <c r="BF17" s="26">
        <f t="shared" si="38"/>
        <v>9.3900575005471231E-3</v>
      </c>
      <c r="BG17" s="26">
        <f t="shared" si="39"/>
        <v>1.5163560225135649E-2</v>
      </c>
      <c r="BH17" s="26">
        <f t="shared" si="40"/>
        <v>2.5306666887584168E-2</v>
      </c>
      <c r="BI17" s="29">
        <f t="shared" si="41"/>
        <v>1.4485956221860689E-2</v>
      </c>
      <c r="BJ17" s="29">
        <f t="shared" si="47"/>
        <v>6.5351511983225133E-3</v>
      </c>
      <c r="BK17" s="30">
        <f t="shared" si="42"/>
        <v>4.3067347807110058E-3</v>
      </c>
      <c r="BL17" s="31">
        <f t="shared" si="43"/>
        <v>-7.8591898030452603</v>
      </c>
      <c r="BM17" s="30">
        <f t="shared" si="26"/>
        <v>2.5759808938885422</v>
      </c>
      <c r="BN17" s="31">
        <f t="shared" ref="BN17:BN23" si="48">LOG(BM17,2)</f>
        <v>1.3651218929888371</v>
      </c>
      <c r="BO17" s="30">
        <f>AO17/BI17</f>
        <v>598.12851848361777</v>
      </c>
      <c r="BP17" s="31">
        <f>LOG(BO17,2)</f>
        <v>9.2243116960340963</v>
      </c>
    </row>
    <row r="18" spans="1:68">
      <c r="A18" s="26" t="s">
        <v>1264</v>
      </c>
      <c r="B18" s="26" t="s">
        <v>1265</v>
      </c>
      <c r="C18" s="26">
        <v>322</v>
      </c>
      <c r="D18" s="26">
        <v>1290</v>
      </c>
      <c r="E18" s="26">
        <v>3073</v>
      </c>
      <c r="F18" s="26">
        <v>1554</v>
      </c>
      <c r="G18" s="26">
        <v>1494</v>
      </c>
      <c r="H18" s="26">
        <v>2508</v>
      </c>
      <c r="I18" s="26">
        <f t="shared" si="0"/>
        <v>3.2745540708198589E-3</v>
      </c>
      <c r="J18" s="26">
        <f t="shared" si="1"/>
        <v>1.1608131090894366E-2</v>
      </c>
      <c r="K18" s="26">
        <f t="shared" si="2"/>
        <v>1.3620246432053895E-2</v>
      </c>
      <c r="L18" s="26">
        <f t="shared" si="3"/>
        <v>8.2424139558813381E-3</v>
      </c>
      <c r="M18" s="26">
        <f t="shared" si="4"/>
        <v>1.2553777897284216E-2</v>
      </c>
      <c r="N18" s="26">
        <f t="shared" si="5"/>
        <v>4.1005853307609301E-2</v>
      </c>
      <c r="O18" s="26">
        <f t="shared" si="6"/>
        <v>3.4669832192099639E-2</v>
      </c>
      <c r="P18" s="26">
        <f t="shared" si="7"/>
        <v>0.1053985301129213</v>
      </c>
      <c r="Q18" s="26">
        <f t="shared" si="8"/>
        <v>0.10210884101765599</v>
      </c>
      <c r="R18" s="26">
        <f t="shared" si="9"/>
        <v>7.8202839437228736E-2</v>
      </c>
      <c r="S18" s="26">
        <f t="shared" si="10"/>
        <v>8.5385335876848031E-2</v>
      </c>
      <c r="T18" s="26">
        <f t="shared" si="11"/>
        <v>0.19863077343343524</v>
      </c>
      <c r="U18" s="29">
        <f t="shared" si="12"/>
        <v>0.10073269201169816</v>
      </c>
      <c r="V18" s="29">
        <f t="shared" si="46"/>
        <v>5.4249673219719338E-2</v>
      </c>
      <c r="W18" s="26">
        <v>166665</v>
      </c>
      <c r="X18" s="26">
        <v>22587</v>
      </c>
      <c r="Y18" s="26">
        <v>10288</v>
      </c>
      <c r="Z18" s="26">
        <v>18997</v>
      </c>
      <c r="AA18" s="26">
        <v>34902</v>
      </c>
      <c r="AB18" s="26">
        <v>15707</v>
      </c>
      <c r="AC18" s="26">
        <f t="shared" si="13"/>
        <v>0.40273297328645474</v>
      </c>
      <c r="AD18" s="26">
        <f t="shared" si="14"/>
        <v>5.9730423721866245E-2</v>
      </c>
      <c r="AE18" s="26">
        <f t="shared" si="15"/>
        <v>3.3753613060495999E-2</v>
      </c>
      <c r="AF18" s="26">
        <f t="shared" si="16"/>
        <v>4.99375681821169E-2</v>
      </c>
      <c r="AG18" s="26">
        <f t="shared" si="17"/>
        <v>7.650692468555044E-2</v>
      </c>
      <c r="AH18" s="26">
        <f t="shared" si="18"/>
        <v>3.6044408951552205E-2</v>
      </c>
      <c r="AI18" s="26">
        <f t="shared" si="19"/>
        <v>5.5475245394355062</v>
      </c>
      <c r="AJ18" s="26">
        <f t="shared" si="20"/>
        <v>1.0148749352962987</v>
      </c>
      <c r="AK18" s="26">
        <f t="shared" si="21"/>
        <v>0.60220132424608008</v>
      </c>
      <c r="AL18" s="26">
        <f t="shared" si="22"/>
        <v>0.84293485558706849</v>
      </c>
      <c r="AM18" s="26">
        <f t="shared" si="23"/>
        <v>1.0700167422960236</v>
      </c>
      <c r="AN18" s="26">
        <f t="shared" si="24"/>
        <v>0.5336866865242561</v>
      </c>
      <c r="AO18" s="29">
        <f t="shared" si="25"/>
        <v>1.6018731805642055</v>
      </c>
      <c r="AP18" s="29">
        <f t="shared" si="28"/>
        <v>1.9448370854197969</v>
      </c>
      <c r="AQ18" s="26"/>
      <c r="AR18" s="26"/>
      <c r="AS18" s="26"/>
      <c r="AT18" s="26"/>
      <c r="AU18" s="26"/>
      <c r="AV18" s="26"/>
      <c r="AW18" s="26">
        <f t="shared" si="29"/>
        <v>0</v>
      </c>
      <c r="AX18" s="26">
        <f t="shared" si="30"/>
        <v>0</v>
      </c>
      <c r="AY18" s="26">
        <f t="shared" si="31"/>
        <v>0</v>
      </c>
      <c r="AZ18" s="26">
        <f t="shared" si="32"/>
        <v>0</v>
      </c>
      <c r="BA18" s="26">
        <f t="shared" si="33"/>
        <v>0</v>
      </c>
      <c r="BB18" s="26">
        <f t="shared" si="34"/>
        <v>0</v>
      </c>
      <c r="BC18" s="26">
        <f t="shared" si="35"/>
        <v>0</v>
      </c>
      <c r="BD18" s="26">
        <f t="shared" si="36"/>
        <v>0</v>
      </c>
      <c r="BE18" s="26">
        <f t="shared" si="37"/>
        <v>0</v>
      </c>
      <c r="BF18" s="26">
        <f t="shared" si="38"/>
        <v>0</v>
      </c>
      <c r="BG18" s="26">
        <f t="shared" si="39"/>
        <v>0</v>
      </c>
      <c r="BH18" s="26">
        <f t="shared" si="40"/>
        <v>0</v>
      </c>
      <c r="BI18" s="29"/>
      <c r="BJ18" s="29"/>
      <c r="BK18" s="30"/>
      <c r="BL18" s="31"/>
      <c r="BM18" s="30">
        <f t="shared" si="26"/>
        <v>15.902217528130578</v>
      </c>
      <c r="BN18" s="31">
        <f t="shared" si="48"/>
        <v>3.9911560549734011</v>
      </c>
      <c r="BO18" s="30"/>
      <c r="BP18" s="31"/>
    </row>
    <row r="19" spans="1:68">
      <c r="A19" s="26" t="s">
        <v>1266</v>
      </c>
      <c r="B19" s="28" t="s">
        <v>1267</v>
      </c>
      <c r="C19" s="28">
        <v>176759</v>
      </c>
      <c r="D19" s="28">
        <v>116859</v>
      </c>
      <c r="E19" s="28">
        <v>586885</v>
      </c>
      <c r="F19" s="28">
        <v>27209</v>
      </c>
      <c r="G19" s="28">
        <v>75426</v>
      </c>
      <c r="H19" s="28">
        <v>19033</v>
      </c>
      <c r="I19" s="28">
        <f t="shared" si="0"/>
        <v>1.7975369658510789</v>
      </c>
      <c r="J19" s="28">
        <f t="shared" si="1"/>
        <v>1.0515616985665308</v>
      </c>
      <c r="K19" s="28">
        <f t="shared" si="2"/>
        <v>2.6012099991135536</v>
      </c>
      <c r="L19" s="28">
        <f t="shared" si="3"/>
        <v>0.14431650020950795</v>
      </c>
      <c r="M19" s="28">
        <f t="shared" si="4"/>
        <v>0.63378932508738905</v>
      </c>
      <c r="N19" s="28">
        <f t="shared" si="5"/>
        <v>0.31118995454694093</v>
      </c>
      <c r="O19" s="28">
        <f t="shared" si="6"/>
        <v>19.031692138022795</v>
      </c>
      <c r="P19" s="28">
        <f t="shared" si="7"/>
        <v>9.5478812639270316</v>
      </c>
      <c r="Q19" s="28">
        <f t="shared" si="8"/>
        <v>19.500861425527834</v>
      </c>
      <c r="R19" s="28">
        <f t="shared" si="9"/>
        <v>1.3692542202365232</v>
      </c>
      <c r="S19" s="28">
        <f t="shared" si="10"/>
        <v>4.3107592662966132</v>
      </c>
      <c r="T19" s="28">
        <f t="shared" si="11"/>
        <v>1.5073921494252684</v>
      </c>
      <c r="U19" s="29">
        <f t="shared" si="12"/>
        <v>9.211306743906011</v>
      </c>
      <c r="V19" s="29">
        <f t="shared" si="46"/>
        <v>8.3341663132666515</v>
      </c>
      <c r="W19" s="28">
        <v>7691096</v>
      </c>
      <c r="X19" s="28">
        <v>5474107</v>
      </c>
      <c r="Y19" s="28">
        <v>3529110</v>
      </c>
      <c r="Z19" s="28">
        <v>2414998</v>
      </c>
      <c r="AA19" s="28">
        <v>6390102</v>
      </c>
      <c r="AB19" s="28">
        <v>6829903</v>
      </c>
      <c r="AC19" s="28">
        <f t="shared" si="13"/>
        <v>18.584933608805443</v>
      </c>
      <c r="AD19" s="28">
        <f t="shared" si="14"/>
        <v>14.476058379104533</v>
      </c>
      <c r="AE19" s="28">
        <f t="shared" si="15"/>
        <v>11.57855884408311</v>
      </c>
      <c r="AF19" s="28">
        <f t="shared" si="16"/>
        <v>6.3483248557496417</v>
      </c>
      <c r="AG19" s="28">
        <f t="shared" si="17"/>
        <v>14.007422280871735</v>
      </c>
      <c r="AH19" s="28">
        <f t="shared" si="18"/>
        <v>15.673255034789154</v>
      </c>
      <c r="AI19" s="28">
        <f t="shared" si="19"/>
        <v>256.00182278915349</v>
      </c>
      <c r="AJ19" s="28">
        <f t="shared" si="20"/>
        <v>245.96157025855652</v>
      </c>
      <c r="AK19" s="28">
        <f t="shared" si="21"/>
        <v>206.57413641233316</v>
      </c>
      <c r="AL19" s="28">
        <f t="shared" si="22"/>
        <v>107.15828764399953</v>
      </c>
      <c r="AM19" s="28">
        <f t="shared" si="23"/>
        <v>195.90614076497923</v>
      </c>
      <c r="AN19" s="28">
        <f t="shared" si="24"/>
        <v>232.0639397308255</v>
      </c>
      <c r="AO19" s="29">
        <f t="shared" si="25"/>
        <v>207.27764959997458</v>
      </c>
      <c r="AP19" s="29">
        <f t="shared" si="28"/>
        <v>54.108305705132487</v>
      </c>
      <c r="AQ19" s="28">
        <v>0</v>
      </c>
      <c r="AR19" s="28">
        <v>0</v>
      </c>
      <c r="AS19" s="28">
        <v>913</v>
      </c>
      <c r="AT19" s="28">
        <v>0</v>
      </c>
      <c r="AU19" s="28">
        <v>0</v>
      </c>
      <c r="AV19" s="28">
        <v>0</v>
      </c>
      <c r="AW19" s="28">
        <f t="shared" si="29"/>
        <v>0</v>
      </c>
      <c r="AX19" s="28">
        <f t="shared" si="30"/>
        <v>0</v>
      </c>
      <c r="AY19" s="28">
        <f t="shared" si="31"/>
        <v>5.9521481191733491E-2</v>
      </c>
      <c r="AZ19" s="28">
        <f t="shared" si="32"/>
        <v>0</v>
      </c>
      <c r="BA19" s="28">
        <f t="shared" si="33"/>
        <v>0</v>
      </c>
      <c r="BB19" s="28">
        <f t="shared" si="34"/>
        <v>0</v>
      </c>
      <c r="BC19" s="28">
        <f t="shared" si="35"/>
        <v>0</v>
      </c>
      <c r="BD19" s="28">
        <f t="shared" si="36"/>
        <v>0</v>
      </c>
      <c r="BE19" s="28">
        <f t="shared" si="37"/>
        <v>4.6747188608588556E-4</v>
      </c>
      <c r="BF19" s="28">
        <f t="shared" si="38"/>
        <v>0</v>
      </c>
      <c r="BG19" s="28">
        <f t="shared" si="39"/>
        <v>0</v>
      </c>
      <c r="BH19" s="28">
        <f t="shared" si="40"/>
        <v>0</v>
      </c>
      <c r="BI19" s="29">
        <f t="shared" ref="BI19:BI25" si="49">AVERAGE(BC19:BH19)</f>
        <v>7.7911981014314264E-5</v>
      </c>
      <c r="BJ19" s="29">
        <f t="shared" si="47"/>
        <v>1.9084459833448048E-4</v>
      </c>
      <c r="BK19" s="30">
        <f t="shared" ref="BK19:BK25" si="50">BI19/U19</f>
        <v>8.4582983913611441E-6</v>
      </c>
      <c r="BL19" s="31">
        <f t="shared" ref="BL19:BL25" si="51">LOG(BK19,2)</f>
        <v>-16.851201112747539</v>
      </c>
      <c r="BM19" s="30">
        <f t="shared" si="26"/>
        <v>22.502523839747788</v>
      </c>
      <c r="BN19" s="31">
        <f t="shared" si="48"/>
        <v>4.4920149153025362</v>
      </c>
      <c r="BO19" s="30">
        <f t="shared" ref="BO19:BO25" si="52">AO19/BI19</f>
        <v>2660407.8974951594</v>
      </c>
      <c r="BP19" s="31">
        <f>LOG(BO19,2)</f>
        <v>21.343216028050076</v>
      </c>
    </row>
    <row r="20" spans="1:68">
      <c r="A20" s="26" t="s">
        <v>1268</v>
      </c>
      <c r="B20" s="28" t="s">
        <v>1269</v>
      </c>
      <c r="C20" s="28">
        <v>108362</v>
      </c>
      <c r="D20" s="28">
        <v>68307</v>
      </c>
      <c r="E20" s="28">
        <v>338627</v>
      </c>
      <c r="F20" s="28">
        <v>3769</v>
      </c>
      <c r="G20" s="28">
        <v>74224</v>
      </c>
      <c r="H20" s="28">
        <v>25529</v>
      </c>
      <c r="I20" s="28">
        <f t="shared" si="0"/>
        <v>1.1019789696341042</v>
      </c>
      <c r="J20" s="28">
        <f t="shared" si="1"/>
        <v>0.61466403908970657</v>
      </c>
      <c r="K20" s="28">
        <f t="shared" si="2"/>
        <v>1.5008731495434802</v>
      </c>
      <c r="L20" s="28">
        <f t="shared" si="3"/>
        <v>1.9990771042288781E-2</v>
      </c>
      <c r="M20" s="28">
        <f t="shared" si="4"/>
        <v>0.62368916375369721</v>
      </c>
      <c r="N20" s="28">
        <f t="shared" si="5"/>
        <v>0.41739969261960042</v>
      </c>
      <c r="O20" s="28">
        <f t="shared" si="6"/>
        <v>11.667367565218328</v>
      </c>
      <c r="P20" s="28">
        <f t="shared" si="7"/>
        <v>5.580974725909547</v>
      </c>
      <c r="Q20" s="28">
        <f t="shared" si="8"/>
        <v>11.251809471944613</v>
      </c>
      <c r="R20" s="28">
        <f t="shared" si="9"/>
        <v>0.18966956360290549</v>
      </c>
      <c r="S20" s="28">
        <f t="shared" si="10"/>
        <v>4.2420623628669132</v>
      </c>
      <c r="T20" s="28">
        <f t="shared" si="11"/>
        <v>2.0218680283023001</v>
      </c>
      <c r="U20" s="29">
        <f t="shared" si="12"/>
        <v>5.8256252863074343</v>
      </c>
      <c r="V20" s="29">
        <f t="shared" si="46"/>
        <v>4.7406649171816664</v>
      </c>
      <c r="W20" s="28">
        <v>2031657</v>
      </c>
      <c r="X20" s="28">
        <v>1686013</v>
      </c>
      <c r="Y20" s="28">
        <v>1361426</v>
      </c>
      <c r="Z20" s="28">
        <v>692660</v>
      </c>
      <c r="AA20" s="28">
        <v>1888887</v>
      </c>
      <c r="AB20" s="28">
        <v>2295430</v>
      </c>
      <c r="AC20" s="28">
        <f t="shared" si="13"/>
        <v>4.9093406792562257</v>
      </c>
      <c r="AD20" s="28">
        <f t="shared" si="14"/>
        <v>4.4585943635974177</v>
      </c>
      <c r="AE20" s="28">
        <f t="shared" si="15"/>
        <v>4.4666646981433544</v>
      </c>
      <c r="AF20" s="28">
        <f t="shared" si="16"/>
        <v>1.8208009673645886</v>
      </c>
      <c r="AG20" s="28">
        <f t="shared" si="17"/>
        <v>4.1405345094411592</v>
      </c>
      <c r="AH20" s="28">
        <f t="shared" si="18"/>
        <v>5.267550623267427</v>
      </c>
      <c r="AI20" s="28">
        <f t="shared" si="19"/>
        <v>67.624678626081803</v>
      </c>
      <c r="AJ20" s="28">
        <f t="shared" si="20"/>
        <v>75.755626434839442</v>
      </c>
      <c r="AK20" s="28">
        <f t="shared" si="21"/>
        <v>79.690176911260096</v>
      </c>
      <c r="AL20" s="28">
        <f t="shared" si="22"/>
        <v>30.734708484020572</v>
      </c>
      <c r="AM20" s="28">
        <f t="shared" si="23"/>
        <v>57.909022815463565</v>
      </c>
      <c r="AN20" s="28">
        <f t="shared" si="24"/>
        <v>77.993278846907316</v>
      </c>
      <c r="AO20" s="29">
        <f t="shared" si="25"/>
        <v>64.951248686428798</v>
      </c>
      <c r="AP20" s="29">
        <f t="shared" si="28"/>
        <v>18.609550938896213</v>
      </c>
      <c r="AQ20" s="28">
        <v>3502</v>
      </c>
      <c r="AR20" s="28">
        <v>2206</v>
      </c>
      <c r="AS20" s="28">
        <v>315</v>
      </c>
      <c r="AT20" s="28">
        <v>0</v>
      </c>
      <c r="AU20" s="28">
        <v>0</v>
      </c>
      <c r="AV20" s="28">
        <v>0</v>
      </c>
      <c r="AW20" s="28">
        <f t="shared" si="29"/>
        <v>0</v>
      </c>
      <c r="AX20" s="28">
        <f t="shared" si="30"/>
        <v>0.12184479425573046</v>
      </c>
      <c r="AY20" s="28">
        <f t="shared" si="31"/>
        <v>2.0535888910619988E-2</v>
      </c>
      <c r="AZ20" s="28">
        <f t="shared" si="32"/>
        <v>0</v>
      </c>
      <c r="BA20" s="28">
        <f t="shared" si="33"/>
        <v>0</v>
      </c>
      <c r="BB20" s="28">
        <f t="shared" si="34"/>
        <v>0</v>
      </c>
      <c r="BC20" s="28">
        <f t="shared" si="35"/>
        <v>0</v>
      </c>
      <c r="BD20" s="28">
        <f t="shared" si="36"/>
        <v>9.3113350769881062E-4</v>
      </c>
      <c r="BE20" s="28">
        <f t="shared" si="37"/>
        <v>1.6128548096062864E-4</v>
      </c>
      <c r="BF20" s="28">
        <f t="shared" si="38"/>
        <v>0</v>
      </c>
      <c r="BG20" s="28">
        <f t="shared" si="39"/>
        <v>0</v>
      </c>
      <c r="BH20" s="28">
        <f t="shared" si="40"/>
        <v>0</v>
      </c>
      <c r="BI20" s="29">
        <f t="shared" si="49"/>
        <v>1.8206983144323987E-4</v>
      </c>
      <c r="BJ20" s="29">
        <f t="shared" si="47"/>
        <v>3.7259255880856598E-4</v>
      </c>
      <c r="BK20" s="30">
        <f t="shared" si="50"/>
        <v>3.1253268532594653E-5</v>
      </c>
      <c r="BL20" s="31">
        <f t="shared" si="51"/>
        <v>-14.965633396688377</v>
      </c>
      <c r="BM20" s="30">
        <f t="shared" si="26"/>
        <v>11.149232141499109</v>
      </c>
      <c r="BN20" s="31">
        <f t="shared" si="48"/>
        <v>3.4788724486385387</v>
      </c>
      <c r="BO20" s="30">
        <f t="shared" si="52"/>
        <v>356738.11620283342</v>
      </c>
      <c r="BP20" s="31">
        <f>LOG(BO20,2)</f>
        <v>18.444505845326916</v>
      </c>
    </row>
    <row r="21" spans="1:68">
      <c r="A21" s="26" t="s">
        <v>1270</v>
      </c>
      <c r="B21" s="28" t="s">
        <v>128</v>
      </c>
      <c r="C21" s="28">
        <v>198470</v>
      </c>
      <c r="D21" s="28">
        <v>108220</v>
      </c>
      <c r="E21" s="28">
        <v>444139</v>
      </c>
      <c r="F21" s="28">
        <v>7085</v>
      </c>
      <c r="G21" s="28">
        <v>56060</v>
      </c>
      <c r="H21" s="28">
        <v>13605</v>
      </c>
      <c r="I21" s="28">
        <f t="shared" si="0"/>
        <v>2.0183252994894949</v>
      </c>
      <c r="J21" s="28">
        <f t="shared" si="1"/>
        <v>0.97382321446247155</v>
      </c>
      <c r="K21" s="28">
        <f t="shared" si="2"/>
        <v>1.9685267263540467</v>
      </c>
      <c r="L21" s="28">
        <f t="shared" si="3"/>
        <v>3.7578830680449989E-2</v>
      </c>
      <c r="M21" s="28">
        <f t="shared" si="4"/>
        <v>0.47106076902393118</v>
      </c>
      <c r="N21" s="28">
        <f t="shared" si="5"/>
        <v>0.22244203917465094</v>
      </c>
      <c r="O21" s="28">
        <f t="shared" si="6"/>
        <v>21.369321724118059</v>
      </c>
      <c r="P21" s="28">
        <f t="shared" si="7"/>
        <v>8.8420379293180957</v>
      </c>
      <c r="Q21" s="28">
        <f t="shared" si="8"/>
        <v>14.757734637403422</v>
      </c>
      <c r="R21" s="28">
        <f t="shared" si="9"/>
        <v>0.35654254659766127</v>
      </c>
      <c r="S21" s="28">
        <f t="shared" si="10"/>
        <v>3.2039504211888228</v>
      </c>
      <c r="T21" s="28">
        <f t="shared" si="11"/>
        <v>1.0775006668907043</v>
      </c>
      <c r="U21" s="29">
        <f t="shared" si="12"/>
        <v>8.2678479875861282</v>
      </c>
      <c r="V21" s="29">
        <f t="shared" si="46"/>
        <v>8.4146282606126928</v>
      </c>
      <c r="W21" s="28">
        <v>11659133</v>
      </c>
      <c r="X21" s="28">
        <v>9236693</v>
      </c>
      <c r="Y21" s="28">
        <v>6948527</v>
      </c>
      <c r="Z21" s="28">
        <v>3776694</v>
      </c>
      <c r="AA21" s="28">
        <v>9272320</v>
      </c>
      <c r="AB21" s="28">
        <v>10640807</v>
      </c>
      <c r="AC21" s="28">
        <f t="shared" si="13"/>
        <v>28.17338552804862</v>
      </c>
      <c r="AD21" s="28">
        <f t="shared" si="14"/>
        <v>24.426067502492405</v>
      </c>
      <c r="AE21" s="28">
        <f t="shared" si="15"/>
        <v>22.797228975350809</v>
      </c>
      <c r="AF21" s="28">
        <f t="shared" si="16"/>
        <v>9.9278261898190134</v>
      </c>
      <c r="AG21" s="28">
        <f t="shared" si="17"/>
        <v>20.325387883225119</v>
      </c>
      <c r="AH21" s="28">
        <f t="shared" si="18"/>
        <v>24.418513979915918</v>
      </c>
      <c r="AI21" s="28">
        <f t="shared" si="19"/>
        <v>388.07983935464745</v>
      </c>
      <c r="AJ21" s="28">
        <f t="shared" si="20"/>
        <v>415.02139331149669</v>
      </c>
      <c r="AK21" s="28">
        <f t="shared" si="21"/>
        <v>406.72746510105389</v>
      </c>
      <c r="AL21" s="28">
        <f t="shared" si="22"/>
        <v>167.57946051937401</v>
      </c>
      <c r="AM21" s="28">
        <f t="shared" si="23"/>
        <v>284.2684556737799</v>
      </c>
      <c r="AN21" s="28">
        <f t="shared" si="24"/>
        <v>361.54943845254405</v>
      </c>
      <c r="AO21" s="29">
        <f t="shared" si="25"/>
        <v>337.204342068816</v>
      </c>
      <c r="AP21" s="29">
        <f t="shared" si="28"/>
        <v>95.545556203693465</v>
      </c>
      <c r="AQ21" s="28">
        <v>9946</v>
      </c>
      <c r="AR21" s="28">
        <v>770</v>
      </c>
      <c r="AS21" s="28">
        <v>0</v>
      </c>
      <c r="AT21" s="28">
        <v>0</v>
      </c>
      <c r="AU21" s="28">
        <v>0</v>
      </c>
      <c r="AV21" s="28">
        <v>2942</v>
      </c>
      <c r="AW21" s="28">
        <f t="shared" si="29"/>
        <v>6.6942750523345779E-2</v>
      </c>
      <c r="AX21" s="28">
        <f t="shared" si="30"/>
        <v>4.2529687931510629E-2</v>
      </c>
      <c r="AY21" s="28">
        <f t="shared" si="31"/>
        <v>0</v>
      </c>
      <c r="AZ21" s="28">
        <f t="shared" si="32"/>
        <v>0</v>
      </c>
      <c r="BA21" s="28">
        <f t="shared" si="33"/>
        <v>0</v>
      </c>
      <c r="BB21" s="28">
        <f t="shared" si="34"/>
        <v>0.33734663456025688</v>
      </c>
      <c r="BC21" s="28">
        <f t="shared" si="35"/>
        <v>6.3688340663751552E-4</v>
      </c>
      <c r="BD21" s="28">
        <f t="shared" si="36"/>
        <v>3.2501033586948509E-4</v>
      </c>
      <c r="BE21" s="28">
        <f t="shared" si="37"/>
        <v>0</v>
      </c>
      <c r="BF21" s="28">
        <f t="shared" si="38"/>
        <v>0</v>
      </c>
      <c r="BG21" s="28">
        <f t="shared" si="39"/>
        <v>0</v>
      </c>
      <c r="BH21" s="28">
        <f t="shared" si="40"/>
        <v>1.8456633526679547E-3</v>
      </c>
      <c r="BI21" s="29">
        <f t="shared" si="49"/>
        <v>4.6792618252915918E-4</v>
      </c>
      <c r="BJ21" s="29">
        <f t="shared" si="47"/>
        <v>7.2166417808782021E-4</v>
      </c>
      <c r="BK21" s="30">
        <f t="shared" si="50"/>
        <v>5.6595886043349282E-5</v>
      </c>
      <c r="BL21" s="31">
        <f t="shared" si="51"/>
        <v>-14.108943287114064</v>
      </c>
      <c r="BM21" s="30">
        <f t="shared" si="26"/>
        <v>40.785019581288388</v>
      </c>
      <c r="BN21" s="31">
        <f t="shared" si="48"/>
        <v>5.3499674396234136</v>
      </c>
      <c r="BO21" s="30">
        <f t="shared" si="52"/>
        <v>720635.7640562309</v>
      </c>
      <c r="BP21" s="31">
        <f>LOG(BO21,2)</f>
        <v>19.458910726737479</v>
      </c>
    </row>
    <row r="22" spans="1:68">
      <c r="A22" s="26" t="s">
        <v>1271</v>
      </c>
      <c r="B22" s="28" t="s">
        <v>236</v>
      </c>
      <c r="C22" s="28">
        <v>146625</v>
      </c>
      <c r="D22" s="28">
        <v>103274</v>
      </c>
      <c r="E22" s="28">
        <v>527987</v>
      </c>
      <c r="F22" s="28">
        <v>25784</v>
      </c>
      <c r="G22" s="28">
        <v>62371</v>
      </c>
      <c r="H22" s="28">
        <v>14954</v>
      </c>
      <c r="I22" s="28">
        <f t="shared" si="0"/>
        <v>1.4910915858197571</v>
      </c>
      <c r="J22" s="28">
        <f t="shared" si="1"/>
        <v>0.92931638006280992</v>
      </c>
      <c r="K22" s="28">
        <f t="shared" si="2"/>
        <v>2.3401604467689037</v>
      </c>
      <c r="L22" s="28">
        <f t="shared" si="3"/>
        <v>0.13675830208394107</v>
      </c>
      <c r="M22" s="28">
        <f t="shared" si="4"/>
        <v>0.52409081742403874</v>
      </c>
      <c r="N22" s="28">
        <f t="shared" si="5"/>
        <v>0.24449821784768319</v>
      </c>
      <c r="O22" s="28">
        <f t="shared" si="6"/>
        <v>15.787155730331085</v>
      </c>
      <c r="P22" s="28">
        <f t="shared" si="7"/>
        <v>8.4379285262649883</v>
      </c>
      <c r="Q22" s="28">
        <f t="shared" si="8"/>
        <v>17.543814071717911</v>
      </c>
      <c r="R22" s="28">
        <f t="shared" si="9"/>
        <v>1.2975431222969793</v>
      </c>
      <c r="S22" s="28">
        <f t="shared" si="10"/>
        <v>3.5646377402777034</v>
      </c>
      <c r="T22" s="28">
        <f t="shared" si="11"/>
        <v>1.1843399465405067</v>
      </c>
      <c r="U22" s="29">
        <f t="shared" si="12"/>
        <v>7.9692365229048612</v>
      </c>
      <c r="V22" s="29">
        <f t="shared" si="46"/>
        <v>7.252018656700888</v>
      </c>
      <c r="W22" s="28">
        <v>6513297</v>
      </c>
      <c r="X22" s="28">
        <v>5160826</v>
      </c>
      <c r="Y22" s="28">
        <v>3688310</v>
      </c>
      <c r="Z22" s="28">
        <v>1959848</v>
      </c>
      <c r="AA22" s="28">
        <v>5979265</v>
      </c>
      <c r="AB22" s="28">
        <v>6650370</v>
      </c>
      <c r="AC22" s="28">
        <f t="shared" si="13"/>
        <v>15.738874188988365</v>
      </c>
      <c r="AD22" s="28">
        <f t="shared" si="14"/>
        <v>13.647599226759823</v>
      </c>
      <c r="AE22" s="28">
        <f t="shared" si="15"/>
        <v>12.100873696263415</v>
      </c>
      <c r="AF22" s="28">
        <f t="shared" si="16"/>
        <v>5.1518683542972807</v>
      </c>
      <c r="AG22" s="28">
        <f t="shared" si="17"/>
        <v>13.106847086984923</v>
      </c>
      <c r="AH22" s="28">
        <f t="shared" si="18"/>
        <v>15.261262873822767</v>
      </c>
      <c r="AI22" s="28">
        <f t="shared" si="19"/>
        <v>216.79821762296623</v>
      </c>
      <c r="AJ22" s="28">
        <f t="shared" si="20"/>
        <v>231.88528590895012</v>
      </c>
      <c r="AK22" s="28">
        <f t="shared" si="21"/>
        <v>215.8928038715066</v>
      </c>
      <c r="AL22" s="28">
        <f t="shared" si="22"/>
        <v>86.962372524746272</v>
      </c>
      <c r="AM22" s="28">
        <f t="shared" si="23"/>
        <v>183.31080329564591</v>
      </c>
      <c r="AN22" s="28">
        <f t="shared" si="24"/>
        <v>225.96383328836293</v>
      </c>
      <c r="AO22" s="29">
        <f t="shared" si="25"/>
        <v>193.46888608536301</v>
      </c>
      <c r="AP22" s="29">
        <f t="shared" si="28"/>
        <v>54.819075593817161</v>
      </c>
      <c r="AQ22" s="28">
        <v>0</v>
      </c>
      <c r="AR22" s="28">
        <v>0</v>
      </c>
      <c r="AS22" s="28">
        <v>3905</v>
      </c>
      <c r="AT22" s="28">
        <v>718</v>
      </c>
      <c r="AU22" s="28">
        <v>0</v>
      </c>
      <c r="AV22" s="28">
        <v>0</v>
      </c>
      <c r="AW22" s="28">
        <f t="shared" si="29"/>
        <v>0</v>
      </c>
      <c r="AX22" s="28">
        <f t="shared" si="30"/>
        <v>0</v>
      </c>
      <c r="AY22" s="28">
        <f t="shared" si="31"/>
        <v>0.25457982919355893</v>
      </c>
      <c r="AZ22" s="28">
        <f t="shared" si="32"/>
        <v>5.6172742919730873E-2</v>
      </c>
      <c r="BA22" s="28">
        <f t="shared" si="33"/>
        <v>0</v>
      </c>
      <c r="BB22" s="28">
        <f t="shared" si="34"/>
        <v>0</v>
      </c>
      <c r="BC22" s="28">
        <f t="shared" si="35"/>
        <v>0</v>
      </c>
      <c r="BD22" s="28">
        <f t="shared" si="36"/>
        <v>0</v>
      </c>
      <c r="BE22" s="28">
        <f t="shared" si="37"/>
        <v>1.9994279465119203E-3</v>
      </c>
      <c r="BF22" s="28">
        <f t="shared" si="38"/>
        <v>4.8601941215346275E-4</v>
      </c>
      <c r="BG22" s="28">
        <f t="shared" si="39"/>
        <v>0</v>
      </c>
      <c r="BH22" s="28">
        <f t="shared" si="40"/>
        <v>0</v>
      </c>
      <c r="BI22" s="29">
        <f t="shared" si="49"/>
        <v>4.1424122644423048E-4</v>
      </c>
      <c r="BJ22" s="29">
        <f t="shared" si="47"/>
        <v>8.0054384266781424E-4</v>
      </c>
      <c r="BK22" s="30">
        <f t="shared" si="50"/>
        <v>5.198003914849746E-5</v>
      </c>
      <c r="BL22" s="31">
        <f t="shared" si="51"/>
        <v>-14.231682754067988</v>
      </c>
      <c r="BM22" s="30">
        <f t="shared" si="26"/>
        <v>24.2769662475574</v>
      </c>
      <c r="BN22" s="31">
        <f t="shared" si="48"/>
        <v>4.6015162424668183</v>
      </c>
      <c r="BO22" s="30">
        <f t="shared" si="52"/>
        <v>467044.0162271242</v>
      </c>
      <c r="BP22" s="31">
        <f>LOG(BO22,2)</f>
        <v>18.833198996534804</v>
      </c>
    </row>
    <row r="23" spans="1:68">
      <c r="A23" s="26" t="s">
        <v>1272</v>
      </c>
      <c r="B23" s="28" t="s">
        <v>1273</v>
      </c>
      <c r="C23" s="28">
        <v>59632</v>
      </c>
      <c r="D23" s="28">
        <v>127658</v>
      </c>
      <c r="E23" s="28">
        <v>114924</v>
      </c>
      <c r="F23" s="28">
        <v>2084</v>
      </c>
      <c r="G23" s="28">
        <v>43495</v>
      </c>
      <c r="H23" s="28">
        <v>28864</v>
      </c>
      <c r="I23" s="28">
        <f t="shared" si="0"/>
        <v>0.60642300730164544</v>
      </c>
      <c r="J23" s="28">
        <f t="shared" si="1"/>
        <v>1.1487370533344132</v>
      </c>
      <c r="K23" s="28">
        <f t="shared" si="2"/>
        <v>0.50936973672546759</v>
      </c>
      <c r="L23" s="28">
        <f t="shared" si="3"/>
        <v>1.1053533258723752E-2</v>
      </c>
      <c r="M23" s="28">
        <f t="shared" si="4"/>
        <v>0.36547963162140362</v>
      </c>
      <c r="N23" s="28">
        <f t="shared" si="5"/>
        <v>0.47192701350511757</v>
      </c>
      <c r="O23" s="28">
        <f t="shared" si="6"/>
        <v>6.4205945132897071</v>
      </c>
      <c r="P23" s="28">
        <f t="shared" si="7"/>
        <v>10.43020585825993</v>
      </c>
      <c r="Q23" s="28">
        <f t="shared" si="8"/>
        <v>3.8186646420804093</v>
      </c>
      <c r="R23" s="28">
        <f t="shared" si="9"/>
        <v>0.10487433551298886</v>
      </c>
      <c r="S23" s="28">
        <f t="shared" si="10"/>
        <v>2.4858334564682099</v>
      </c>
      <c r="T23" s="28">
        <f t="shared" si="11"/>
        <v>2.2859962696900618</v>
      </c>
      <c r="U23" s="29">
        <f t="shared" si="12"/>
        <v>4.2576948458835515</v>
      </c>
      <c r="V23" s="29">
        <f t="shared" si="46"/>
        <v>3.6672545845371411</v>
      </c>
      <c r="W23" s="28">
        <v>702011</v>
      </c>
      <c r="X23" s="28">
        <v>2829535</v>
      </c>
      <c r="Y23" s="28">
        <v>789803</v>
      </c>
      <c r="Z23" s="28">
        <v>950782</v>
      </c>
      <c r="AA23" s="28">
        <v>1423538</v>
      </c>
      <c r="AB23" s="28">
        <v>2015965</v>
      </c>
      <c r="AC23" s="28">
        <f t="shared" si="13"/>
        <v>1.6963548274070583</v>
      </c>
      <c r="AD23" s="28">
        <f t="shared" si="14"/>
        <v>7.4825928403883122</v>
      </c>
      <c r="AE23" s="28">
        <f t="shared" si="15"/>
        <v>2.5912426959582935</v>
      </c>
      <c r="AF23" s="28">
        <f t="shared" si="16"/>
        <v>2.4993283650749838</v>
      </c>
      <c r="AG23" s="28">
        <f t="shared" si="17"/>
        <v>3.1204662928490947</v>
      </c>
      <c r="AH23" s="28">
        <f t="shared" si="18"/>
        <v>4.6262346018982576</v>
      </c>
      <c r="AI23" s="28">
        <f t="shared" si="19"/>
        <v>23.366773164453601</v>
      </c>
      <c r="AJ23" s="28">
        <f t="shared" si="20"/>
        <v>127.1361469005894</v>
      </c>
      <c r="AK23" s="28">
        <f t="shared" si="21"/>
        <v>46.230599970210612</v>
      </c>
      <c r="AL23" s="28">
        <f t="shared" si="22"/>
        <v>42.188097481959474</v>
      </c>
      <c r="AM23" s="28">
        <f t="shared" si="23"/>
        <v>43.642470153418046</v>
      </c>
      <c r="AN23" s="28">
        <f t="shared" si="24"/>
        <v>68.497719551720365</v>
      </c>
      <c r="AO23" s="29">
        <f t="shared" si="25"/>
        <v>58.510301203725248</v>
      </c>
      <c r="AP23" s="29">
        <f t="shared" si="28"/>
        <v>36.558393243616251</v>
      </c>
      <c r="AQ23" s="28">
        <v>81609</v>
      </c>
      <c r="AR23" s="28">
        <v>73018</v>
      </c>
      <c r="AS23" s="28">
        <v>90849</v>
      </c>
      <c r="AT23" s="28">
        <v>41889</v>
      </c>
      <c r="AU23" s="28">
        <v>38189</v>
      </c>
      <c r="AV23" s="28">
        <v>332008</v>
      </c>
      <c r="AW23" s="28">
        <f t="shared" si="29"/>
        <v>7.5545644853008103</v>
      </c>
      <c r="AX23" s="28">
        <f t="shared" si="30"/>
        <v>4.0330295498481084</v>
      </c>
      <c r="AY23" s="28">
        <f t="shared" si="31"/>
        <v>5.9227459417171913</v>
      </c>
      <c r="AZ23" s="28">
        <f t="shared" si="32"/>
        <v>3.2771866687529339</v>
      </c>
      <c r="BA23" s="28">
        <f t="shared" si="33"/>
        <v>7.318704484476811</v>
      </c>
      <c r="BB23" s="28">
        <f t="shared" si="34"/>
        <v>38.069946107097813</v>
      </c>
      <c r="BC23" s="28">
        <f t="shared" si="35"/>
        <v>7.187300682219859E-2</v>
      </c>
      <c r="BD23" s="28">
        <f t="shared" si="36"/>
        <v>3.0820265850023461E-2</v>
      </c>
      <c r="BE23" s="28">
        <f t="shared" si="37"/>
        <v>4.6516268761244928E-2</v>
      </c>
      <c r="BF23" s="28">
        <f t="shared" si="38"/>
        <v>2.8354968183421172E-2</v>
      </c>
      <c r="BG23" s="28">
        <f t="shared" si="39"/>
        <v>5.2942146776166141E-2</v>
      </c>
      <c r="BH23" s="28">
        <f t="shared" si="40"/>
        <v>0.2082851796031891</v>
      </c>
      <c r="BI23" s="29">
        <f t="shared" si="49"/>
        <v>7.3131972666040559E-2</v>
      </c>
      <c r="BJ23" s="29">
        <f t="shared" si="47"/>
        <v>6.8087090947291845E-2</v>
      </c>
      <c r="BK23" s="30">
        <f t="shared" si="50"/>
        <v>1.7176424171578764E-2</v>
      </c>
      <c r="BL23" s="31">
        <f t="shared" si="51"/>
        <v>-5.8634264656896065</v>
      </c>
      <c r="BM23" s="30">
        <f t="shared" si="26"/>
        <v>13.742248639611763</v>
      </c>
      <c r="BN23" s="31">
        <f t="shared" si="48"/>
        <v>3.7805461860729648</v>
      </c>
      <c r="BO23" s="30">
        <f t="shared" si="52"/>
        <v>800.06458284551366</v>
      </c>
      <c r="BP23" s="31">
        <f>LOG(BO23,2)</f>
        <v>9.6439726517625708</v>
      </c>
    </row>
    <row r="24" spans="1:68">
      <c r="A24" s="26" t="s">
        <v>1274</v>
      </c>
      <c r="B24" s="28" t="s">
        <v>22</v>
      </c>
      <c r="C24" s="28">
        <v>0</v>
      </c>
      <c r="D24" s="28">
        <v>0</v>
      </c>
      <c r="E24" s="28">
        <v>0</v>
      </c>
      <c r="F24" s="28">
        <v>77806</v>
      </c>
      <c r="G24" s="28">
        <v>61528</v>
      </c>
      <c r="H24" s="28">
        <v>63114</v>
      </c>
      <c r="I24" s="28">
        <f t="shared" si="0"/>
        <v>0</v>
      </c>
      <c r="J24" s="28">
        <f t="shared" si="1"/>
        <v>0</v>
      </c>
      <c r="K24" s="28">
        <f t="shared" si="2"/>
        <v>0</v>
      </c>
      <c r="L24" s="28">
        <f t="shared" si="3"/>
        <v>0.41268292165463544</v>
      </c>
      <c r="M24" s="28">
        <f t="shared" si="4"/>
        <v>0.5170072600161334</v>
      </c>
      <c r="N24" s="28">
        <f t="shared" si="5"/>
        <v>1.0319152414898138</v>
      </c>
      <c r="O24" s="28">
        <f t="shared" si="6"/>
        <v>0</v>
      </c>
      <c r="P24" s="28">
        <f t="shared" si="7"/>
        <v>0</v>
      </c>
      <c r="Q24" s="28">
        <f t="shared" si="8"/>
        <v>0</v>
      </c>
      <c r="R24" s="28">
        <f t="shared" si="9"/>
        <v>3.9154762710765891</v>
      </c>
      <c r="S24" s="28">
        <f t="shared" si="10"/>
        <v>3.5164584644114503</v>
      </c>
      <c r="T24" s="28">
        <f t="shared" si="11"/>
        <v>4.9985576692495339</v>
      </c>
      <c r="U24" s="29">
        <f t="shared" si="12"/>
        <v>2.071748734122929</v>
      </c>
      <c r="V24" s="29">
        <f t="shared" si="46"/>
        <v>2.320739383475376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f t="shared" si="13"/>
        <v>0</v>
      </c>
      <c r="AD24" s="28">
        <f t="shared" si="14"/>
        <v>0</v>
      </c>
      <c r="AE24" s="28">
        <f t="shared" si="15"/>
        <v>0</v>
      </c>
      <c r="AF24" s="28">
        <f t="shared" si="16"/>
        <v>0</v>
      </c>
      <c r="AG24" s="28">
        <f t="shared" si="17"/>
        <v>0</v>
      </c>
      <c r="AH24" s="28">
        <f t="shared" si="18"/>
        <v>0</v>
      </c>
      <c r="AI24" s="28">
        <f t="shared" si="19"/>
        <v>0</v>
      </c>
      <c r="AJ24" s="28">
        <f t="shared" si="20"/>
        <v>0</v>
      </c>
      <c r="AK24" s="28">
        <f t="shared" si="21"/>
        <v>0</v>
      </c>
      <c r="AL24" s="28">
        <f t="shared" si="22"/>
        <v>0</v>
      </c>
      <c r="AM24" s="28">
        <f t="shared" si="23"/>
        <v>0</v>
      </c>
      <c r="AN24" s="28">
        <f t="shared" si="24"/>
        <v>0</v>
      </c>
      <c r="AO24" s="29">
        <f t="shared" si="25"/>
        <v>0</v>
      </c>
      <c r="AP24" s="29">
        <f t="shared" si="28"/>
        <v>0</v>
      </c>
      <c r="AQ24" s="28">
        <v>40411</v>
      </c>
      <c r="AR24" s="28">
        <v>29282</v>
      </c>
      <c r="AS24" s="28">
        <v>28702</v>
      </c>
      <c r="AT24" s="28">
        <v>0</v>
      </c>
      <c r="AU24" s="28">
        <v>0</v>
      </c>
      <c r="AV24" s="28">
        <v>53109</v>
      </c>
      <c r="AW24" s="28">
        <f t="shared" si="29"/>
        <v>1.2084508965140621</v>
      </c>
      <c r="AX24" s="28">
        <f t="shared" si="30"/>
        <v>1.6173432753383044</v>
      </c>
      <c r="AY24" s="28">
        <f t="shared" si="31"/>
        <v>1.8711780428971903</v>
      </c>
      <c r="AZ24" s="28">
        <f t="shared" si="32"/>
        <v>0</v>
      </c>
      <c r="BA24" s="28">
        <f t="shared" si="33"/>
        <v>0</v>
      </c>
      <c r="BB24" s="28">
        <f t="shared" si="34"/>
        <v>6.0897832817337463</v>
      </c>
      <c r="BC24" s="28">
        <f t="shared" si="35"/>
        <v>1.1497022720296332E-2</v>
      </c>
      <c r="BD24" s="28">
        <f t="shared" si="36"/>
        <v>1.2359678772636705E-2</v>
      </c>
      <c r="BE24" s="28">
        <f t="shared" si="37"/>
        <v>1.4695923411212583E-2</v>
      </c>
      <c r="BF24" s="28">
        <f t="shared" si="38"/>
        <v>0</v>
      </c>
      <c r="BG24" s="28">
        <f t="shared" si="39"/>
        <v>0</v>
      </c>
      <c r="BH24" s="28">
        <f t="shared" si="40"/>
        <v>3.3317924879960027E-2</v>
      </c>
      <c r="BI24" s="29">
        <f t="shared" si="49"/>
        <v>1.1978424964017608E-2</v>
      </c>
      <c r="BJ24" s="29">
        <f t="shared" si="47"/>
        <v>1.2248277318031792E-2</v>
      </c>
      <c r="BK24" s="30">
        <f t="shared" si="50"/>
        <v>5.7817942720204685E-3</v>
      </c>
      <c r="BL24" s="31">
        <f t="shared" si="51"/>
        <v>-7.4342670089526592</v>
      </c>
      <c r="BM24" s="30">
        <f t="shared" si="26"/>
        <v>0</v>
      </c>
      <c r="BN24" s="31"/>
      <c r="BO24" s="30">
        <f t="shared" si="52"/>
        <v>0</v>
      </c>
      <c r="BP24" s="31"/>
    </row>
    <row r="25" spans="1:68">
      <c r="A25" s="26" t="s">
        <v>1275</v>
      </c>
      <c r="B25" s="28" t="s">
        <v>239</v>
      </c>
      <c r="C25" s="28">
        <v>7669</v>
      </c>
      <c r="D25" s="28">
        <v>8405</v>
      </c>
      <c r="E25" s="28">
        <v>17612</v>
      </c>
      <c r="F25" s="28">
        <v>9774</v>
      </c>
      <c r="G25" s="28">
        <v>28034</v>
      </c>
      <c r="H25" s="28">
        <v>56415</v>
      </c>
      <c r="I25" s="28">
        <f t="shared" si="0"/>
        <v>7.7989301767445646E-2</v>
      </c>
      <c r="J25" s="28">
        <f t="shared" si="1"/>
        <v>7.5632823115478406E-2</v>
      </c>
      <c r="K25" s="28">
        <f t="shared" si="2"/>
        <v>7.8060455633365833E-2</v>
      </c>
      <c r="L25" s="28">
        <f t="shared" si="3"/>
        <v>5.1841283143361783E-2</v>
      </c>
      <c r="M25" s="28">
        <f t="shared" si="4"/>
        <v>0.23556399569776823</v>
      </c>
      <c r="N25" s="28">
        <f t="shared" si="5"/>
        <v>0.92238644910238388</v>
      </c>
      <c r="O25" s="28">
        <f t="shared" si="6"/>
        <v>0.82572342571805013</v>
      </c>
      <c r="P25" s="28">
        <f t="shared" si="7"/>
        <v>0.68672453147217327</v>
      </c>
      <c r="Q25" s="28">
        <f t="shared" si="8"/>
        <v>0.58520693394173684</v>
      </c>
      <c r="R25" s="28">
        <f t="shared" si="9"/>
        <v>0.4918626464990179</v>
      </c>
      <c r="S25" s="28">
        <f t="shared" si="10"/>
        <v>1.602203819258071</v>
      </c>
      <c r="T25" s="28">
        <f t="shared" si="11"/>
        <v>4.4680044191575954</v>
      </c>
      <c r="U25" s="29">
        <f t="shared" si="12"/>
        <v>1.4432876293411077</v>
      </c>
      <c r="V25" s="29">
        <f t="shared" si="46"/>
        <v>1.5342393071787881</v>
      </c>
      <c r="W25" s="28">
        <v>167202</v>
      </c>
      <c r="X25" s="28">
        <v>90243</v>
      </c>
      <c r="Y25" s="28">
        <v>144661</v>
      </c>
      <c r="Z25" s="28">
        <v>103813</v>
      </c>
      <c r="AA25" s="28">
        <v>122708</v>
      </c>
      <c r="AB25" s="28">
        <v>190054</v>
      </c>
      <c r="AC25" s="28">
        <f t="shared" si="13"/>
        <v>0.40403059190256985</v>
      </c>
      <c r="AD25" s="28">
        <f t="shared" si="14"/>
        <v>0.23864402656095879</v>
      </c>
      <c r="AE25" s="28">
        <f t="shared" si="15"/>
        <v>0.47461425145260616</v>
      </c>
      <c r="AF25" s="28">
        <f t="shared" si="16"/>
        <v>0.27289407620624845</v>
      </c>
      <c r="AG25" s="28">
        <f t="shared" si="17"/>
        <v>0.26898205587973539</v>
      </c>
      <c r="AH25" s="28">
        <f t="shared" si="18"/>
        <v>0.4361357419544345</v>
      </c>
      <c r="AI25" s="28">
        <f t="shared" si="19"/>
        <v>5.5653988422445959</v>
      </c>
      <c r="AJ25" s="28">
        <f t="shared" si="20"/>
        <v>4.05478190047124</v>
      </c>
      <c r="AK25" s="28">
        <f t="shared" si="21"/>
        <v>8.4676366414037911</v>
      </c>
      <c r="AL25" s="28">
        <f t="shared" si="22"/>
        <v>4.6063902807317119</v>
      </c>
      <c r="AM25" s="28">
        <f t="shared" si="23"/>
        <v>3.7619510175250839</v>
      </c>
      <c r="AN25" s="28">
        <f t="shared" si="24"/>
        <v>6.4575851226001761</v>
      </c>
      <c r="AO25" s="29">
        <f t="shared" si="25"/>
        <v>5.4856239674960996</v>
      </c>
      <c r="AP25" s="29">
        <f t="shared" si="28"/>
        <v>1.7683258432873501</v>
      </c>
      <c r="AQ25" s="28">
        <v>33181</v>
      </c>
      <c r="AR25" s="28">
        <v>18906</v>
      </c>
      <c r="AS25" s="28">
        <v>0</v>
      </c>
      <c r="AT25" s="28">
        <v>19664</v>
      </c>
      <c r="AU25" s="28">
        <v>3032</v>
      </c>
      <c r="AV25" s="28">
        <v>27100</v>
      </c>
      <c r="AW25" s="28">
        <f t="shared" si="29"/>
        <v>0.6166378447255848</v>
      </c>
      <c r="AX25" s="28">
        <f t="shared" si="30"/>
        <v>1.0442419221209611</v>
      </c>
      <c r="AY25" s="28">
        <f t="shared" si="31"/>
        <v>0</v>
      </c>
      <c r="AZ25" s="28">
        <f t="shared" si="32"/>
        <v>1.5384133938350806</v>
      </c>
      <c r="BA25" s="28">
        <f t="shared" si="33"/>
        <v>0.58106554235339214</v>
      </c>
      <c r="BB25" s="28">
        <f t="shared" si="34"/>
        <v>3.1074418071322096</v>
      </c>
      <c r="BC25" s="28">
        <f t="shared" si="35"/>
        <v>5.8666010604611386E-3</v>
      </c>
      <c r="BD25" s="28">
        <f t="shared" si="36"/>
        <v>7.9800589739590731E-3</v>
      </c>
      <c r="BE25" s="28">
        <f t="shared" si="37"/>
        <v>0</v>
      </c>
      <c r="BF25" s="28">
        <f t="shared" si="38"/>
        <v>1.3310704346219625E-2</v>
      </c>
      <c r="BG25" s="28">
        <f t="shared" si="39"/>
        <v>4.2033200404654678E-3</v>
      </c>
      <c r="BH25" s="28">
        <f t="shared" si="40"/>
        <v>1.7001181800578372E-2</v>
      </c>
      <c r="BI25" s="29">
        <f t="shared" si="49"/>
        <v>8.0603110369472791E-3</v>
      </c>
      <c r="BJ25" s="29">
        <f t="shared" si="47"/>
        <v>6.1995096149264853E-3</v>
      </c>
      <c r="BK25" s="30">
        <f t="shared" si="50"/>
        <v>5.584687953451792E-3</v>
      </c>
      <c r="BL25" s="31">
        <f t="shared" si="51"/>
        <v>-7.4843076128316719</v>
      </c>
      <c r="BM25" s="30">
        <f t="shared" si="26"/>
        <v>3.8007836109566093</v>
      </c>
      <c r="BN25" s="31">
        <f>LOG(BM25,2)</f>
        <v>1.926296890949323</v>
      </c>
      <c r="BO25" s="30">
        <f t="shared" si="52"/>
        <v>680.57224371997643</v>
      </c>
      <c r="BP25" s="31">
        <f>LOG(BO25,2)</f>
        <v>9.4106045037809949</v>
      </c>
    </row>
    <row r="26" spans="1:68">
      <c r="A26" s="26" t="s">
        <v>1276</v>
      </c>
      <c r="B26" s="28" t="s">
        <v>237</v>
      </c>
      <c r="C26" s="28">
        <v>2171</v>
      </c>
      <c r="D26" s="28">
        <v>2136</v>
      </c>
      <c r="E26" s="28">
        <v>13983</v>
      </c>
      <c r="F26" s="28">
        <v>959</v>
      </c>
      <c r="G26" s="28">
        <v>3782</v>
      </c>
      <c r="H26" s="28">
        <v>3572</v>
      </c>
      <c r="I26" s="28">
        <f t="shared" si="0"/>
        <v>2.2077816421583584E-2</v>
      </c>
      <c r="J26" s="28">
        <f t="shared" si="1"/>
        <v>1.922090543422509E-2</v>
      </c>
      <c r="K26" s="28">
        <f t="shared" si="2"/>
        <v>6.1975888662352631E-2</v>
      </c>
      <c r="L26" s="28">
        <f t="shared" si="3"/>
        <v>5.0865347385393852E-3</v>
      </c>
      <c r="M26" s="28">
        <f t="shared" si="4"/>
        <v>3.1779376176391504E-2</v>
      </c>
      <c r="N26" s="28">
        <f t="shared" si="5"/>
        <v>5.8402275922958699E-2</v>
      </c>
      <c r="O26" s="28">
        <f t="shared" si="6"/>
        <v>0.23375219158089541</v>
      </c>
      <c r="P26" s="28">
        <f t="shared" si="7"/>
        <v>0.17452035683813946</v>
      </c>
      <c r="Q26" s="28">
        <f t="shared" si="8"/>
        <v>0.46462347020822775</v>
      </c>
      <c r="R26" s="28">
        <f t="shared" si="9"/>
        <v>4.8260310823875399E-2</v>
      </c>
      <c r="S26" s="28">
        <f t="shared" si="10"/>
        <v>0.21614949149012</v>
      </c>
      <c r="T26" s="28">
        <f t="shared" si="11"/>
        <v>0.28289837428398351</v>
      </c>
      <c r="U26" s="29">
        <f t="shared" si="12"/>
        <v>0.23670069920420692</v>
      </c>
      <c r="V26" s="29">
        <f t="shared" si="46"/>
        <v>0.13703301464269971</v>
      </c>
      <c r="W26" s="28">
        <v>10506</v>
      </c>
      <c r="X26" s="28"/>
      <c r="Y26" s="28">
        <v>3374</v>
      </c>
      <c r="Z26" s="28">
        <v>1523</v>
      </c>
      <c r="AA26" s="28">
        <v>6331</v>
      </c>
      <c r="AB26" s="28">
        <v>7985</v>
      </c>
      <c r="AC26" s="28">
        <f t="shared" si="13"/>
        <v>2.5386929573380696E-2</v>
      </c>
      <c r="AD26" s="28">
        <f t="shared" si="14"/>
        <v>0</v>
      </c>
      <c r="AE26" s="28">
        <f t="shared" si="15"/>
        <v>1.1069662759147891E-2</v>
      </c>
      <c r="AF26" s="28">
        <f t="shared" si="16"/>
        <v>4.0035224688826677E-3</v>
      </c>
      <c r="AG26" s="28">
        <f t="shared" si="17"/>
        <v>1.3877867749247031E-2</v>
      </c>
      <c r="AH26" s="28">
        <f t="shared" si="18"/>
        <v>1.8323970553138367E-2</v>
      </c>
      <c r="AI26" s="28">
        <f t="shared" si="19"/>
        <v>0.34969725384039502</v>
      </c>
      <c r="AJ26" s="28">
        <f t="shared" si="20"/>
        <v>0</v>
      </c>
      <c r="AK26" s="28">
        <f t="shared" si="21"/>
        <v>0.19749487441740612</v>
      </c>
      <c r="AL26" s="28">
        <f t="shared" si="22"/>
        <v>6.7578553722119558E-2</v>
      </c>
      <c r="AM26" s="28">
        <f t="shared" si="23"/>
        <v>0.1940942065061064</v>
      </c>
      <c r="AN26" s="28">
        <f t="shared" si="24"/>
        <v>0.2713114020434319</v>
      </c>
      <c r="AO26" s="29">
        <f t="shared" si="25"/>
        <v>0.18002938175490982</v>
      </c>
      <c r="AP26" s="29">
        <f t="shared" si="28"/>
        <v>0.12859099797070675</v>
      </c>
      <c r="AQ26" s="28">
        <v>1051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f t="shared" si="29"/>
        <v>0</v>
      </c>
      <c r="AX26" s="28">
        <f t="shared" si="30"/>
        <v>0</v>
      </c>
      <c r="AY26" s="28">
        <f t="shared" si="31"/>
        <v>0</v>
      </c>
      <c r="AZ26" s="28">
        <f t="shared" si="32"/>
        <v>0</v>
      </c>
      <c r="BA26" s="28">
        <f t="shared" si="33"/>
        <v>0</v>
      </c>
      <c r="BB26" s="28">
        <f t="shared" si="34"/>
        <v>0</v>
      </c>
      <c r="BC26" s="28">
        <f t="shared" si="35"/>
        <v>0</v>
      </c>
      <c r="BD26" s="28">
        <f t="shared" si="36"/>
        <v>0</v>
      </c>
      <c r="BE26" s="28">
        <f t="shared" si="37"/>
        <v>0</v>
      </c>
      <c r="BF26" s="28">
        <f t="shared" si="38"/>
        <v>0</v>
      </c>
      <c r="BG26" s="28">
        <f t="shared" si="39"/>
        <v>0</v>
      </c>
      <c r="BH26" s="28">
        <v>0</v>
      </c>
      <c r="BI26" s="29"/>
      <c r="BJ26" s="29"/>
      <c r="BK26" s="30"/>
      <c r="BL26" s="31"/>
      <c r="BM26" s="30">
        <f t="shared" si="26"/>
        <v>0.76057815781775318</v>
      </c>
      <c r="BN26" s="31">
        <f>LOG(BM26,2)</f>
        <v>-0.39483158644801736</v>
      </c>
      <c r="BO26" s="30"/>
      <c r="BP26" s="31"/>
    </row>
    <row r="27" spans="1:68">
      <c r="A27" s="26"/>
      <c r="B27" s="26" t="s">
        <v>238</v>
      </c>
      <c r="C27" s="26">
        <v>98334</v>
      </c>
      <c r="D27" s="26">
        <v>111129</v>
      </c>
      <c r="E27" s="26">
        <v>225620</v>
      </c>
      <c r="F27" s="26">
        <v>188537</v>
      </c>
      <c r="G27" s="26">
        <v>119008</v>
      </c>
      <c r="H27" s="26">
        <v>61162</v>
      </c>
      <c r="I27" s="26">
        <f t="shared" si="0"/>
        <v>1</v>
      </c>
      <c r="J27" s="26">
        <f t="shared" si="1"/>
        <v>1</v>
      </c>
      <c r="K27" s="26">
        <f t="shared" si="2"/>
        <v>1</v>
      </c>
      <c r="L27" s="26">
        <f t="shared" si="3"/>
        <v>1</v>
      </c>
      <c r="M27" s="26">
        <f t="shared" si="4"/>
        <v>1</v>
      </c>
      <c r="N27" s="26">
        <f t="shared" si="5"/>
        <v>1</v>
      </c>
      <c r="O27" s="26"/>
      <c r="P27" s="26"/>
      <c r="Q27" s="26"/>
      <c r="R27" s="26"/>
      <c r="S27" s="26"/>
      <c r="T27" s="26"/>
      <c r="U27" s="26"/>
      <c r="V27" s="26"/>
      <c r="W27" s="26">
        <v>413835</v>
      </c>
      <c r="X27" s="26">
        <v>378149</v>
      </c>
      <c r="Y27" s="26">
        <v>304797</v>
      </c>
      <c r="Z27" s="26">
        <v>380415</v>
      </c>
      <c r="AA27" s="26">
        <v>456194</v>
      </c>
      <c r="AB27" s="26">
        <v>435768</v>
      </c>
      <c r="AC27" s="26">
        <f t="shared" si="13"/>
        <v>1</v>
      </c>
      <c r="AD27" s="26">
        <f t="shared" si="14"/>
        <v>1</v>
      </c>
      <c r="AE27" s="26">
        <f t="shared" si="15"/>
        <v>1</v>
      </c>
      <c r="AF27" s="26">
        <f t="shared" si="16"/>
        <v>1</v>
      </c>
      <c r="AG27" s="26">
        <f t="shared" si="17"/>
        <v>1</v>
      </c>
      <c r="AH27" s="26">
        <f t="shared" si="18"/>
        <v>1</v>
      </c>
      <c r="AI27" s="26"/>
      <c r="AJ27" s="26"/>
      <c r="AK27" s="26"/>
      <c r="AL27" s="26"/>
      <c r="AM27" s="26"/>
      <c r="AN27" s="26"/>
      <c r="AO27" s="26"/>
      <c r="AP27" s="26"/>
      <c r="AQ27" s="27">
        <v>43948</v>
      </c>
      <c r="AR27" s="27">
        <v>18105</v>
      </c>
      <c r="AS27" s="27">
        <v>15339</v>
      </c>
      <c r="AT27" s="27">
        <v>12782</v>
      </c>
      <c r="AU27" s="27">
        <v>5218</v>
      </c>
      <c r="AV27" s="27">
        <v>8721</v>
      </c>
      <c r="AW27" s="26">
        <f t="shared" si="29"/>
        <v>0.19843906434877581</v>
      </c>
      <c r="AX27" s="26">
        <f t="shared" si="30"/>
        <v>1</v>
      </c>
      <c r="AY27" s="26">
        <f t="shared" si="31"/>
        <v>1</v>
      </c>
      <c r="AZ27" s="26">
        <f t="shared" si="32"/>
        <v>1</v>
      </c>
      <c r="BA27" s="26">
        <f t="shared" si="33"/>
        <v>1</v>
      </c>
      <c r="BB27" s="26">
        <f t="shared" si="34"/>
        <v>1</v>
      </c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</row>
    <row r="28" spans="1:68">
      <c r="A28" s="26"/>
      <c r="B28" s="26" t="s">
        <v>1277</v>
      </c>
      <c r="C28" s="26">
        <v>9.4449666000000002E-2</v>
      </c>
      <c r="D28" s="26">
        <v>0.110135607</v>
      </c>
      <c r="E28" s="26">
        <v>0.133389492</v>
      </c>
      <c r="F28" s="26">
        <v>0.105397886</v>
      </c>
      <c r="G28" s="26">
        <v>0.147024987</v>
      </c>
      <c r="H28" s="26">
        <v>0.2064426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>
        <v>7.2596880000000003E-2</v>
      </c>
      <c r="X28" s="26">
        <v>5.8854959999999998E-2</v>
      </c>
      <c r="Y28" s="26">
        <v>5.6050379999999997E-2</v>
      </c>
      <c r="Z28" s="26">
        <v>5.9242499999999997E-2</v>
      </c>
      <c r="AA28" s="26">
        <v>7.1500679999999997E-2</v>
      </c>
      <c r="AB28" s="26">
        <v>6.7538520000000005E-2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>
        <v>105.10989896373056</v>
      </c>
      <c r="AR28" s="26">
        <v>130.85641666666669</v>
      </c>
      <c r="AS28" s="26">
        <v>127.32633333333332</v>
      </c>
      <c r="AT28" s="26">
        <v>115.57715909090908</v>
      </c>
      <c r="AU28" s="26">
        <v>138.23966216216218</v>
      </c>
      <c r="AV28" s="26">
        <v>182.77798823529409</v>
      </c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</sheetData>
  <phoneticPr fontId="1"/>
  <pageMargins left="0.7" right="0.7" top="0.75" bottom="0.75" header="0.3" footer="0.3"/>
  <ignoredErrors>
    <ignoredError sqref="BM3:BM12 BO3:BO12 BM15:BO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EA03-7399-5F4A-9081-5A00CF0C46BC}">
  <dimension ref="A1:C30"/>
  <sheetViews>
    <sheetView workbookViewId="0">
      <selection activeCell="G18" sqref="G18"/>
    </sheetView>
  </sheetViews>
  <sheetFormatPr baseColWidth="10" defaultRowHeight="20"/>
  <sheetData>
    <row r="1" spans="1:3">
      <c r="A1" t="s">
        <v>244</v>
      </c>
    </row>
    <row r="2" spans="1:3">
      <c r="A2" s="1"/>
      <c r="B2" s="1" t="s">
        <v>241</v>
      </c>
      <c r="C2" s="1" t="s">
        <v>242</v>
      </c>
    </row>
    <row r="3" spans="1:3">
      <c r="A3" s="1" t="s">
        <v>30</v>
      </c>
      <c r="B3" s="2">
        <v>186.9</v>
      </c>
      <c r="C3" s="2">
        <v>99</v>
      </c>
    </row>
    <row r="4" spans="1:3">
      <c r="A4" s="1" t="s">
        <v>225</v>
      </c>
      <c r="B4" s="2">
        <v>145.05000000000001</v>
      </c>
      <c r="C4" s="2">
        <v>101.05</v>
      </c>
    </row>
    <row r="5" spans="1:3">
      <c r="A5" s="1" t="s">
        <v>226</v>
      </c>
      <c r="B5" s="2">
        <v>191.05</v>
      </c>
      <c r="C5" s="2">
        <v>111.15</v>
      </c>
    </row>
    <row r="6" spans="1:3">
      <c r="A6" s="1" t="s">
        <v>227</v>
      </c>
      <c r="B6" s="2">
        <v>258.85000000000002</v>
      </c>
      <c r="C6" s="2">
        <v>97.05</v>
      </c>
    </row>
    <row r="7" spans="1:3">
      <c r="A7" s="1" t="s">
        <v>228</v>
      </c>
      <c r="B7" s="2">
        <v>338.9</v>
      </c>
      <c r="C7" s="2">
        <v>96.9</v>
      </c>
    </row>
    <row r="8" spans="1:3">
      <c r="A8" s="1" t="s">
        <v>229</v>
      </c>
      <c r="B8" s="2">
        <v>115</v>
      </c>
      <c r="C8" s="2">
        <v>71.099999999999994</v>
      </c>
    </row>
    <row r="9" spans="1:3">
      <c r="A9" s="1" t="s">
        <v>230</v>
      </c>
      <c r="B9" s="2">
        <v>170.9</v>
      </c>
      <c r="C9" s="2">
        <v>99</v>
      </c>
    </row>
    <row r="10" spans="1:3">
      <c r="A10" s="1" t="s">
        <v>231</v>
      </c>
      <c r="B10" s="2">
        <v>310.8</v>
      </c>
      <c r="C10" s="2">
        <v>99</v>
      </c>
    </row>
    <row r="11" spans="1:3">
      <c r="A11" s="1" t="s">
        <v>232</v>
      </c>
      <c r="B11" s="2">
        <v>258.8</v>
      </c>
      <c r="C11" s="2">
        <v>97.15</v>
      </c>
    </row>
    <row r="12" spans="1:3">
      <c r="A12" s="1" t="s">
        <v>233</v>
      </c>
      <c r="B12" s="2">
        <v>191.05</v>
      </c>
      <c r="C12" s="2">
        <v>111.15</v>
      </c>
    </row>
    <row r="13" spans="1:3">
      <c r="A13" s="1" t="s">
        <v>84</v>
      </c>
      <c r="B13" s="2">
        <v>89.1</v>
      </c>
      <c r="C13" s="2">
        <v>43.5</v>
      </c>
    </row>
    <row r="14" spans="1:3">
      <c r="A14" s="1" t="s">
        <v>101</v>
      </c>
      <c r="B14" s="2">
        <v>133.19999999999999</v>
      </c>
      <c r="C14" s="2">
        <v>115.1</v>
      </c>
    </row>
    <row r="15" spans="1:3">
      <c r="A15" s="1" t="s">
        <v>52</v>
      </c>
      <c r="B15" s="2">
        <v>103.1</v>
      </c>
      <c r="C15" s="2">
        <v>59.05</v>
      </c>
    </row>
    <row r="16" spans="1:3">
      <c r="A16" s="1" t="s">
        <v>181</v>
      </c>
      <c r="B16" s="2">
        <v>131.1</v>
      </c>
      <c r="C16" s="2">
        <v>87.1</v>
      </c>
    </row>
    <row r="17" spans="1:3">
      <c r="A17" s="1" t="s">
        <v>234</v>
      </c>
      <c r="B17" s="2">
        <v>167</v>
      </c>
      <c r="C17" s="2">
        <v>79.099999999999994</v>
      </c>
    </row>
    <row r="18" spans="1:3">
      <c r="A18" s="1" t="s">
        <v>192</v>
      </c>
      <c r="B18" s="2">
        <v>87.1</v>
      </c>
      <c r="C18" s="2">
        <v>43.1</v>
      </c>
    </row>
    <row r="19" spans="1:3">
      <c r="A19" s="1" t="s">
        <v>235</v>
      </c>
      <c r="B19" s="2">
        <v>116.9</v>
      </c>
      <c r="C19" s="2">
        <v>73.25</v>
      </c>
    </row>
    <row r="20" spans="1:3">
      <c r="A20" s="3" t="s">
        <v>117</v>
      </c>
      <c r="B20" s="2">
        <v>179.1</v>
      </c>
      <c r="C20" s="2">
        <v>89.05</v>
      </c>
    </row>
    <row r="21" spans="1:3">
      <c r="A21" s="3" t="s">
        <v>236</v>
      </c>
      <c r="B21" s="2">
        <v>178.9</v>
      </c>
      <c r="C21" s="2">
        <v>89</v>
      </c>
    </row>
    <row r="22" spans="1:3">
      <c r="A22" s="3" t="s">
        <v>237</v>
      </c>
      <c r="B22" s="2">
        <v>179.15</v>
      </c>
      <c r="C22" s="2">
        <v>87.1</v>
      </c>
    </row>
    <row r="23" spans="1:3">
      <c r="A23" s="3" t="s">
        <v>238</v>
      </c>
      <c r="B23" s="2">
        <v>151.05000000000001</v>
      </c>
      <c r="C23" s="2">
        <v>88.9</v>
      </c>
    </row>
    <row r="24" spans="1:3">
      <c r="A24" s="3" t="s">
        <v>73</v>
      </c>
      <c r="B24" s="2">
        <v>148.85</v>
      </c>
      <c r="C24" s="2">
        <v>59</v>
      </c>
    </row>
    <row r="25" spans="1:3">
      <c r="A25" s="3" t="s">
        <v>128</v>
      </c>
      <c r="B25" s="2">
        <v>179.1</v>
      </c>
      <c r="C25" s="2">
        <v>89.05</v>
      </c>
    </row>
    <row r="26" spans="1:3">
      <c r="A26" s="3" t="s">
        <v>239</v>
      </c>
      <c r="B26" s="2">
        <v>341.1</v>
      </c>
      <c r="C26" s="2">
        <v>161.05000000000001</v>
      </c>
    </row>
    <row r="27" spans="1:3">
      <c r="A27" s="3" t="s">
        <v>23</v>
      </c>
      <c r="B27" s="2">
        <v>137.05000000000001</v>
      </c>
      <c r="C27" s="2">
        <v>93.15</v>
      </c>
    </row>
    <row r="28" spans="1:3">
      <c r="A28" s="3" t="s">
        <v>240</v>
      </c>
      <c r="B28" s="2">
        <v>341.1</v>
      </c>
      <c r="C28" s="2">
        <v>89.05</v>
      </c>
    </row>
    <row r="29" spans="1:3">
      <c r="A29" s="3" t="s">
        <v>22</v>
      </c>
      <c r="B29" s="2">
        <v>341.2</v>
      </c>
      <c r="C29" s="2">
        <v>179.15</v>
      </c>
    </row>
    <row r="30" spans="1:3">
      <c r="A30" s="5" t="s">
        <v>1123</v>
      </c>
      <c r="B30" s="6">
        <v>151.05000000000001</v>
      </c>
      <c r="C30" s="6">
        <v>88.9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4885-8799-6645-B8FE-CF80E86DE11A}">
  <dimension ref="A1:Z5"/>
  <sheetViews>
    <sheetView workbookViewId="0">
      <selection sqref="A1:B1"/>
    </sheetView>
  </sheetViews>
  <sheetFormatPr baseColWidth="10" defaultRowHeight="20"/>
  <cols>
    <col min="3" max="6" width="13.7109375" bestFit="1" customWidth="1"/>
    <col min="7" max="10" width="9.42578125" bestFit="1" customWidth="1"/>
    <col min="11" max="12" width="8.42578125" bestFit="1" customWidth="1"/>
    <col min="13" max="14" width="8.5703125" bestFit="1" customWidth="1"/>
    <col min="15" max="15" width="12" bestFit="1" customWidth="1"/>
    <col min="16" max="18" width="10.5703125" bestFit="1" customWidth="1"/>
    <col min="19" max="19" width="6.5703125" bestFit="1" customWidth="1"/>
    <col min="20" max="23" width="8.5703125" bestFit="1" customWidth="1"/>
    <col min="24" max="24" width="12" bestFit="1" customWidth="1"/>
    <col min="25" max="25" width="9.85546875" bestFit="1" customWidth="1"/>
    <col min="26" max="26" width="8.7109375" bestFit="1" customWidth="1"/>
  </cols>
  <sheetData>
    <row r="1" spans="1:26" s="14" customFormat="1">
      <c r="A1" s="8" t="s">
        <v>214</v>
      </c>
      <c r="B1" s="10" t="s">
        <v>1220</v>
      </c>
      <c r="C1" s="10" t="s">
        <v>1194</v>
      </c>
      <c r="D1" s="10" t="s">
        <v>1195</v>
      </c>
      <c r="E1" s="10" t="s">
        <v>1196</v>
      </c>
      <c r="F1" s="10" t="s">
        <v>1197</v>
      </c>
      <c r="G1" s="10" t="s">
        <v>1198</v>
      </c>
      <c r="H1" s="10" t="s">
        <v>1199</v>
      </c>
      <c r="I1" s="10" t="s">
        <v>1200</v>
      </c>
      <c r="J1" s="10" t="s">
        <v>1201</v>
      </c>
      <c r="K1" s="10" t="s">
        <v>1202</v>
      </c>
      <c r="L1" s="10" t="s">
        <v>1203</v>
      </c>
      <c r="M1" s="10" t="s">
        <v>1204</v>
      </c>
      <c r="N1" s="10" t="s">
        <v>1205</v>
      </c>
      <c r="O1" s="11" t="s">
        <v>1206</v>
      </c>
      <c r="P1" s="10" t="s">
        <v>1207</v>
      </c>
      <c r="Q1" s="10" t="s">
        <v>1188</v>
      </c>
      <c r="R1" s="10" t="s">
        <v>1189</v>
      </c>
      <c r="S1" s="10" t="s">
        <v>1190</v>
      </c>
      <c r="T1" s="10" t="s">
        <v>1208</v>
      </c>
      <c r="U1" s="10" t="s">
        <v>1191</v>
      </c>
      <c r="V1" s="10" t="s">
        <v>1192</v>
      </c>
      <c r="W1" s="10" t="s">
        <v>1193</v>
      </c>
      <c r="X1" s="12" t="s">
        <v>1209</v>
      </c>
      <c r="Y1" s="13" t="s">
        <v>1210</v>
      </c>
      <c r="Z1" s="7" t="s">
        <v>1211</v>
      </c>
    </row>
    <row r="2" spans="1:26" s="14" customFormat="1">
      <c r="A2" s="14" t="s">
        <v>1212</v>
      </c>
      <c r="B2" s="14" t="s">
        <v>1213</v>
      </c>
      <c r="C2" s="15">
        <f>727/0.54</f>
        <v>1346.2962962962963</v>
      </c>
      <c r="D2" s="15">
        <f>729.75/0.43</f>
        <v>1697.0930232558139</v>
      </c>
      <c r="E2" s="15">
        <f>548.34/0.43</f>
        <v>1275.2093023255816</v>
      </c>
      <c r="F2" s="15"/>
      <c r="G2" s="15"/>
      <c r="H2" s="15"/>
      <c r="I2" s="15"/>
      <c r="J2" s="15"/>
      <c r="K2" s="15">
        <f>C2/1900*50.55/14</f>
        <v>2.5584690893901416</v>
      </c>
      <c r="L2" s="15">
        <f>D2/1900*50.55/14</f>
        <v>3.2251147490820071</v>
      </c>
      <c r="M2" s="15">
        <f>E2/1900*50.55/14</f>
        <v>2.4233770764119602</v>
      </c>
      <c r="N2" s="15"/>
      <c r="O2" s="16">
        <f>AVERAGE(K2:M2)</f>
        <v>2.735653638294703</v>
      </c>
      <c r="P2" s="15">
        <f>13368/0.98</f>
        <v>13640.816326530612</v>
      </c>
      <c r="Q2" s="15">
        <f>9900/0.85</f>
        <v>11647.058823529413</v>
      </c>
      <c r="R2" s="15">
        <f>4930.67/0.34</f>
        <v>14501.970588235294</v>
      </c>
      <c r="S2" s="15"/>
      <c r="T2" s="15">
        <f>P2/1900*50.55/14</f>
        <v>25.922679146846708</v>
      </c>
      <c r="U2" s="15">
        <f>Q2/1900*50.55/14</f>
        <v>22.133790358248564</v>
      </c>
      <c r="V2" s="15">
        <f>R2/1900*50.55/14</f>
        <v>27.559195986289247</v>
      </c>
      <c r="W2" s="15"/>
      <c r="X2" s="17">
        <f>AVERAGE(T2:V2)</f>
        <v>25.205221830461507</v>
      </c>
      <c r="Y2" s="18">
        <f>X2/O2</f>
        <v>9.2136012679490502</v>
      </c>
      <c r="Z2" s="19">
        <f>LOG(Y2,2)</f>
        <v>3.2037651645581717</v>
      </c>
    </row>
    <row r="3" spans="1:26" s="14" customFormat="1">
      <c r="A3" s="14" t="s">
        <v>1214</v>
      </c>
      <c r="B3" s="14" t="s">
        <v>1215</v>
      </c>
      <c r="C3" s="15">
        <f>(4544380+4115097)/2/0.48</f>
        <v>9020288.5416666679</v>
      </c>
      <c r="D3" s="15">
        <f>(7516266+6815356)/2/0.31</f>
        <v>23115519.35483871</v>
      </c>
      <c r="E3" s="15">
        <v>4360960</v>
      </c>
      <c r="F3" s="15">
        <v>2453498.4</v>
      </c>
      <c r="G3" s="15">
        <f>C3/1485924.5*5*10/4*0.8815</f>
        <v>66.889202222918854</v>
      </c>
      <c r="H3" s="15">
        <f>D3/1485924.5*5*10/4*0.8815</f>
        <v>171.41121832982029</v>
      </c>
      <c r="I3" s="15">
        <f>E3/3392718*100</f>
        <v>128.53882933978008</v>
      </c>
      <c r="J3" s="15">
        <f>F3/3392718*100</f>
        <v>72.316602794573555</v>
      </c>
      <c r="K3" s="15">
        <f>G3/3.084</f>
        <v>21.689105779156566</v>
      </c>
      <c r="L3" s="15">
        <f t="shared" ref="L3:N5" si="0">H3/3.084</f>
        <v>55.580810093975451</v>
      </c>
      <c r="M3" s="15">
        <f t="shared" si="0"/>
        <v>41.679257243767857</v>
      </c>
      <c r="N3" s="15">
        <f t="shared" si="0"/>
        <v>23.448963292663279</v>
      </c>
      <c r="O3" s="16">
        <f>AVERAGE(K3:N3)</f>
        <v>35.599534102390791</v>
      </c>
      <c r="P3" s="15">
        <v>0.17599000000000001</v>
      </c>
      <c r="Q3" s="15">
        <v>0.41848313399999998</v>
      </c>
      <c r="R3" s="15">
        <v>0.58521700799999998</v>
      </c>
      <c r="S3" s="15">
        <v>0.18200908599999999</v>
      </c>
      <c r="T3" s="15">
        <f t="shared" ref="T3:W5" si="1">P3/4.2763*1000</f>
        <v>41.154736571335029</v>
      </c>
      <c r="U3" s="15">
        <f t="shared" si="1"/>
        <v>97.861032668428308</v>
      </c>
      <c r="V3" s="15">
        <f t="shared" si="1"/>
        <v>136.85125178308348</v>
      </c>
      <c r="W3" s="15">
        <f t="shared" si="1"/>
        <v>42.562281879194629</v>
      </c>
      <c r="X3" s="17">
        <f t="shared" ref="X3:X5" si="2">AVERAGE(T3:V3)</f>
        <v>91.955673674282266</v>
      </c>
      <c r="Y3" s="18">
        <f t="shared" ref="Y3:Y5" si="3">X3/O3</f>
        <v>2.5830583459266876</v>
      </c>
      <c r="Z3" s="19">
        <f t="shared" ref="Z3:Z5" si="4">LOG(Y3,2)</f>
        <v>1.3690802313105037</v>
      </c>
    </row>
    <row r="4" spans="1:26" s="14" customFormat="1">
      <c r="A4" s="14" t="s">
        <v>1216</v>
      </c>
      <c r="B4" s="14" t="s">
        <v>1217</v>
      </c>
      <c r="C4" s="15">
        <f>(8855418+8476274)/2/0.31</f>
        <v>27954341.935483873</v>
      </c>
      <c r="D4" s="15">
        <f>(16546551+16960019)/2/0.48</f>
        <v>34902677.083333336</v>
      </c>
      <c r="E4" s="15">
        <v>21671298</v>
      </c>
      <c r="F4" s="15">
        <v>23381972</v>
      </c>
      <c r="G4" s="15">
        <f>C4/1410444.5*5*10/4*0.9683</f>
        <v>239.89059208044907</v>
      </c>
      <c r="H4" s="15">
        <f>D4/1410444.5*5*10/4*0.9683</f>
        <v>299.5178312563138</v>
      </c>
      <c r="I4" s="15">
        <f>E4/4404365*100</f>
        <v>492.04137259287091</v>
      </c>
      <c r="J4" s="15">
        <f>F4/4404365*100</f>
        <v>530.88179567315615</v>
      </c>
      <c r="K4" s="15">
        <f>G4/3.084</f>
        <v>77.785535694049628</v>
      </c>
      <c r="L4" s="15">
        <f t="shared" si="0"/>
        <v>97.119919343811219</v>
      </c>
      <c r="M4" s="15">
        <f t="shared" si="0"/>
        <v>159.54648916759757</v>
      </c>
      <c r="N4" s="15">
        <f t="shared" si="0"/>
        <v>172.14066007560186</v>
      </c>
      <c r="O4" s="16">
        <f>AVERAGE(K4:N4)</f>
        <v>126.64815107026507</v>
      </c>
      <c r="P4" s="15">
        <v>0.75271529999999998</v>
      </c>
      <c r="Q4" s="15">
        <v>0.64119447200000002</v>
      </c>
      <c r="R4" s="15">
        <v>0.50896859800000005</v>
      </c>
      <c r="S4" s="15">
        <v>0.44998681899999998</v>
      </c>
      <c r="T4" s="15">
        <f t="shared" si="1"/>
        <v>176.02022776699482</v>
      </c>
      <c r="U4" s="15">
        <f t="shared" si="1"/>
        <v>149.94141477445456</v>
      </c>
      <c r="V4" s="15">
        <f t="shared" si="1"/>
        <v>119.02078853214229</v>
      </c>
      <c r="W4" s="15">
        <f t="shared" si="1"/>
        <v>105.22807543904777</v>
      </c>
      <c r="X4" s="17">
        <f t="shared" si="2"/>
        <v>148.32747702453057</v>
      </c>
      <c r="Y4" s="18">
        <f t="shared" si="3"/>
        <v>1.1711775953384245</v>
      </c>
      <c r="Z4" s="19">
        <f t="shared" si="4"/>
        <v>0.22795986020034043</v>
      </c>
    </row>
    <row r="5" spans="1:26" s="14" customFormat="1">
      <c r="A5" s="14" t="s">
        <v>1218</v>
      </c>
      <c r="B5" s="14" t="s">
        <v>1219</v>
      </c>
      <c r="C5" s="15">
        <f>(4179043+4205294)/2/0.48</f>
        <v>8733684.375</v>
      </c>
      <c r="D5" s="15">
        <f>(2133419+1851669)/2/0.31</f>
        <v>6427561.2903225804</v>
      </c>
      <c r="E5" s="15">
        <v>7610547.5999999996</v>
      </c>
      <c r="F5" s="15">
        <v>8812643</v>
      </c>
      <c r="G5" s="15">
        <f>C5/1667335*5*10/4*1.0117</f>
        <v>66.24245039379835</v>
      </c>
      <c r="H5" s="15">
        <f>D5/1667335*5*10/4*1.0117</f>
        <v>48.751178957883056</v>
      </c>
      <c r="I5" s="15">
        <f>E5/5974065*100</f>
        <v>127.39311674713952</v>
      </c>
      <c r="J5" s="15">
        <f>F5/5974065*100</f>
        <v>147.51501699429116</v>
      </c>
      <c r="K5" s="15">
        <f>G5/3.084</f>
        <v>21.479393772308153</v>
      </c>
      <c r="L5" s="15">
        <f t="shared" si="0"/>
        <v>15.807775278172196</v>
      </c>
      <c r="M5" s="15">
        <f t="shared" si="0"/>
        <v>41.307755106076364</v>
      </c>
      <c r="N5" s="15">
        <f t="shared" si="0"/>
        <v>47.832366081157964</v>
      </c>
      <c r="O5" s="16">
        <f>AVERAGE(K5:N5)</f>
        <v>31.606822559428672</v>
      </c>
      <c r="P5" s="15">
        <v>0.1041533</v>
      </c>
      <c r="Q5" s="15">
        <v>7.9213626999999995E-2</v>
      </c>
      <c r="R5" s="15">
        <v>5.3783471999999999E-2</v>
      </c>
      <c r="S5" s="15">
        <v>3.6071387000000003E-2</v>
      </c>
      <c r="T5" s="15">
        <f t="shared" si="1"/>
        <v>24.355938545003859</v>
      </c>
      <c r="U5" s="15">
        <f t="shared" si="1"/>
        <v>18.523870401983022</v>
      </c>
      <c r="V5" s="15">
        <f t="shared" si="1"/>
        <v>12.577104506232022</v>
      </c>
      <c r="W5" s="15">
        <f t="shared" si="1"/>
        <v>8.4351862591492655</v>
      </c>
      <c r="X5" s="17">
        <f t="shared" si="2"/>
        <v>18.485637817739633</v>
      </c>
      <c r="Y5" s="18">
        <f t="shared" si="3"/>
        <v>0.58486226456272361</v>
      </c>
      <c r="Z5" s="19">
        <f t="shared" si="4"/>
        <v>-0.77383118579588461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ECD8-FCA0-7A40-AA20-883DF53B018A}">
  <dimension ref="A1:N2"/>
  <sheetViews>
    <sheetView workbookViewId="0">
      <selection activeCell="N23" sqref="N23"/>
    </sheetView>
  </sheetViews>
  <sheetFormatPr baseColWidth="10" defaultRowHeight="20"/>
  <cols>
    <col min="1" max="1" width="7.85546875" bestFit="1" customWidth="1"/>
    <col min="2" max="2" width="5.28515625" bestFit="1" customWidth="1"/>
    <col min="3" max="6" width="7.28515625" bestFit="1" customWidth="1"/>
    <col min="7" max="7" width="11.28515625" bestFit="1" customWidth="1"/>
    <col min="8" max="11" width="7.28515625" bestFit="1" customWidth="1"/>
    <col min="12" max="12" width="11.28515625" bestFit="1" customWidth="1"/>
    <col min="13" max="13" width="6.5703125" bestFit="1" customWidth="1"/>
    <col min="14" max="14" width="8.28515625" bestFit="1" customWidth="1"/>
  </cols>
  <sheetData>
    <row r="1" spans="1:14">
      <c r="A1" s="8" t="s">
        <v>214</v>
      </c>
      <c r="B1" s="10" t="s">
        <v>1220</v>
      </c>
      <c r="C1" s="10" t="s">
        <v>1181</v>
      </c>
      <c r="D1" s="10" t="s">
        <v>1180</v>
      </c>
      <c r="E1" s="10" t="s">
        <v>1179</v>
      </c>
      <c r="F1" s="10" t="s">
        <v>1178</v>
      </c>
      <c r="G1" s="11" t="s">
        <v>1177</v>
      </c>
      <c r="H1" s="10" t="s">
        <v>1176</v>
      </c>
      <c r="I1" s="10" t="s">
        <v>1175</v>
      </c>
      <c r="J1" s="10" t="s">
        <v>1174</v>
      </c>
      <c r="K1" s="10" t="s">
        <v>1173</v>
      </c>
      <c r="L1" s="12" t="s">
        <v>1172</v>
      </c>
      <c r="M1" s="13" t="s">
        <v>1171</v>
      </c>
      <c r="N1" s="7" t="s">
        <v>1170</v>
      </c>
    </row>
    <row r="2" spans="1:14">
      <c r="A2" s="14" t="s">
        <v>1221</v>
      </c>
      <c r="B2" s="14" t="s">
        <v>1222</v>
      </c>
      <c r="C2" s="15">
        <v>1.205298765778521</v>
      </c>
      <c r="D2" s="15">
        <v>1.2461014797967167</v>
      </c>
      <c r="E2" s="15">
        <v>1.2711817642157377</v>
      </c>
      <c r="F2" s="15">
        <v>1.2587006499903908</v>
      </c>
      <c r="G2" s="16">
        <f>AVERAGE(C2:F2)</f>
        <v>1.2453206649453417</v>
      </c>
      <c r="H2" s="15">
        <v>8.664746458969157</v>
      </c>
      <c r="I2" s="15">
        <v>8.9576449910652371</v>
      </c>
      <c r="J2" s="15">
        <v>8.270242823584784</v>
      </c>
      <c r="K2" s="15">
        <v>8.3382913891139818</v>
      </c>
      <c r="L2" s="17">
        <f>AVERAGE(H2:K2)</f>
        <v>8.5577314156832891</v>
      </c>
      <c r="M2" s="18">
        <f>L2/G2</f>
        <v>6.8719099076854206</v>
      </c>
      <c r="N2" s="19">
        <f>LOG(M2,2)</f>
        <v>2.7807111225375718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29C0-A59A-3142-A903-468CFDFAE5E7}">
  <dimension ref="A1:N3"/>
  <sheetViews>
    <sheetView workbookViewId="0">
      <selection activeCell="D6" sqref="D6"/>
    </sheetView>
  </sheetViews>
  <sheetFormatPr baseColWidth="10" defaultRowHeight="20"/>
  <cols>
    <col min="3" max="6" width="7.28515625" bestFit="1" customWidth="1"/>
    <col min="7" max="7" width="11.28515625" bestFit="1" customWidth="1"/>
    <col min="8" max="11" width="7.28515625" bestFit="1" customWidth="1"/>
    <col min="12" max="12" width="11.28515625" bestFit="1" customWidth="1"/>
    <col min="13" max="13" width="7.5703125" bestFit="1" customWidth="1"/>
    <col min="14" max="14" width="8.28515625" bestFit="1" customWidth="1"/>
  </cols>
  <sheetData>
    <row r="1" spans="1:14">
      <c r="A1" s="20" t="s">
        <v>214</v>
      </c>
      <c r="B1" s="20" t="s">
        <v>1169</v>
      </c>
      <c r="C1" s="20" t="s">
        <v>1182</v>
      </c>
      <c r="D1" s="20" t="s">
        <v>1180</v>
      </c>
      <c r="E1" s="20" t="s">
        <v>1179</v>
      </c>
      <c r="F1" s="20" t="s">
        <v>1178</v>
      </c>
      <c r="G1" s="20" t="s">
        <v>1183</v>
      </c>
      <c r="H1" s="20" t="s">
        <v>1184</v>
      </c>
      <c r="I1" s="20" t="s">
        <v>1175</v>
      </c>
      <c r="J1" s="20" t="s">
        <v>1174</v>
      </c>
      <c r="K1" s="20" t="s">
        <v>1173</v>
      </c>
      <c r="L1" s="20" t="s">
        <v>1185</v>
      </c>
      <c r="M1" s="20" t="s">
        <v>1186</v>
      </c>
      <c r="N1" s="20" t="s">
        <v>1187</v>
      </c>
    </row>
    <row r="2" spans="1:14">
      <c r="A2" t="s">
        <v>24</v>
      </c>
      <c r="B2" t="s">
        <v>1223</v>
      </c>
      <c r="C2" s="9">
        <v>0.9016435775861088</v>
      </c>
      <c r="D2" s="9">
        <v>0.83098134617102148</v>
      </c>
      <c r="E2" s="9">
        <v>0.86658604820893315</v>
      </c>
      <c r="F2" s="9">
        <v>0.94753989705302688</v>
      </c>
      <c r="G2" s="9">
        <f>AVERAGE(C3:E3)</f>
        <v>0.15738871335085655</v>
      </c>
      <c r="H2" s="9">
        <v>1.8408878760981016</v>
      </c>
      <c r="I2" s="9">
        <v>1.9713021019129255</v>
      </c>
      <c r="J2" s="9">
        <v>1.7878036751088795</v>
      </c>
      <c r="K2" s="9">
        <v>1.8133508993805316</v>
      </c>
      <c r="L2" s="9">
        <f>AVERAGE(H2:K2)</f>
        <v>1.8533361381251094</v>
      </c>
      <c r="M2" s="9">
        <f>L2/G2</f>
        <v>11.77553395454467</v>
      </c>
      <c r="N2" s="9">
        <f>LOG(M2,2)</f>
        <v>3.5577205743524472</v>
      </c>
    </row>
    <row r="3" spans="1:14">
      <c r="B3" t="s">
        <v>1224</v>
      </c>
      <c r="C3" s="9">
        <v>0.19643729394965967</v>
      </c>
      <c r="D3" s="9">
        <v>0.16799047224579403</v>
      </c>
      <c r="E3" s="9">
        <v>0.107738373857116</v>
      </c>
      <c r="F3" s="9"/>
      <c r="G3" s="9">
        <f>AVERAGE(C3:F3)</f>
        <v>0.15738871335085655</v>
      </c>
      <c r="H3" s="9">
        <v>0.1406255851648836</v>
      </c>
      <c r="I3" s="9">
        <v>1.9619480449267878E-2</v>
      </c>
      <c r="J3" s="9">
        <v>0.18451792150704927</v>
      </c>
      <c r="K3" s="9">
        <v>0.10758565408451304</v>
      </c>
      <c r="L3" s="9">
        <f>AVERAGE(H3:K3)</f>
        <v>0.11308716030142844</v>
      </c>
      <c r="M3" s="9">
        <f>L3/G3</f>
        <v>0.71852141042242657</v>
      </c>
      <c r="N3" s="9">
        <f>LOG(M3,2)</f>
        <v>-0.47689694829515511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GC-MS Normalized data</vt:lpstr>
      <vt:lpstr>Primary metabolites</vt:lpstr>
      <vt:lpstr>LC-MS data</vt:lpstr>
      <vt:lpstr>Target ions</vt:lpstr>
      <vt:lpstr>AsA.GSH</vt:lpstr>
      <vt:lpstr>NH4</vt:lpstr>
      <vt:lpstr>SA.SAG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2022-01-19T09:25:32Z</dcterms:created>
  <dcterms:modified xsi:type="dcterms:W3CDTF">2022-03-24T10:39:24Z</dcterms:modified>
</cp:coreProperties>
</file>