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bssm/Desktop/BIORESOURCE TECHNOLOGY2/ENVIRONMENTAL RESEARCH JOURNAL/SUSTAINABLE ENVIRONMENTAL RESEARCH/"/>
    </mc:Choice>
  </mc:AlternateContent>
  <xr:revisionPtr revIDLastSave="0" documentId="13_ncr:1_{B20F12F8-9265-184A-AA91-06792C06D3D1}" xr6:coauthVersionLast="47" xr6:coauthVersionMax="47" xr10:uidLastSave="{00000000-0000-0000-0000-000000000000}"/>
  <bookViews>
    <workbookView xWindow="0" yWindow="460" windowWidth="28800" windowHeight="17540" activeTab="3" xr2:uid="{00000000-000D-0000-FFFF-FFFF00000000}"/>
  </bookViews>
  <sheets>
    <sheet name="Raw data &amp; stat." sheetId="13" r:id="rId1"/>
    <sheet name="NH3 and pH in anode" sheetId="9" r:id="rId2"/>
    <sheet name="NO3 in anode &amp; cathode" sheetId="10" r:id="rId3"/>
    <sheet name="Spp, genus, phyl &amp; stand. curve" sheetId="6" r:id="rId4"/>
    <sheet name="GC results and standard curves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7" i="10" l="1"/>
  <c r="AA37" i="10"/>
  <c r="Z37" i="10"/>
  <c r="AB36" i="10"/>
  <c r="AA36" i="10"/>
  <c r="Z36" i="10"/>
  <c r="AB35" i="10"/>
  <c r="AA35" i="10"/>
  <c r="Z35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5" i="10"/>
  <c r="AA5" i="10"/>
  <c r="Z5" i="10"/>
  <c r="AB4" i="10"/>
  <c r="AA4" i="10"/>
  <c r="Z4" i="10"/>
  <c r="AB3" i="10"/>
  <c r="AA3" i="10"/>
  <c r="Z3" i="10"/>
  <c r="O19" i="14"/>
  <c r="O20" i="14" s="1"/>
  <c r="O21" i="14" s="1"/>
  <c r="O22" i="14" s="1"/>
  <c r="J17" i="14" l="1"/>
  <c r="F12" i="10" l="1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11" i="10"/>
  <c r="F4" i="10"/>
  <c r="F5" i="10"/>
  <c r="F6" i="10"/>
  <c r="F7" i="10"/>
  <c r="F8" i="10"/>
  <c r="F9" i="10"/>
  <c r="F10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11" i="10"/>
  <c r="E5" i="10"/>
  <c r="E6" i="10"/>
  <c r="E7" i="10"/>
  <c r="E8" i="10"/>
  <c r="E9" i="10"/>
  <c r="E10" i="10"/>
  <c r="E4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11" i="10"/>
  <c r="D5" i="10"/>
  <c r="D6" i="10"/>
  <c r="D7" i="10"/>
  <c r="D8" i="10"/>
  <c r="D9" i="10"/>
  <c r="D10" i="10"/>
  <c r="D4" i="10"/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4" i="9"/>
</calcChain>
</file>

<file path=xl/sharedStrings.xml><?xml version="1.0" encoding="utf-8"?>
<sst xmlns="http://schemas.openxmlformats.org/spreadsheetml/2006/main" count="1121" uniqueCount="426">
  <si>
    <t>NH3</t>
  </si>
  <si>
    <t>B1 TSS</t>
  </si>
  <si>
    <t>B2 DO</t>
  </si>
  <si>
    <t>B1 NO3</t>
  </si>
  <si>
    <t>A1 NO3</t>
  </si>
  <si>
    <t>B2 NO3</t>
  </si>
  <si>
    <t>generating standard curve and determination of unknown sample</t>
  </si>
  <si>
    <t>Tube</t>
  </si>
  <si>
    <t>Concentration</t>
  </si>
  <si>
    <t>Absorbance</t>
  </si>
  <si>
    <t>Absorbance of unknown sample</t>
  </si>
  <si>
    <t>concentration of unknown (g/L)</t>
  </si>
  <si>
    <t>NO3</t>
  </si>
  <si>
    <t>A2 NO3</t>
  </si>
  <si>
    <t>A2 DO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</si>
  <si>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</si>
  <si>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</si>
  <si>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</si>
  <si>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</si>
  <si>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</si>
  <si>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</si>
  <si>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</si>
  <si>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</si>
  <si>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</si>
  <si>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</si>
  <si>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</si>
  <si>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</si>
  <si>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</si>
  <si>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</si>
  <si>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</si>
  <si>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</si>
  <si>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</si>
  <si>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</si>
  <si>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B2 DRR</t>
  </si>
  <si>
    <t>B1 DRR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</si>
  <si>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</si>
  <si>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</si>
  <si>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</si>
  <si>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</si>
  <si>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</si>
  <si>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</si>
  <si>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</si>
  <si>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</si>
  <si>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</si>
  <si>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</si>
  <si>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</si>
  <si>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Confidence Level(95.0%)</t>
  </si>
  <si>
    <t>B1</t>
  </si>
  <si>
    <t>B2</t>
  </si>
  <si>
    <t>Mean+SD</t>
  </si>
  <si>
    <t>7.5+0.6</t>
  </si>
  <si>
    <t>7.4+0.3</t>
  </si>
  <si>
    <t>7.3+0.4</t>
  </si>
  <si>
    <t>B1 ADRR</t>
  </si>
  <si>
    <t>B2 ADRR</t>
  </si>
  <si>
    <t>B3 ADRR</t>
  </si>
  <si>
    <t>17.1 + 11.5</t>
  </si>
  <si>
    <t>14.4 + 14.9</t>
  </si>
  <si>
    <t>11.6 + 14.6</t>
  </si>
  <si>
    <t>MIN</t>
  </si>
  <si>
    <t>MAX</t>
  </si>
  <si>
    <t>SAM VARIANCE</t>
  </si>
  <si>
    <t>12.9 + 10</t>
  </si>
  <si>
    <t>12.3 + 13.2</t>
  </si>
  <si>
    <t>13 + 15.9</t>
  </si>
  <si>
    <t>Mean + SD</t>
  </si>
  <si>
    <t>Table 1. Average daily removal rate of nitrate - nitrogen in anode chamber</t>
  </si>
  <si>
    <t>Min</t>
  </si>
  <si>
    <t>Max</t>
  </si>
  <si>
    <t>A1 DRR</t>
  </si>
  <si>
    <t>A2 DRR</t>
  </si>
  <si>
    <t xml:space="preserve">average daily removal of NO3 - N in cathodic chamber </t>
  </si>
  <si>
    <t>average NH4-N accumulation in cathodic chamber</t>
  </si>
  <si>
    <t>0.06 + 3.7</t>
  </si>
  <si>
    <t>0.06 +1.2</t>
  </si>
  <si>
    <t>0.07 + 1.0</t>
  </si>
  <si>
    <t>8.81 + 6.53</t>
  </si>
  <si>
    <t>3.35 + 1.85</t>
  </si>
  <si>
    <t>3.73 +1.54</t>
  </si>
  <si>
    <t>Algal biomass</t>
  </si>
  <si>
    <t>B1 NO3 REMOVAL EFFICIENCY</t>
  </si>
  <si>
    <t>B2 NO3 REMOVAL EFFICIENCY</t>
  </si>
  <si>
    <t>B3 NO3 REMOVAL EFFICIENCY</t>
  </si>
  <si>
    <t>Sample ID</t>
  </si>
  <si>
    <t>Reads</t>
  </si>
  <si>
    <t>OTU</t>
  </si>
  <si>
    <t>chao</t>
  </si>
  <si>
    <t>coverage</t>
  </si>
  <si>
    <t>shannon</t>
  </si>
  <si>
    <t>simpson</t>
  </si>
  <si>
    <t>A1</t>
  </si>
  <si>
    <t>(3.73,3.77)</t>
  </si>
  <si>
    <t>(0.0668,0.0702)</t>
  </si>
  <si>
    <t>A2</t>
  </si>
  <si>
    <t>(3.6,3.68)</t>
  </si>
  <si>
    <t>(0.0704,0.0774)</t>
  </si>
  <si>
    <t>(4.16,4.2)</t>
  </si>
  <si>
    <t>(0.0415,0.0447)</t>
  </si>
  <si>
    <t>(3.42,3.48)</t>
  </si>
  <si>
    <t>(0.1197,0.1288)</t>
  </si>
  <si>
    <t>C1</t>
  </si>
  <si>
    <t>(3.4,3.48)</t>
  </si>
  <si>
    <t>(0.0727,0.0784)</t>
  </si>
  <si>
    <t>C2</t>
  </si>
  <si>
    <t>(3.09,3.16)</t>
  </si>
  <si>
    <t>(0.0947,0.0992)</t>
  </si>
  <si>
    <t>OTU IDENTITY</t>
  </si>
  <si>
    <t>A1 (%)</t>
  </si>
  <si>
    <t>A2 (%)</t>
  </si>
  <si>
    <t>B1 (%)</t>
  </si>
  <si>
    <t>B2 (%)</t>
  </si>
  <si>
    <t>C1 (%)</t>
  </si>
  <si>
    <t>C2 (%)</t>
  </si>
  <si>
    <t>Acidobacteriota</t>
  </si>
  <si>
    <t>Actinobacteriota</t>
  </si>
  <si>
    <t>Armatimonadota</t>
  </si>
  <si>
    <t>Bacteroidota</t>
  </si>
  <si>
    <t>Chloroflexi</t>
  </si>
  <si>
    <t>Desulfobacterota</t>
  </si>
  <si>
    <t>Firmicutes</t>
  </si>
  <si>
    <t>Nitrospirota</t>
  </si>
  <si>
    <t>Planctomycetota</t>
  </si>
  <si>
    <t>Proteobacteria</t>
  </si>
  <si>
    <t>SAR324 clade(Marine group B)</t>
  </si>
  <si>
    <t>Synergistota</t>
  </si>
  <si>
    <t>Verrucomicrobiota</t>
  </si>
  <si>
    <t>WPS-2</t>
  </si>
  <si>
    <t>Phylum</t>
  </si>
  <si>
    <t>Genus</t>
  </si>
  <si>
    <t>Tissierella</t>
  </si>
  <si>
    <t>Atopostipes</t>
  </si>
  <si>
    <t>Sporosarcina</t>
  </si>
  <si>
    <t>Trichococcus</t>
  </si>
  <si>
    <t>Candidatus Competibacter</t>
  </si>
  <si>
    <t>Romboutsia</t>
  </si>
  <si>
    <t>Gemmataceae_uncultured</t>
  </si>
  <si>
    <t>Paeniglutamicibacter</t>
  </si>
  <si>
    <t>Rhodobacter</t>
  </si>
  <si>
    <t>Pirellulaceae_uncultured</t>
  </si>
  <si>
    <t>Tissierella_uncultured bacterium</t>
  </si>
  <si>
    <t>Atopostipes_uncultured bacterium</t>
  </si>
  <si>
    <t>Sporosarcina_uncultured bacterium</t>
  </si>
  <si>
    <t>Trichococcus_Unclassified</t>
  </si>
  <si>
    <t>Candidatus Competibacter_uncultured bacterium</t>
  </si>
  <si>
    <t>Romboutsia_uncultured bacterium</t>
  </si>
  <si>
    <t>metagenome</t>
  </si>
  <si>
    <t>Gemmataceae_uncultured bacterium</t>
  </si>
  <si>
    <t>Paeniglutamicibacter_Unclassified</t>
  </si>
  <si>
    <t>Rhodobacter_uncultured bacterium</t>
  </si>
  <si>
    <t>Planctomycetales_uncultured bacterium</t>
  </si>
  <si>
    <t>Bradyrhizobium_Unclassified</t>
  </si>
  <si>
    <t>DS-100_uncultured bacterium</t>
  </si>
  <si>
    <t>IMCC26207_uncultured bacterium</t>
  </si>
  <si>
    <t>Ottowia_Unclassified</t>
  </si>
  <si>
    <t>Species</t>
  </si>
  <si>
    <t>Others</t>
  </si>
  <si>
    <t>Anova: Two-Factor Without Replication</t>
  </si>
  <si>
    <t>Rows</t>
  </si>
  <si>
    <t>Columns</t>
  </si>
  <si>
    <t>Error</t>
  </si>
  <si>
    <t>reads</t>
  </si>
  <si>
    <t>Batch A</t>
  </si>
  <si>
    <t>Batch B</t>
  </si>
  <si>
    <t>Batch C</t>
  </si>
  <si>
    <t>A1 PH</t>
  </si>
  <si>
    <t>A1 NH3-N</t>
  </si>
  <si>
    <t>A1 TSS</t>
  </si>
  <si>
    <t xml:space="preserve">B1 pH </t>
  </si>
  <si>
    <t>B1 NH3</t>
  </si>
  <si>
    <t xml:space="preserve">C1 pH </t>
  </si>
  <si>
    <t>C1 NH3</t>
  </si>
  <si>
    <t>C1 NO3</t>
  </si>
  <si>
    <t>C1 TSS</t>
  </si>
  <si>
    <t>C2 NO3</t>
  </si>
  <si>
    <t>C2 DO</t>
  </si>
  <si>
    <t>A1 Biogas</t>
  </si>
  <si>
    <t>A2 Biogas</t>
  </si>
  <si>
    <t>B1 Biogas</t>
  </si>
  <si>
    <t>B2 Biogas</t>
  </si>
  <si>
    <t>C1 Biogas</t>
  </si>
  <si>
    <t>C2 Biogas</t>
  </si>
  <si>
    <t>108.3 + 88.1</t>
  </si>
  <si>
    <t xml:space="preserve">111.8 + 103.0 </t>
  </si>
  <si>
    <t>56.52 + 62.1</t>
  </si>
  <si>
    <t>180.7 + 109.9</t>
  </si>
  <si>
    <t>51.2 +53.3</t>
  </si>
  <si>
    <t>110 + 92.4</t>
  </si>
  <si>
    <t>max-d</t>
  </si>
  <si>
    <t>min-d</t>
  </si>
  <si>
    <t>sample A1</t>
  </si>
  <si>
    <t>Peak Area</t>
  </si>
  <si>
    <t>Retention Time</t>
  </si>
  <si>
    <t>N2O</t>
  </si>
  <si>
    <t>CH4</t>
  </si>
  <si>
    <t>CO2</t>
  </si>
  <si>
    <t>Sample A2</t>
  </si>
  <si>
    <t>sample B1</t>
  </si>
  <si>
    <t>Sample B2</t>
  </si>
  <si>
    <t>sample C1</t>
  </si>
  <si>
    <t>Sample C2</t>
  </si>
  <si>
    <t>peak area</t>
  </si>
  <si>
    <t>Conc. Of unknown =</t>
  </si>
  <si>
    <t>N2O (%)</t>
  </si>
  <si>
    <t>CH4  (%)</t>
  </si>
  <si>
    <t>Standard (mL)</t>
  </si>
  <si>
    <t>CO2 (%)</t>
  </si>
  <si>
    <t>Estimated concentration</t>
  </si>
  <si>
    <t>Detector response (Peak area)</t>
  </si>
  <si>
    <t>*0.607882576933912</t>
  </si>
  <si>
    <t>*0.688410151696185</t>
  </si>
  <si>
    <t>*0.963234431871587</t>
  </si>
  <si>
    <t>*0.353372173828844</t>
  </si>
  <si>
    <t>*0.509914638068799</t>
  </si>
  <si>
    <t>*-0.351437071771474</t>
  </si>
  <si>
    <t>*-0.452615755777851</t>
  </si>
  <si>
    <t>*-0.531344871079776</t>
  </si>
  <si>
    <t>*-0.985285509982582</t>
  </si>
  <si>
    <t>*-0.975872251223172</t>
  </si>
  <si>
    <t>*-0.618078537363692</t>
  </si>
  <si>
    <t>*-0.674311212651794</t>
  </si>
  <si>
    <t>*-0.932745529471</t>
  </si>
  <si>
    <t>*-0.905455434402385</t>
  </si>
  <si>
    <t>*-0.447137162714702</t>
  </si>
  <si>
    <t>*-0.385677673060804</t>
  </si>
  <si>
    <t>*0.986140967017324</t>
  </si>
  <si>
    <t>*0.708805851683198</t>
  </si>
  <si>
    <t>*0.504457438166989</t>
  </si>
  <si>
    <t>*0.81018540679502</t>
  </si>
  <si>
    <t>*0.884091165565495</t>
  </si>
  <si>
    <t>*0.836448943309297</t>
  </si>
  <si>
    <t>*0.837689366105408</t>
  </si>
  <si>
    <t>*0.983665595065011</t>
  </si>
  <si>
    <t>*0.879933244540756</t>
  </si>
  <si>
    <t>*-0.831209812611833</t>
  </si>
  <si>
    <t>*-0.776734128732632</t>
  </si>
  <si>
    <t>*-0.787572300375705</t>
  </si>
  <si>
    <t>*-0.823637812373148</t>
  </si>
  <si>
    <t>*0.807245264420119</t>
  </si>
  <si>
    <t>*0.703583549423147</t>
  </si>
  <si>
    <t>*0.919707918661633</t>
  </si>
  <si>
    <t>*-0.942130345109843</t>
  </si>
  <si>
    <t>*-0.789306256999666</t>
  </si>
  <si>
    <t>*-0.955871811638507</t>
  </si>
  <si>
    <t>*-0.849700813051152</t>
  </si>
  <si>
    <t>*-0.688028752117291</t>
  </si>
  <si>
    <t>*-0.959471627398752</t>
  </si>
  <si>
    <t>*0.484759354368199</t>
  </si>
  <si>
    <t>*0.638243570649427</t>
  </si>
  <si>
    <t>*-0.422389317734291</t>
  </si>
  <si>
    <t>*0.849308090121153</t>
  </si>
  <si>
    <t>*0.936711880637418</t>
  </si>
  <si>
    <t>*-0.886585685243385</t>
  </si>
  <si>
    <t>*0.721205645123833</t>
  </si>
  <si>
    <t>*-0.906799415079735</t>
  </si>
  <si>
    <t>*-0.965419452885654</t>
  </si>
  <si>
    <t>*0.67444376536896</t>
  </si>
  <si>
    <t>*-0.771399052833017</t>
  </si>
  <si>
    <t>*0.849629146720933</t>
  </si>
  <si>
    <t>*-0.783000419204152</t>
  </si>
  <si>
    <t>*-0.810462371526634</t>
  </si>
  <si>
    <t>*-0.880944988469279</t>
  </si>
  <si>
    <t>*0.502142786375336</t>
  </si>
  <si>
    <t>*-0.910981189828837</t>
  </si>
  <si>
    <t>*-0.961484120868838</t>
  </si>
  <si>
    <t>*-0.465612662879317</t>
  </si>
  <si>
    <t>*0.962301349571989</t>
  </si>
  <si>
    <t>*0.952548988647278</t>
  </si>
  <si>
    <t>*-0.530054575808995</t>
  </si>
  <si>
    <t>*-0.597101565005052</t>
  </si>
  <si>
    <t>*0.979042246986005</t>
  </si>
  <si>
    <t>Algal Biomass</t>
  </si>
  <si>
    <t>AOB                                                            -                                    Ammonia Oxidizing Bacteria</t>
  </si>
  <si>
    <t>NOB                                                            -                                    Nitrite Oxidizing Bacteria</t>
  </si>
  <si>
    <t>Anammox                                                  -                                    Anaerobic Ammonia Oxidation</t>
  </si>
  <si>
    <t>AOE                                                             -                                   Ammonium oxidizing exoelectrogens</t>
  </si>
  <si>
    <t>DNE                                                             -                                   Denitrifying Electrotrophs</t>
  </si>
  <si>
    <t>DIET                                                             -                                   Direct Interspecies Electron Transfer</t>
  </si>
  <si>
    <t>DNA                                                             -                                   Deoxyribonucleic Acid</t>
  </si>
  <si>
    <t>RNA                                                             -                                   Ribonucleic Acid</t>
  </si>
  <si>
    <t>USSR                                                            -                                   Union of Soviet Socialist Republics</t>
  </si>
  <si>
    <t xml:space="preserve"> OFN                                                            -                                   Oxygen-free Nitrogen</t>
  </si>
  <si>
    <t>PPM                                                             -                                    Part Per Million</t>
  </si>
  <si>
    <t>GS:                                                               -                                     Gln Synthetase</t>
  </si>
  <si>
    <t>GOGAT                                                        -                                     Glu 2-oxoglutarate aminotransferase</t>
  </si>
  <si>
    <t>GDH                                                             -                                     Glu Dehydrogenase:</t>
  </si>
  <si>
    <t>Nr                                                                 -                                     Reactive Nitrogen</t>
  </si>
  <si>
    <t>WHO                                                            -                                     World Health Organization</t>
  </si>
  <si>
    <t>NR                                                                 -                                     Nitrate Reductase</t>
  </si>
  <si>
    <t>NADH                                                            -                                     Nicotinamide Adenine Dinucleotide</t>
  </si>
  <si>
    <t>NADPH                                                         -                  Nicotinamide Adenine Dinucleotide Phosphate</t>
  </si>
  <si>
    <t>BOD                                                               -                   Biological Oxygen Demand</t>
  </si>
  <si>
    <t>COD                                                               -                   Chemical Oxygen Demand</t>
  </si>
  <si>
    <t>EET                                                                 -                   Extracellular Electron Transfer</t>
  </si>
  <si>
    <t>EIA                                                                 -                   Energy Information Administration</t>
  </si>
  <si>
    <t>GG-syringe                                                   -                    Gas glass-syringe</t>
  </si>
  <si>
    <t>APHA                                                             -                     American Public Health Association</t>
  </si>
  <si>
    <t>TCD                                                                -                    Thermal Conductivity Detector</t>
  </si>
  <si>
    <t>PCR                                                                 -               Polyremase Chain Reaction</t>
  </si>
  <si>
    <t>PERMANOVA                                                -               Permutational Analysis of Variance</t>
  </si>
  <si>
    <t>RDA                                                                 -              Redundancy Analysis</t>
  </si>
  <si>
    <t>MANOVA                                                       -              Multivariate Analysis of Variance</t>
  </si>
  <si>
    <t>PICRUSt                                                          -              Phylogenetic Investigation of Communities by Reconstruction of Unobserved States</t>
  </si>
  <si>
    <t>KEGG                                                               -               Kyoto Encyclopedia of Genes and Genomes</t>
  </si>
  <si>
    <t>OTUs                                                                -               Operational Units</t>
  </si>
  <si>
    <t>CEM                                                                 -                Cation Exchange Membrane</t>
  </si>
  <si>
    <t>ADRR                                                               -                Average Daily Removal Rate</t>
  </si>
  <si>
    <t>DNB                                                                 -                Denitrifying Bacteria</t>
  </si>
  <si>
    <t>RSVs                                                                 -                Ribosomal Sequence Variants</t>
  </si>
  <si>
    <t>ANOVA                                                             -               Analysis of Variance</t>
  </si>
  <si>
    <t>SEM                                                                   -               Scan Electron Microscope</t>
  </si>
  <si>
    <t>UPGMA                                                            -             Unweighted Pair-group Method with Arithmetic Mean</t>
  </si>
  <si>
    <t>PCA                                                                -                Principal Component Analyses</t>
  </si>
  <si>
    <t>Definition</t>
  </si>
  <si>
    <t>AOB</t>
  </si>
  <si>
    <t>Ammonia Oxidizing Bacteria</t>
  </si>
  <si>
    <t xml:space="preserve">NOB  </t>
  </si>
  <si>
    <t>Nitrite Oxidizing Bacteria</t>
  </si>
  <si>
    <t xml:space="preserve">Anammox         </t>
  </si>
  <si>
    <t>Anaerobic Ammonia Oxidation</t>
  </si>
  <si>
    <t xml:space="preserve">AOE        </t>
  </si>
  <si>
    <t>Ammonium oxidizing exoelectrogens</t>
  </si>
  <si>
    <t xml:space="preserve">DNE </t>
  </si>
  <si>
    <t>Denitrifying Electrotrophs</t>
  </si>
  <si>
    <t xml:space="preserve">DIET    </t>
  </si>
  <si>
    <t>Direct Interspecies Electron Transfer</t>
  </si>
  <si>
    <t xml:space="preserve">DNA    </t>
  </si>
  <si>
    <t>Deoxyribonucleic Acid</t>
  </si>
  <si>
    <t xml:space="preserve">RNA </t>
  </si>
  <si>
    <t>Ribonucleic Acid</t>
  </si>
  <si>
    <t xml:space="preserve">USSR        </t>
  </si>
  <si>
    <t xml:space="preserve"> Union of Soviet Socialist Republics</t>
  </si>
  <si>
    <t xml:space="preserve">PSA     </t>
  </si>
  <si>
    <t xml:space="preserve"> Pressure Swing Adsorption</t>
  </si>
  <si>
    <t xml:space="preserve"> OFN   </t>
  </si>
  <si>
    <t>Oxygen-free Nitrogen</t>
  </si>
  <si>
    <t xml:space="preserve">PPM       </t>
  </si>
  <si>
    <t>PSA                                                             -                                    Pressure Swing Adsorption</t>
  </si>
  <si>
    <t xml:space="preserve"> Part Per Million</t>
  </si>
  <si>
    <t xml:space="preserve"> Gln Synthetase</t>
  </si>
  <si>
    <t>GOGAT</t>
  </si>
  <si>
    <t>Glu 2-oxoglutarate aminotransferase</t>
  </si>
  <si>
    <t xml:space="preserve">GDH     </t>
  </si>
  <si>
    <t>Glu Dehydrogenase</t>
  </si>
  <si>
    <t xml:space="preserve">GS  </t>
  </si>
  <si>
    <t xml:space="preserve">Nr  </t>
  </si>
  <si>
    <t>Reactive Nitrogen</t>
  </si>
  <si>
    <t xml:space="preserve">WHO   </t>
  </si>
  <si>
    <t>World Health Organization</t>
  </si>
  <si>
    <t>NR</t>
  </si>
  <si>
    <t xml:space="preserve"> Nitrate Reductase</t>
  </si>
  <si>
    <t xml:space="preserve">NADH   </t>
  </si>
  <si>
    <t>Nicotinamide Adenine Dinucleotide</t>
  </si>
  <si>
    <t xml:space="preserve">NADPH </t>
  </si>
  <si>
    <t>Nicotinamide Adenine Dinucleotide Phosphate</t>
  </si>
  <si>
    <t xml:space="preserve">BOD       </t>
  </si>
  <si>
    <t>Biological Oxygen Demand</t>
  </si>
  <si>
    <t>COD</t>
  </si>
  <si>
    <t>Chemical Oxygen Demand</t>
  </si>
  <si>
    <t xml:space="preserve">EET    </t>
  </si>
  <si>
    <t xml:space="preserve">  Extracellular Electron Transfer</t>
  </si>
  <si>
    <t xml:space="preserve">EIA  </t>
  </si>
  <si>
    <t>Energy Information Administration</t>
  </si>
  <si>
    <t xml:space="preserve">BECs      </t>
  </si>
  <si>
    <t xml:space="preserve">BECs                                                              -                   </t>
  </si>
  <si>
    <t>Bioelectrochemical Cells</t>
  </si>
  <si>
    <t xml:space="preserve">GG-syringe    </t>
  </si>
  <si>
    <t xml:space="preserve"> Gas glass-syringe</t>
  </si>
  <si>
    <t xml:space="preserve">APHA  </t>
  </si>
  <si>
    <t>American Public Health Association</t>
  </si>
  <si>
    <t xml:space="preserve">TCD     </t>
  </si>
  <si>
    <t>Thermal Conductivity Detector</t>
  </si>
  <si>
    <t xml:space="preserve">PCR  </t>
  </si>
  <si>
    <t>Polyremase Chain Reaction</t>
  </si>
  <si>
    <t xml:space="preserve">PERMANOVA </t>
  </si>
  <si>
    <t>Permutational Analysis of Variance</t>
  </si>
  <si>
    <t>RDA</t>
  </si>
  <si>
    <t>Redundancy Analysis</t>
  </si>
  <si>
    <t>MANOVA</t>
  </si>
  <si>
    <t>Multivariate Analysis of Variance</t>
  </si>
  <si>
    <t xml:space="preserve">PICRUSt   </t>
  </si>
  <si>
    <t>Phylogenetic Investigation of Communities by Reconstruction of Unobserved States</t>
  </si>
  <si>
    <t xml:space="preserve">KEGG   </t>
  </si>
  <si>
    <t>Kyoto Encyclopedia of Genes and Genomes</t>
  </si>
  <si>
    <t xml:space="preserve">OTUs        </t>
  </si>
  <si>
    <t xml:space="preserve"> Operational Units</t>
  </si>
  <si>
    <t xml:space="preserve">CEM </t>
  </si>
  <si>
    <t>Cation Exchange Membrane</t>
  </si>
  <si>
    <t>ADRR</t>
  </si>
  <si>
    <t xml:space="preserve"> Average Daily Removal Rate</t>
  </si>
  <si>
    <t xml:space="preserve">DNB   </t>
  </si>
  <si>
    <t>Denitrifying Bacteria</t>
  </si>
  <si>
    <t xml:space="preserve">RSVs  </t>
  </si>
  <si>
    <t xml:space="preserve"> Ribosomal Sequence Variants</t>
  </si>
  <si>
    <t xml:space="preserve"> Analysis of Variance</t>
  </si>
  <si>
    <t>SEM</t>
  </si>
  <si>
    <t xml:space="preserve"> Scan Electron Microscope</t>
  </si>
  <si>
    <t xml:space="preserve">UPGMA     </t>
  </si>
  <si>
    <t>Unweighted Pair-group Method with Arithmetic Mean</t>
  </si>
  <si>
    <t>PCA</t>
  </si>
  <si>
    <t xml:space="preserve"> Principal Component Analyses</t>
  </si>
  <si>
    <t>Abbreviation                 +K102:S137                                                                                               Definition</t>
  </si>
  <si>
    <t xml:space="preserve">BIOGAS </t>
  </si>
  <si>
    <t>C2 DRR</t>
  </si>
  <si>
    <t>Daily NO3 Conc.</t>
  </si>
  <si>
    <t>daily removal rate</t>
  </si>
  <si>
    <t>A1 NH3</t>
  </si>
  <si>
    <t>C1 DRR</t>
  </si>
  <si>
    <t>Daily NH3 Conc.</t>
  </si>
  <si>
    <t>Daily removal rate</t>
  </si>
  <si>
    <t>C1 -  NH3 REMOVAL EFFICIENCY</t>
  </si>
  <si>
    <t>B1 - NH3 REMOVAL EFFICIENCY</t>
  </si>
  <si>
    <t>A1 - NH3 REMOVAL EFFICIENCY</t>
  </si>
  <si>
    <t>A1  ADRR</t>
  </si>
  <si>
    <t>B1  ADRR</t>
  </si>
  <si>
    <t>C1  ADRR</t>
  </si>
  <si>
    <t>A1  DRR</t>
  </si>
  <si>
    <t>B1  DRR</t>
  </si>
  <si>
    <t>C1  DRR</t>
  </si>
  <si>
    <t>A1 pH</t>
  </si>
  <si>
    <t xml:space="preserve">B1  pH </t>
  </si>
  <si>
    <t xml:space="preserve">C1  pH </t>
  </si>
  <si>
    <t>A1  pH</t>
  </si>
  <si>
    <t>The data from analysis of variance has shown that the use of Chlorella vulgaris and biochar can significantly increase or decrease the accumulation of NH4 in cathodic chamber (P&lt;0.05)</t>
  </si>
  <si>
    <t>BATCH A</t>
  </si>
  <si>
    <t>BATCH B</t>
  </si>
  <si>
    <t>BATCH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</si>
</sst>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_ 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1" fontId="0" fillId="0" borderId="0" xfId="1" applyNumberFormat="1" applyFont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9" fontId="0" fillId="3" borderId="0" xfId="0" applyNumberFormat="1" applyFill="1"/>
    <xf numFmtId="0" fontId="0" fillId="3" borderId="0" xfId="0" applyFill="1"/>
    <xf numFmtId="10" fontId="0" fillId="3" borderId="0" xfId="0" applyNumberFormat="1" applyFill="1"/>
    <xf numFmtId="3" fontId="0" fillId="0" borderId="0" xfId="0" applyNumberFormat="1"/>
    <xf numFmtId="2" fontId="0" fillId="0" borderId="1" xfId="0" applyNumberFormat="1" applyFill="1" applyBorder="1" applyAlignment="1"/>
    <xf numFmtId="165" fontId="0" fillId="0" borderId="1" xfId="0" applyNumberFormat="1" applyFill="1" applyBorder="1" applyAlignment="1"/>
    <xf numFmtId="165" fontId="0" fillId="0" borderId="0" xfId="0" applyNumberFormat="1" applyFill="1" applyBorder="1" applyAlignment="1"/>
    <xf numFmtId="0" fontId="1" fillId="0" borderId="1" xfId="0" applyFont="1" applyBorder="1"/>
    <xf numFmtId="0" fontId="4" fillId="0" borderId="1" xfId="0" applyFont="1" applyBorder="1"/>
    <xf numFmtId="0" fontId="1" fillId="0" borderId="10" xfId="0" applyFont="1" applyFill="1" applyBorder="1"/>
    <xf numFmtId="0" fontId="2" fillId="0" borderId="11" xfId="0" applyFont="1" applyFill="1" applyBorder="1" applyAlignment="1">
      <alignment horizontal="center"/>
    </xf>
    <xf numFmtId="2" fontId="0" fillId="2" borderId="1" xfId="0" applyNumberFormat="1" applyFill="1" applyBorder="1" applyAlignment="1"/>
    <xf numFmtId="2" fontId="0" fillId="4" borderId="1" xfId="0" applyNumberFormat="1" applyFill="1" applyBorder="1" applyAlignment="1"/>
    <xf numFmtId="2" fontId="0" fillId="0" borderId="1" xfId="0" applyNumberFormat="1" applyBorder="1"/>
    <xf numFmtId="2" fontId="0" fillId="2" borderId="1" xfId="0" applyNumberFormat="1" applyFill="1" applyBorder="1"/>
    <xf numFmtId="2" fontId="0" fillId="4" borderId="1" xfId="0" applyNumberFormat="1" applyFill="1" applyBorder="1"/>
    <xf numFmtId="0" fontId="0" fillId="0" borderId="0" xfId="0" applyFill="1"/>
    <xf numFmtId="2" fontId="0" fillId="0" borderId="0" xfId="0" applyNumberFormat="1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5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lt1"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NH3 - N</c:v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-5.5555555555555809E-3"/>
                  <c:y val="0.129629629629629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F6-4542-9DD5-2AD1A88EB7F4}"/>
                </c:ext>
              </c:extLst>
            </c:dLbl>
            <c:dLbl>
              <c:idx val="1"/>
              <c:layout>
                <c:manualLayout>
                  <c:x val="0"/>
                  <c:y val="0.138888888888888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6-4542-9DD5-2AD1A88EB7F4}"/>
                </c:ext>
              </c:extLst>
            </c:dLbl>
            <c:dLbl>
              <c:idx val="2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F6-4542-9DD5-2AD1A88EB7F4}"/>
                </c:ext>
              </c:extLst>
            </c:dLbl>
            <c:spPr>
              <a:solidFill>
                <a:schemeClr val="accent2">
                  <a:lumMod val="60000"/>
                  <a:lumOff val="40000"/>
                  <a:alpha val="73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'NO3 in anode &amp; cathode'!$H$26:$H$28</c:f>
              <c:strCache>
                <c:ptCount val="3"/>
                <c:pt idx="0">
                  <c:v>Batch A</c:v>
                </c:pt>
                <c:pt idx="1">
                  <c:v>Batch B</c:v>
                </c:pt>
                <c:pt idx="2">
                  <c:v>Batch C</c:v>
                </c:pt>
              </c:strCache>
            </c:strRef>
          </c:cat>
          <c:val>
            <c:numRef>
              <c:f>'NO3 in anode &amp; cathode'!$I$26:$I$28</c:f>
              <c:numCache>
                <c:formatCode>General</c:formatCode>
                <c:ptCount val="3"/>
                <c:pt idx="0">
                  <c:v>96</c:v>
                </c:pt>
                <c:pt idx="1">
                  <c:v>97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6-4542-9DD5-2AD1A88EB7F4}"/>
            </c:ext>
          </c:extLst>
        </c:ser>
        <c:ser>
          <c:idx val="1"/>
          <c:order val="1"/>
          <c:tx>
            <c:v>NO3 - N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 prstMaterial="translucentPowder">
              <a:contourClr>
                <a:schemeClr val="tx1"/>
              </a:contourClr>
            </a:sp3d>
          </c:spPr>
          <c:invertIfNegative val="0"/>
          <c:dLbls>
            <c:dLbl>
              <c:idx val="0"/>
              <c:layout>
                <c:manualLayout>
                  <c:x val="1.6666666666666614E-2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F6-4542-9DD5-2AD1A88EB7F4}"/>
                </c:ext>
              </c:extLst>
            </c:dLbl>
            <c:dLbl>
              <c:idx val="1"/>
              <c:layout>
                <c:manualLayout>
                  <c:x val="1.6666666666666666E-2"/>
                  <c:y val="9.722222222222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6-4542-9DD5-2AD1A88EB7F4}"/>
                </c:ext>
              </c:extLst>
            </c:dLbl>
            <c:dLbl>
              <c:idx val="2"/>
              <c:layout>
                <c:manualLayout>
                  <c:x val="-2.7777777777777779E-3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F6-4542-9DD5-2AD1A88EB7F4}"/>
                </c:ext>
              </c:extLst>
            </c:dLbl>
            <c:spPr>
              <a:solidFill>
                <a:schemeClr val="accent1">
                  <a:lumMod val="40000"/>
                  <a:lumOff val="60000"/>
                  <a:alpha val="76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'NO3 in anode &amp; cathode'!$H$26:$H$28</c:f>
              <c:strCache>
                <c:ptCount val="3"/>
                <c:pt idx="0">
                  <c:v>Batch A</c:v>
                </c:pt>
                <c:pt idx="1">
                  <c:v>Batch B</c:v>
                </c:pt>
                <c:pt idx="2">
                  <c:v>Batch C</c:v>
                </c:pt>
              </c:strCache>
            </c:strRef>
          </c:cat>
          <c:val>
            <c:numRef>
              <c:f>'NO3 in anode &amp; cathode'!$J$26:$J$28</c:f>
              <c:numCache>
                <c:formatCode>General</c:formatCode>
                <c:ptCount val="3"/>
                <c:pt idx="0">
                  <c:v>95</c:v>
                </c:pt>
                <c:pt idx="1">
                  <c:v>94</c:v>
                </c:pt>
                <c:pt idx="2">
                  <c:v>99.9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F6-4542-9DD5-2AD1A88EB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8989008"/>
        <c:axId val="138994888"/>
        <c:axId val="449285352"/>
      </c:bar3DChart>
      <c:catAx>
        <c:axId val="13898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Batches of operation</a:t>
                </a:r>
              </a:p>
            </c:rich>
          </c:tx>
          <c:layout>
            <c:manualLayout>
              <c:xMode val="edge"/>
              <c:yMode val="edge"/>
              <c:x val="0.28498507024328162"/>
              <c:y val="0.82884905794048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4888"/>
        <c:crosses val="autoZero"/>
        <c:auto val="1"/>
        <c:lblAlgn val="ctr"/>
        <c:lblOffset val="100"/>
        <c:noMultiLvlLbl val="0"/>
      </c:catAx>
      <c:valAx>
        <c:axId val="13899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Removal efficiency (%) </a:t>
                </a:r>
              </a:p>
            </c:rich>
          </c:tx>
          <c:layout>
            <c:manualLayout>
              <c:xMode val="edge"/>
              <c:yMode val="edge"/>
              <c:x val="3.1409162356345284E-2"/>
              <c:y val="0.28031910331892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9008"/>
        <c:crosses val="autoZero"/>
        <c:crossBetween val="between"/>
      </c:valAx>
      <c:serAx>
        <c:axId val="449285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4888"/>
        <c:crosses val="autoZero"/>
      </c:serAx>
      <c:spPr>
        <a:pattFill prst="pct5">
          <a:fgClr>
            <a:schemeClr val="accent2">
              <a:lumMod val="60000"/>
              <a:lumOff val="40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Algal Biomass Standard Curve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57150">
                <a:solidFill>
                  <a:srgbClr val="C00000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6295056867891509E-2"/>
                  <c:y val="0.42087962962962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'Spp, genus, phyl &amp; stand. curve'!$C$4:$C$8</c:f>
              <c:numCache>
                <c:formatCode>General</c:formatCode>
                <c:ptCount val="5"/>
                <c:pt idx="0">
                  <c:v>0.24</c:v>
                </c:pt>
                <c:pt idx="1">
                  <c:v>0.2</c:v>
                </c:pt>
                <c:pt idx="2">
                  <c:v>0.16</c:v>
                </c:pt>
                <c:pt idx="3">
                  <c:v>0.12</c:v>
                </c:pt>
                <c:pt idx="4">
                  <c:v>0.08</c:v>
                </c:pt>
              </c:numCache>
            </c:numRef>
          </c:xVal>
          <c:yVal>
            <c:numRef>
              <c:f>'Spp, genus, phyl &amp; stand. curve'!$D$4:$D$8</c:f>
              <c:numCache>
                <c:formatCode>General</c:formatCode>
                <c:ptCount val="5"/>
                <c:pt idx="0" formatCode="0.000_ ">
                  <c:v>1.1399999999999999</c:v>
                </c:pt>
                <c:pt idx="1">
                  <c:v>0.91600000000000004</c:v>
                </c:pt>
                <c:pt idx="2">
                  <c:v>0.64500000000000002</c:v>
                </c:pt>
                <c:pt idx="3">
                  <c:v>0.44600000000000001</c:v>
                </c:pt>
                <c:pt idx="4">
                  <c:v>0.23300000000000001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64-F441-9715-6AD09DF5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93320"/>
        <c:axId val="138991752"/>
      </c:scatterChart>
      <c:valAx>
        <c:axId val="138993320"/>
        <c:scaling>
          <c:orientation val="minMax"/>
          <c:max val="0.25"/>
          <c:min val="5.000000000000001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1752"/>
        <c:crosses val="autoZero"/>
        <c:crossBetween val="midCat"/>
      </c:valAx>
      <c:valAx>
        <c:axId val="138991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3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N</a:t>
            </a:r>
            <a:r>
              <a:rPr lang="en-US" baseline="-25000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en-US">
                <a:ln>
                  <a:noFill/>
                </a:ln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O Standard Curve</a:t>
            </a:r>
          </a:p>
        </c:rich>
      </c:tx>
      <c:layout>
        <c:manualLayout>
          <c:xMode val="edge"/>
          <c:yMode val="edge"/>
          <c:x val="0.3912637795275590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22225">
                <a:solidFill>
                  <a:srgbClr val="C00000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354899387576553"/>
                  <c:y val="0.40231481481481479"/>
                </c:manualLayout>
              </c:layout>
              <c:numFmt formatCode="General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 results and standard curves'!$J$3:$J$7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</c:numCache>
            </c:numRef>
          </c:xVal>
          <c:yVal>
            <c:numRef>
              <c:f>'GC results and standard curves'!$K$3:$K$7</c:f>
              <c:numCache>
                <c:formatCode>General</c:formatCode>
                <c:ptCount val="5"/>
                <c:pt idx="0">
                  <c:v>797.55849999999998</c:v>
                </c:pt>
                <c:pt idx="1">
                  <c:v>1507.0160999999998</c:v>
                </c:pt>
                <c:pt idx="2">
                  <c:v>2457.4737999999998</c:v>
                </c:pt>
                <c:pt idx="3">
                  <c:v>3190.2339999999999</c:v>
                </c:pt>
                <c:pt idx="4">
                  <c:v>3975.9085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E3-7A48-9E17-29F1AA8AF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91360"/>
        <c:axId val="138992144"/>
      </c:scatterChart>
      <c:valAx>
        <c:axId val="13899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Concentration</a:t>
                </a:r>
                <a:r>
                  <a:rPr lang="en-US" baseline="0">
                    <a:solidFill>
                      <a:schemeClr val="tx1"/>
                    </a:solidFill>
                  </a:rPr>
                  <a:t> (ppm)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145013123359582"/>
              <c:y val="0.90645815106445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2144"/>
        <c:crosses val="autoZero"/>
        <c:crossBetween val="midCat"/>
      </c:valAx>
      <c:valAx>
        <c:axId val="13899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1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CH</a:t>
            </a:r>
            <a:r>
              <a:rPr lang="en-US" baseline="-25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 </a:t>
            </a:r>
            <a:r>
              <a:rPr lang="en-US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Standard Curve</a:t>
            </a:r>
          </a:p>
        </c:rich>
      </c:tx>
      <c:layout>
        <c:manualLayout>
          <c:xMode val="edge"/>
          <c:yMode val="edge"/>
          <c:x val="0.3775345581802275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28575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95349956255468"/>
                  <c:y val="0.4208796296296296"/>
                </c:manualLayout>
              </c:layout>
              <c:numFmt formatCode="General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 results and standard curves'!$N$3:$N$7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</c:numCache>
            </c:numRef>
          </c:xVal>
          <c:yVal>
            <c:numRef>
              <c:f>'GC results and standard curves'!$O$3:$O$7</c:f>
              <c:numCache>
                <c:formatCode>General</c:formatCode>
                <c:ptCount val="5"/>
                <c:pt idx="0">
                  <c:v>898.28207499999996</c:v>
                </c:pt>
                <c:pt idx="1">
                  <c:v>1688.2820750000001</c:v>
                </c:pt>
                <c:pt idx="2">
                  <c:v>2586.5641500000002</c:v>
                </c:pt>
                <c:pt idx="3">
                  <c:v>3593.1282999999999</c:v>
                </c:pt>
                <c:pt idx="4">
                  <c:v>4273.1283000000003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A6-4B4B-A601-05F1E4CC3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88224"/>
        <c:axId val="138990576"/>
      </c:scatterChart>
      <c:valAx>
        <c:axId val="13898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Concentration</a:t>
                </a:r>
                <a:r>
                  <a:rPr lang="en-US" baseline="0">
                    <a:solidFill>
                      <a:schemeClr val="tx1"/>
                    </a:solidFill>
                  </a:rPr>
                  <a:t> (ppm)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0576"/>
        <c:crosses val="autoZero"/>
        <c:crossBetween val="midCat"/>
      </c:valAx>
      <c:valAx>
        <c:axId val="13899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Peak</a:t>
                </a:r>
                <a:r>
                  <a:rPr lang="en-US" baseline="0">
                    <a:solidFill>
                      <a:schemeClr val="tx1"/>
                    </a:solidFill>
                  </a:rPr>
                  <a:t> area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8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</a:t>
            </a:r>
            <a:r>
              <a:rPr lang="en-US" baseline="-25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en-US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31750">
                <a:solidFill>
                  <a:schemeClr val="accent1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5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085454943132108"/>
                  <c:y val="0.42793635170603672"/>
                </c:manualLayout>
              </c:layout>
              <c:numFmt formatCode="General" sourceLinked="0"/>
              <c:spPr>
                <a:noFill/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'GC results and standard curves'!$N$19:$N$23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</c:numCache>
            </c:numRef>
          </c:xVal>
          <c:yVal>
            <c:numRef>
              <c:f>'GC results and standard curves'!$O$19:$O$23</c:f>
              <c:numCache>
                <c:formatCode>General</c:formatCode>
                <c:ptCount val="5"/>
                <c:pt idx="0">
                  <c:v>1211.4967780000002</c:v>
                </c:pt>
                <c:pt idx="1">
                  <c:v>2111.4967780000002</c:v>
                </c:pt>
                <c:pt idx="2">
                  <c:v>3322.9935560000004</c:v>
                </c:pt>
                <c:pt idx="3">
                  <c:v>4522.9935560000004</c:v>
                </c:pt>
                <c:pt idx="4">
                  <c:v>6057.4838900000004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A9-9C4D-A4CD-CBB406C41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992928"/>
        <c:axId val="138988616"/>
      </c:scatterChart>
      <c:valAx>
        <c:axId val="13899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Concentration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alpha val="96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8616"/>
        <c:crosses val="autoZero"/>
        <c:crossBetween val="midCat"/>
      </c:valAx>
      <c:valAx>
        <c:axId val="13898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Peak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9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2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>
            <a:lumMod val="75000"/>
          </a:schemeClr>
        </a:solidFill>
      </a:ln>
      <a:scene3d>
        <a:camera prst="orthographicFront"/>
        <a:lightRig rig="threePt" dir="t"/>
      </a:scene3d>
      <a:sp3d prstMaterial="translucentPowder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  <a:ln>
        <a:solidFill>
          <a:schemeClr val="phClr">
            <a:lumMod val="7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495573</xdr:colOff>
      <xdr:row>19</xdr:row>
      <xdr:rowOff>61419</xdr:rowOff>
    </xdr:from>
    <xdr:to>
      <xdr:col>20</xdr:col>
      <xdr:colOff>187270</xdr:colOff>
      <xdr:row>33</xdr:row>
      <xdr:rowOff>137619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1</xdr:row>
      <xdr:rowOff>33337</xdr:rowOff>
    </xdr:from>
    <xdr:to>
      <xdr:col>11</xdr:col>
      <xdr:colOff>500062</xdr:colOff>
      <xdr:row>15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323491</xdr:colOff>
      <xdr:row>10</xdr:row>
      <xdr:rowOff>30191</xdr:rowOff>
    </xdr:from>
    <xdr:to>
      <xdr:col>7</xdr:col>
      <xdr:colOff>618227</xdr:colOff>
      <xdr:row>24</xdr:row>
      <xdr:rowOff>134547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17970</xdr:colOff>
      <xdr:row>3</xdr:row>
      <xdr:rowOff>57150</xdr:rowOff>
    </xdr:from>
    <xdr:to>
      <xdr:col>16</xdr:col>
      <xdr:colOff>240819</xdr:colOff>
      <xdr:row>17</xdr:row>
      <xdr:rowOff>158510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288445</xdr:colOff>
      <xdr:row>6</xdr:row>
      <xdr:rowOff>111065</xdr:rowOff>
    </xdr:from>
    <xdr:to>
      <xdr:col>17</xdr:col>
      <xdr:colOff>511294</xdr:colOff>
      <xdr:row>21</xdr:row>
      <xdr:rowOff>23723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45"/>
  <sheetViews>
    <sheetView zoomScale="87" zoomScaleNormal="87" workbookViewId="0">
      <selection activeCell="U1" sqref="U1:AB1"/>
    </sheetView>
  </sheetViews>
  <sheetFormatPr baseColWidth="10" defaultColWidth="8.83203125" defaultRowHeight="15" x14ac:dyDescent="0.2"/>
  <sheetData>
    <row r="1" spans="1:28" x14ac:dyDescent="0.2">
      <c r="A1" s="37" t="s">
        <v>423</v>
      </c>
      <c r="B1" s="37"/>
      <c r="C1" s="37"/>
      <c r="D1" s="37"/>
      <c r="E1" s="37"/>
      <c r="F1" s="37"/>
      <c r="G1" s="37"/>
      <c r="H1" s="37"/>
      <c r="K1" s="37" t="s">
        <v>424</v>
      </c>
      <c r="L1" s="37"/>
      <c r="M1" s="37"/>
      <c r="N1" s="37"/>
      <c r="O1" s="37"/>
      <c r="P1" s="37"/>
      <c r="Q1" s="37"/>
      <c r="R1" s="37"/>
      <c r="S1" s="37"/>
      <c r="U1" s="37" t="s">
        <v>425</v>
      </c>
      <c r="V1" s="37"/>
      <c r="W1" s="37"/>
      <c r="X1" s="37"/>
      <c r="Y1" s="37"/>
      <c r="Z1" s="37"/>
      <c r="AA1" s="37"/>
      <c r="AB1" s="37"/>
    </row>
    <row r="2" spans="1:28" x14ac:dyDescent="0.2">
      <c r="A2" s="1" t="s">
        <v>164</v>
      </c>
      <c r="B2" s="1" t="s">
        <v>165</v>
      </c>
      <c r="C2" t="s">
        <v>4</v>
      </c>
      <c r="D2" s="1" t="s">
        <v>166</v>
      </c>
      <c r="E2" s="1" t="s">
        <v>13</v>
      </c>
      <c r="F2" t="s">
        <v>14</v>
      </c>
      <c r="G2" s="1" t="s">
        <v>175</v>
      </c>
      <c r="H2" s="1" t="s">
        <v>176</v>
      </c>
      <c r="I2" s="31"/>
      <c r="J2" s="31"/>
      <c r="K2" t="s">
        <v>167</v>
      </c>
      <c r="L2" t="s">
        <v>168</v>
      </c>
      <c r="M2" t="s">
        <v>3</v>
      </c>
      <c r="N2" t="s">
        <v>1</v>
      </c>
      <c r="O2" t="s">
        <v>79</v>
      </c>
      <c r="P2" t="s">
        <v>5</v>
      </c>
      <c r="Q2" t="s">
        <v>2</v>
      </c>
      <c r="R2" t="s">
        <v>177</v>
      </c>
      <c r="S2" t="s">
        <v>178</v>
      </c>
      <c r="T2" s="31"/>
      <c r="U2" t="s">
        <v>169</v>
      </c>
      <c r="V2" t="s">
        <v>170</v>
      </c>
      <c r="W2" t="s">
        <v>171</v>
      </c>
      <c r="X2" t="s">
        <v>172</v>
      </c>
      <c r="Y2" t="s">
        <v>173</v>
      </c>
      <c r="Z2" t="s">
        <v>174</v>
      </c>
      <c r="AA2" t="s">
        <v>179</v>
      </c>
      <c r="AB2" t="s">
        <v>180</v>
      </c>
    </row>
    <row r="3" spans="1:28" x14ac:dyDescent="0.2">
      <c r="A3" s="31">
        <v>9.31</v>
      </c>
      <c r="B3" s="32">
        <v>600</v>
      </c>
      <c r="C3" s="31">
        <v>58.25</v>
      </c>
      <c r="D3" s="31">
        <v>6100</v>
      </c>
      <c r="E3" s="31">
        <v>1.976</v>
      </c>
      <c r="F3" s="31">
        <v>3.47</v>
      </c>
      <c r="G3" s="31">
        <v>0</v>
      </c>
      <c r="H3" s="31">
        <v>1</v>
      </c>
      <c r="I3" s="31"/>
      <c r="J3" s="31"/>
      <c r="K3" s="31">
        <v>7.91</v>
      </c>
      <c r="L3" s="31">
        <v>600</v>
      </c>
      <c r="M3" s="31">
        <v>60.61</v>
      </c>
      <c r="N3" s="31">
        <v>5900</v>
      </c>
      <c r="O3" s="31">
        <v>0.24</v>
      </c>
      <c r="P3" s="31">
        <v>2.0110000000000001</v>
      </c>
      <c r="Q3" s="31">
        <v>2.78</v>
      </c>
      <c r="R3" s="31">
        <v>0</v>
      </c>
      <c r="S3" s="31">
        <v>2</v>
      </c>
      <c r="T3" s="31"/>
      <c r="U3" s="31">
        <v>8.24</v>
      </c>
      <c r="V3" s="31">
        <v>602</v>
      </c>
      <c r="W3" s="31">
        <v>62.61</v>
      </c>
      <c r="X3" s="31">
        <v>5800</v>
      </c>
      <c r="Y3" s="31">
        <v>2.3650000000000002</v>
      </c>
      <c r="Z3" s="31">
        <v>3.24</v>
      </c>
      <c r="AA3" s="31">
        <v>0</v>
      </c>
      <c r="AB3" s="31">
        <v>1.8</v>
      </c>
    </row>
    <row r="4" spans="1:28" x14ac:dyDescent="0.2">
      <c r="A4" s="31">
        <v>9.0399999999999991</v>
      </c>
      <c r="B4" s="32">
        <v>598.1</v>
      </c>
      <c r="C4" s="31">
        <v>98.96</v>
      </c>
      <c r="D4" s="31">
        <v>5990</v>
      </c>
      <c r="E4" s="31">
        <v>1.9770000000000001</v>
      </c>
      <c r="F4" s="31">
        <v>2.99</v>
      </c>
      <c r="G4" s="31">
        <v>0</v>
      </c>
      <c r="H4" s="31">
        <v>2.8</v>
      </c>
      <c r="I4" s="31"/>
      <c r="J4" s="31"/>
      <c r="K4" s="31">
        <v>7.88</v>
      </c>
      <c r="L4" s="31">
        <v>597.84</v>
      </c>
      <c r="M4" s="31">
        <v>115.21</v>
      </c>
      <c r="N4" s="31">
        <v>5900</v>
      </c>
      <c r="O4" s="31">
        <v>0.36</v>
      </c>
      <c r="P4" s="31">
        <v>2.0150000000000001</v>
      </c>
      <c r="Q4" s="31">
        <v>2.99</v>
      </c>
      <c r="R4" s="31">
        <v>0</v>
      </c>
      <c r="S4" s="31">
        <v>5</v>
      </c>
      <c r="T4" s="31"/>
      <c r="U4" s="31">
        <v>8.25</v>
      </c>
      <c r="V4" s="31">
        <v>602</v>
      </c>
      <c r="W4" s="31">
        <v>118.21</v>
      </c>
      <c r="X4" s="31">
        <v>5750</v>
      </c>
      <c r="Y4" s="31">
        <v>2.3650000000000002</v>
      </c>
      <c r="Z4" s="31">
        <v>3.11</v>
      </c>
      <c r="AA4" s="31">
        <v>0</v>
      </c>
      <c r="AB4" s="31">
        <v>2.4</v>
      </c>
    </row>
    <row r="5" spans="1:28" x14ac:dyDescent="0.2">
      <c r="A5" s="31">
        <v>8.8699999999999992</v>
      </c>
      <c r="B5" s="32">
        <v>587.34</v>
      </c>
      <c r="C5" s="31">
        <v>146.33000000000001</v>
      </c>
      <c r="D5" s="31">
        <v>5700</v>
      </c>
      <c r="E5" s="31">
        <v>1.9810000000000001</v>
      </c>
      <c r="F5" s="31">
        <v>3.92</v>
      </c>
      <c r="G5" s="31">
        <v>1.2</v>
      </c>
      <c r="H5" s="31">
        <v>3.5</v>
      </c>
      <c r="I5" s="31"/>
      <c r="J5" s="31"/>
      <c r="K5" s="31">
        <v>7.88</v>
      </c>
      <c r="L5" s="31">
        <v>595.78</v>
      </c>
      <c r="M5" s="31">
        <v>169.82</v>
      </c>
      <c r="N5" s="31">
        <v>5900</v>
      </c>
      <c r="O5" s="31">
        <v>0.47</v>
      </c>
      <c r="P5" s="31">
        <v>2.1230000000000002</v>
      </c>
      <c r="Q5" s="31">
        <v>3.92</v>
      </c>
      <c r="R5" s="31">
        <v>0</v>
      </c>
      <c r="S5" s="31">
        <v>15</v>
      </c>
      <c r="T5" s="31"/>
      <c r="U5" s="31">
        <v>8.25</v>
      </c>
      <c r="V5" s="31">
        <v>601</v>
      </c>
      <c r="W5" s="31">
        <v>173.82</v>
      </c>
      <c r="X5" s="31">
        <v>5700</v>
      </c>
      <c r="Y5" s="31">
        <v>2.3639999999999999</v>
      </c>
      <c r="Z5" s="31">
        <v>3.82</v>
      </c>
      <c r="AA5" s="31">
        <v>2.4</v>
      </c>
      <c r="AB5" s="31">
        <v>3.7</v>
      </c>
    </row>
    <row r="6" spans="1:28" x14ac:dyDescent="0.2">
      <c r="A6" s="31">
        <v>8.11</v>
      </c>
      <c r="B6" s="32">
        <v>578.37</v>
      </c>
      <c r="C6" s="31">
        <v>198.34</v>
      </c>
      <c r="D6" s="31">
        <v>5110</v>
      </c>
      <c r="E6" s="31">
        <v>1.9890000000000001</v>
      </c>
      <c r="F6" s="31">
        <v>2.19</v>
      </c>
      <c r="G6" s="31">
        <v>1.7</v>
      </c>
      <c r="H6" s="31">
        <v>4.2</v>
      </c>
      <c r="I6" s="31"/>
      <c r="J6" s="31"/>
      <c r="K6" s="31">
        <v>7.85</v>
      </c>
      <c r="L6" s="31">
        <v>594.96</v>
      </c>
      <c r="M6" s="31">
        <v>225.42</v>
      </c>
      <c r="N6" s="31">
        <v>5700</v>
      </c>
      <c r="O6" s="31">
        <v>0.53</v>
      </c>
      <c r="P6" s="31">
        <v>2.246</v>
      </c>
      <c r="Q6" s="31">
        <v>3.98</v>
      </c>
      <c r="R6" s="31">
        <v>1.4</v>
      </c>
      <c r="S6" s="31">
        <v>25</v>
      </c>
      <c r="T6" s="31"/>
      <c r="U6" s="31">
        <v>8.1300000000000008</v>
      </c>
      <c r="V6" s="31">
        <v>600</v>
      </c>
      <c r="W6" s="31">
        <v>228.42</v>
      </c>
      <c r="X6" s="31">
        <v>5600</v>
      </c>
      <c r="Y6" s="31">
        <v>2.3650000000000002</v>
      </c>
      <c r="Z6" s="31">
        <v>3.82</v>
      </c>
      <c r="AA6" s="31">
        <v>3.6</v>
      </c>
      <c r="AB6" s="31">
        <v>5</v>
      </c>
    </row>
    <row r="7" spans="1:28" x14ac:dyDescent="0.2">
      <c r="A7" s="31">
        <v>7.85</v>
      </c>
      <c r="B7" s="32">
        <v>564.66999999999996</v>
      </c>
      <c r="C7" s="31">
        <v>248.67</v>
      </c>
      <c r="D7" s="31">
        <v>4920</v>
      </c>
      <c r="E7" s="31">
        <v>1.9990000000000001</v>
      </c>
      <c r="F7" s="31">
        <v>3.59</v>
      </c>
      <c r="G7" s="31">
        <v>2.8</v>
      </c>
      <c r="H7" s="31">
        <v>5</v>
      </c>
      <c r="I7" s="31"/>
      <c r="J7" s="31"/>
      <c r="K7" s="31">
        <v>7.41</v>
      </c>
      <c r="L7" s="31">
        <v>592.74</v>
      </c>
      <c r="M7" s="31">
        <v>275.02</v>
      </c>
      <c r="N7" s="31">
        <v>5650</v>
      </c>
      <c r="O7" s="31">
        <v>0.67</v>
      </c>
      <c r="P7" s="31">
        <v>3.0449999999999999</v>
      </c>
      <c r="Q7" s="31">
        <v>3.99</v>
      </c>
      <c r="R7" s="31">
        <v>2.7</v>
      </c>
      <c r="S7" s="31">
        <v>34</v>
      </c>
      <c r="T7" s="31"/>
      <c r="U7" s="31">
        <v>8.01</v>
      </c>
      <c r="V7" s="31">
        <v>597</v>
      </c>
      <c r="W7" s="31">
        <v>279.02</v>
      </c>
      <c r="X7" s="31">
        <v>5550</v>
      </c>
      <c r="Y7" s="31">
        <v>2.367</v>
      </c>
      <c r="Z7" s="31">
        <v>3.88</v>
      </c>
      <c r="AA7" s="31">
        <v>3.9</v>
      </c>
      <c r="AB7" s="31">
        <v>7</v>
      </c>
    </row>
    <row r="8" spans="1:28" x14ac:dyDescent="0.2">
      <c r="A8" s="31">
        <v>7.95</v>
      </c>
      <c r="B8" s="32">
        <v>502.54</v>
      </c>
      <c r="C8" s="31">
        <v>296.14999999999998</v>
      </c>
      <c r="D8" s="31">
        <v>4720</v>
      </c>
      <c r="E8" s="31">
        <v>2.2999999999999998</v>
      </c>
      <c r="F8" s="31">
        <v>4.3899999999999997</v>
      </c>
      <c r="G8" s="31">
        <v>5.9</v>
      </c>
      <c r="H8" s="31">
        <v>7</v>
      </c>
      <c r="I8" s="31"/>
      <c r="J8" s="31"/>
      <c r="K8" s="31">
        <v>7.1</v>
      </c>
      <c r="L8" s="31">
        <v>589.14</v>
      </c>
      <c r="M8" s="31">
        <v>327.62</v>
      </c>
      <c r="N8" s="31">
        <v>5650</v>
      </c>
      <c r="O8" s="31">
        <v>0.74</v>
      </c>
      <c r="P8" s="31">
        <v>3.9449999999999998</v>
      </c>
      <c r="Q8" s="31">
        <v>4.03</v>
      </c>
      <c r="R8" s="31">
        <v>2.9</v>
      </c>
      <c r="S8" s="31">
        <v>48</v>
      </c>
      <c r="T8" s="31"/>
      <c r="U8" s="31">
        <v>7.78</v>
      </c>
      <c r="V8" s="31">
        <v>595</v>
      </c>
      <c r="W8" s="31">
        <v>334.62</v>
      </c>
      <c r="X8" s="31">
        <v>5500</v>
      </c>
      <c r="Y8" s="31">
        <v>2.3679999999999999</v>
      </c>
      <c r="Z8" s="31">
        <v>4.01</v>
      </c>
      <c r="AA8" s="31">
        <v>4.5</v>
      </c>
      <c r="AB8" s="31">
        <v>11</v>
      </c>
    </row>
    <row r="9" spans="1:28" x14ac:dyDescent="0.2">
      <c r="A9" s="31">
        <v>7.89</v>
      </c>
      <c r="B9" s="32">
        <v>489.08</v>
      </c>
      <c r="C9" s="31">
        <v>344.98</v>
      </c>
      <c r="D9" s="31">
        <v>4600</v>
      </c>
      <c r="E9" s="31">
        <v>6.8</v>
      </c>
      <c r="F9" s="31">
        <v>5.16</v>
      </c>
      <c r="G9" s="31">
        <v>7</v>
      </c>
      <c r="H9" s="31">
        <v>9</v>
      </c>
      <c r="I9" s="31"/>
      <c r="J9" s="31"/>
      <c r="K9" s="31">
        <v>7.21</v>
      </c>
      <c r="L9" s="31">
        <v>584</v>
      </c>
      <c r="M9" s="31">
        <v>381.22</v>
      </c>
      <c r="N9" s="31">
        <v>5500</v>
      </c>
      <c r="O9" s="31">
        <v>0.85</v>
      </c>
      <c r="P9" s="31">
        <v>3.996</v>
      </c>
      <c r="Q9" s="31">
        <v>4.53</v>
      </c>
      <c r="R9" s="31">
        <v>3.3</v>
      </c>
      <c r="S9" s="31">
        <v>59</v>
      </c>
      <c r="T9" s="31"/>
      <c r="U9" s="31">
        <v>7.54</v>
      </c>
      <c r="V9" s="31">
        <v>591</v>
      </c>
      <c r="W9" s="31">
        <v>384.22</v>
      </c>
      <c r="X9" s="31">
        <v>4950</v>
      </c>
      <c r="Y9" s="31">
        <v>2.3690000000000002</v>
      </c>
      <c r="Z9" s="31">
        <v>5.16</v>
      </c>
      <c r="AA9" s="31">
        <v>5</v>
      </c>
      <c r="AB9" s="31">
        <v>15</v>
      </c>
    </row>
    <row r="10" spans="1:28" x14ac:dyDescent="0.2">
      <c r="A10" s="31">
        <v>7.86</v>
      </c>
      <c r="B10" s="32">
        <v>462.56</v>
      </c>
      <c r="C10" s="31">
        <v>398.12</v>
      </c>
      <c r="D10" s="31">
        <v>4055</v>
      </c>
      <c r="E10" s="31">
        <v>17</v>
      </c>
      <c r="F10" s="31">
        <v>5.18</v>
      </c>
      <c r="G10" s="31">
        <v>15</v>
      </c>
      <c r="H10" s="31">
        <v>14</v>
      </c>
      <c r="I10" s="31"/>
      <c r="J10" s="31"/>
      <c r="K10" s="31">
        <v>7.22</v>
      </c>
      <c r="L10" s="31">
        <v>582</v>
      </c>
      <c r="M10" s="31">
        <v>434.82</v>
      </c>
      <c r="N10" s="31">
        <v>5450</v>
      </c>
      <c r="O10" s="31">
        <v>0.96</v>
      </c>
      <c r="P10" s="31">
        <v>2.0449999999999999</v>
      </c>
      <c r="Q10" s="31">
        <v>5.18</v>
      </c>
      <c r="R10" s="31">
        <v>3.9</v>
      </c>
      <c r="S10" s="31">
        <v>71</v>
      </c>
      <c r="T10" s="31"/>
      <c r="U10" s="31">
        <v>7.36</v>
      </c>
      <c r="V10" s="31">
        <v>587</v>
      </c>
      <c r="W10" s="31">
        <v>436.82</v>
      </c>
      <c r="X10" s="31">
        <v>4800</v>
      </c>
      <c r="Y10" s="31">
        <v>2.3719999999999999</v>
      </c>
      <c r="Z10" s="31">
        <v>5.18</v>
      </c>
      <c r="AA10" s="31">
        <v>6.4</v>
      </c>
      <c r="AB10" s="31">
        <v>18</v>
      </c>
    </row>
    <row r="11" spans="1:28" x14ac:dyDescent="0.2">
      <c r="A11" s="31">
        <v>7.23</v>
      </c>
      <c r="B11" s="32">
        <v>453.01</v>
      </c>
      <c r="C11" s="31">
        <v>389.23</v>
      </c>
      <c r="D11" s="31">
        <v>3900</v>
      </c>
      <c r="E11" s="31">
        <v>25.2</v>
      </c>
      <c r="F11" s="31">
        <v>4.99</v>
      </c>
      <c r="G11" s="31">
        <v>20</v>
      </c>
      <c r="H11" s="31">
        <v>19</v>
      </c>
      <c r="I11" s="31"/>
      <c r="J11" s="31"/>
      <c r="K11" s="31">
        <v>7.43</v>
      </c>
      <c r="L11" s="31">
        <v>577.23</v>
      </c>
      <c r="M11" s="31">
        <v>429.65</v>
      </c>
      <c r="N11" s="31">
        <v>5300</v>
      </c>
      <c r="O11" s="31">
        <v>0.97</v>
      </c>
      <c r="P11" s="31">
        <v>1.9570000000000001</v>
      </c>
      <c r="Q11" s="31">
        <v>5.2</v>
      </c>
      <c r="R11" s="31">
        <v>4.5</v>
      </c>
      <c r="S11" s="31">
        <v>82</v>
      </c>
      <c r="T11" s="31"/>
      <c r="U11" s="31">
        <v>7.28</v>
      </c>
      <c r="V11" s="31">
        <v>581</v>
      </c>
      <c r="W11" s="31">
        <v>431.65</v>
      </c>
      <c r="X11" s="31">
        <v>4600</v>
      </c>
      <c r="Y11" s="31">
        <v>2.3849999999999998</v>
      </c>
      <c r="Z11" s="31">
        <v>5.83</v>
      </c>
      <c r="AA11" s="31">
        <v>7</v>
      </c>
      <c r="AB11" s="31">
        <v>23</v>
      </c>
    </row>
    <row r="12" spans="1:28" x14ac:dyDescent="0.2">
      <c r="A12" s="31">
        <v>7.08</v>
      </c>
      <c r="B12" s="32">
        <v>432.08</v>
      </c>
      <c r="C12" s="31">
        <v>376.98</v>
      </c>
      <c r="D12" s="31">
        <v>3700</v>
      </c>
      <c r="E12" s="31">
        <v>30.4</v>
      </c>
      <c r="F12" s="31">
        <v>5.59</v>
      </c>
      <c r="G12" s="31">
        <v>25</v>
      </c>
      <c r="H12" s="31">
        <v>24</v>
      </c>
      <c r="I12" s="31"/>
      <c r="J12" s="31"/>
      <c r="K12" s="31">
        <v>7.53</v>
      </c>
      <c r="L12" s="31">
        <v>575.32000000000005</v>
      </c>
      <c r="M12" s="31">
        <v>427.34</v>
      </c>
      <c r="N12" s="31">
        <v>5150</v>
      </c>
      <c r="O12" s="31">
        <v>0.97</v>
      </c>
      <c r="P12" s="31">
        <v>1.5429999999999999</v>
      </c>
      <c r="Q12" s="31">
        <v>5.57</v>
      </c>
      <c r="R12" s="31">
        <v>5</v>
      </c>
      <c r="S12" s="31">
        <v>98</v>
      </c>
      <c r="T12" s="31"/>
      <c r="U12" s="31">
        <v>7.21</v>
      </c>
      <c r="V12" s="31">
        <v>573</v>
      </c>
      <c r="W12" s="31">
        <v>422</v>
      </c>
      <c r="X12" s="31">
        <v>4550</v>
      </c>
      <c r="Y12" s="31">
        <v>2.391</v>
      </c>
      <c r="Z12" s="31">
        <v>5.79</v>
      </c>
      <c r="AA12" s="31">
        <v>8.5</v>
      </c>
      <c r="AB12" s="31">
        <v>27</v>
      </c>
    </row>
    <row r="13" spans="1:28" x14ac:dyDescent="0.2">
      <c r="A13" s="31">
        <v>7.2</v>
      </c>
      <c r="B13" s="32">
        <v>427.89</v>
      </c>
      <c r="C13" s="31">
        <v>355.34</v>
      </c>
      <c r="D13" s="31">
        <v>3610</v>
      </c>
      <c r="E13" s="31">
        <v>20.5</v>
      </c>
      <c r="F13" s="31">
        <v>5.85</v>
      </c>
      <c r="G13" s="31">
        <v>30.7</v>
      </c>
      <c r="H13" s="31">
        <v>32</v>
      </c>
      <c r="I13" s="31"/>
      <c r="J13" s="31"/>
      <c r="K13" s="31">
        <v>7.55</v>
      </c>
      <c r="L13" s="31">
        <v>573.55999999999995</v>
      </c>
      <c r="M13" s="31">
        <v>424.98</v>
      </c>
      <c r="N13" s="31">
        <v>4900</v>
      </c>
      <c r="O13" s="31">
        <v>0.96</v>
      </c>
      <c r="P13" s="31">
        <v>1.046</v>
      </c>
      <c r="Q13" s="31">
        <v>5.85</v>
      </c>
      <c r="R13" s="31">
        <v>6.7</v>
      </c>
      <c r="S13" s="31">
        <v>105</v>
      </c>
      <c r="T13" s="31"/>
      <c r="U13" s="31">
        <v>7.12</v>
      </c>
      <c r="V13" s="31">
        <v>564</v>
      </c>
      <c r="W13" s="31">
        <v>401</v>
      </c>
      <c r="X13" s="31">
        <v>4500</v>
      </c>
      <c r="Y13" s="31">
        <v>2.4020000000000001</v>
      </c>
      <c r="Z13" s="31">
        <v>5.85</v>
      </c>
      <c r="AA13" s="31">
        <v>9</v>
      </c>
      <c r="AB13" s="31">
        <v>34</v>
      </c>
    </row>
    <row r="14" spans="1:28" x14ac:dyDescent="0.2">
      <c r="A14" s="31">
        <v>7.32</v>
      </c>
      <c r="B14" s="32">
        <v>411.23</v>
      </c>
      <c r="C14" s="31">
        <v>349.89</v>
      </c>
      <c r="D14" s="31">
        <v>3520</v>
      </c>
      <c r="E14" s="31">
        <v>17.28</v>
      </c>
      <c r="F14" s="31">
        <v>5.1100000000000003</v>
      </c>
      <c r="G14" s="31">
        <v>45</v>
      </c>
      <c r="H14" s="31">
        <v>38</v>
      </c>
      <c r="I14" s="31"/>
      <c r="J14" s="31"/>
      <c r="K14" s="31">
        <v>7.54</v>
      </c>
      <c r="L14" s="31">
        <v>570.91999999999996</v>
      </c>
      <c r="M14" s="31">
        <v>421.78</v>
      </c>
      <c r="N14" s="31">
        <v>4800</v>
      </c>
      <c r="O14" s="31">
        <v>0.96</v>
      </c>
      <c r="P14" s="31">
        <v>0.997</v>
      </c>
      <c r="Q14" s="31">
        <v>587</v>
      </c>
      <c r="R14" s="31">
        <v>7.8</v>
      </c>
      <c r="S14" s="31">
        <v>119</v>
      </c>
      <c r="T14" s="31"/>
      <c r="U14" s="31">
        <v>7.04</v>
      </c>
      <c r="V14" s="31">
        <v>556</v>
      </c>
      <c r="W14" s="31">
        <v>382</v>
      </c>
      <c r="X14" s="31">
        <v>4400</v>
      </c>
      <c r="Y14" s="31">
        <v>2.4060000000000001</v>
      </c>
      <c r="Z14" s="31">
        <v>5.97</v>
      </c>
      <c r="AA14" s="31">
        <v>11</v>
      </c>
      <c r="AB14" s="31">
        <v>39</v>
      </c>
    </row>
    <row r="15" spans="1:28" x14ac:dyDescent="0.2">
      <c r="A15" s="31">
        <v>7.41</v>
      </c>
      <c r="B15" s="32">
        <v>405.98</v>
      </c>
      <c r="C15" s="31">
        <v>341.87</v>
      </c>
      <c r="D15" s="31">
        <v>3450</v>
      </c>
      <c r="E15" s="31">
        <v>16.11</v>
      </c>
      <c r="F15" s="31">
        <v>5.66</v>
      </c>
      <c r="G15" s="31">
        <v>57</v>
      </c>
      <c r="H15" s="31">
        <v>45</v>
      </c>
      <c r="I15" s="31"/>
      <c r="J15" s="31"/>
      <c r="K15" s="31">
        <v>7.56</v>
      </c>
      <c r="L15" s="31">
        <v>561.55999999999995</v>
      </c>
      <c r="M15" s="31">
        <v>416.45</v>
      </c>
      <c r="N15" s="31">
        <v>4700</v>
      </c>
      <c r="O15" s="31">
        <v>0.95</v>
      </c>
      <c r="P15" s="31">
        <v>0.35599999999999998</v>
      </c>
      <c r="Q15" s="31">
        <v>6.44</v>
      </c>
      <c r="R15" s="31">
        <v>9</v>
      </c>
      <c r="S15" s="31">
        <v>136</v>
      </c>
      <c r="T15" s="31"/>
      <c r="U15" s="31">
        <v>7.01</v>
      </c>
      <c r="V15" s="31">
        <v>548</v>
      </c>
      <c r="W15" s="31">
        <v>347</v>
      </c>
      <c r="X15" s="31">
        <v>4300</v>
      </c>
      <c r="Y15" s="31">
        <v>2.456</v>
      </c>
      <c r="Z15" s="31">
        <v>6.02</v>
      </c>
      <c r="AA15" s="31">
        <v>13</v>
      </c>
      <c r="AB15" s="31">
        <v>42</v>
      </c>
    </row>
    <row r="16" spans="1:28" x14ac:dyDescent="0.2">
      <c r="A16" s="31">
        <v>7.56</v>
      </c>
      <c r="B16" s="32">
        <v>389.12</v>
      </c>
      <c r="C16" s="31">
        <v>322.33999999999997</v>
      </c>
      <c r="D16" s="31">
        <v>3310</v>
      </c>
      <c r="E16" s="31">
        <v>10.83</v>
      </c>
      <c r="F16" s="31">
        <v>4.28</v>
      </c>
      <c r="G16" s="31">
        <v>66</v>
      </c>
      <c r="H16" s="31">
        <v>51</v>
      </c>
      <c r="I16" s="31"/>
      <c r="J16" s="31"/>
      <c r="K16" s="31">
        <v>7.54</v>
      </c>
      <c r="L16" s="31">
        <v>527.61</v>
      </c>
      <c r="M16" s="31">
        <v>371.78</v>
      </c>
      <c r="N16" s="31">
        <v>4700</v>
      </c>
      <c r="O16" s="31">
        <v>0.87</v>
      </c>
      <c r="P16" s="31">
        <v>0.32400000000000001</v>
      </c>
      <c r="Q16" s="31">
        <v>6.89</v>
      </c>
      <c r="R16" s="31">
        <v>12</v>
      </c>
      <c r="S16" s="31">
        <v>144</v>
      </c>
      <c r="T16" s="31"/>
      <c r="U16" s="31">
        <v>6.76</v>
      </c>
      <c r="V16" s="31">
        <v>489</v>
      </c>
      <c r="W16" s="31">
        <v>293</v>
      </c>
      <c r="X16" s="31">
        <v>4050</v>
      </c>
      <c r="Y16" s="31">
        <v>2.6779999999999999</v>
      </c>
      <c r="Z16" s="31">
        <v>4.28</v>
      </c>
      <c r="AA16" s="31">
        <v>15</v>
      </c>
      <c r="AB16" s="31">
        <v>50</v>
      </c>
    </row>
    <row r="17" spans="1:28" x14ac:dyDescent="0.2">
      <c r="A17" s="31">
        <v>7.56</v>
      </c>
      <c r="B17" s="32">
        <v>381.02</v>
      </c>
      <c r="C17" s="31">
        <v>311.98</v>
      </c>
      <c r="D17" s="31">
        <v>3200</v>
      </c>
      <c r="E17" s="31">
        <v>8.91</v>
      </c>
      <c r="F17" s="31">
        <v>3.93</v>
      </c>
      <c r="G17" s="31">
        <v>79</v>
      </c>
      <c r="H17" s="31">
        <v>59</v>
      </c>
      <c r="I17" s="31"/>
      <c r="J17" s="31"/>
      <c r="K17" s="31">
        <v>7.33</v>
      </c>
      <c r="L17" s="31">
        <v>501.84</v>
      </c>
      <c r="M17" s="31">
        <v>352.84</v>
      </c>
      <c r="N17" s="31">
        <v>4700</v>
      </c>
      <c r="O17" s="31">
        <v>0.8</v>
      </c>
      <c r="P17" s="31">
        <v>0</v>
      </c>
      <c r="Q17" s="31">
        <v>6.97</v>
      </c>
      <c r="R17" s="31">
        <v>15</v>
      </c>
      <c r="S17" s="31">
        <v>157</v>
      </c>
      <c r="T17" s="31"/>
      <c r="U17" s="31">
        <v>6.75</v>
      </c>
      <c r="V17" s="31">
        <v>468</v>
      </c>
      <c r="W17" s="31">
        <v>279</v>
      </c>
      <c r="X17" s="31">
        <v>3950</v>
      </c>
      <c r="Y17" s="31">
        <v>2.8450000000000002</v>
      </c>
      <c r="Z17" s="31">
        <v>3.93</v>
      </c>
      <c r="AA17" s="31">
        <v>16.7</v>
      </c>
      <c r="AB17" s="31">
        <v>54</v>
      </c>
    </row>
    <row r="18" spans="1:28" x14ac:dyDescent="0.2">
      <c r="A18" s="31">
        <v>7.57</v>
      </c>
      <c r="B18" s="32">
        <v>377.99</v>
      </c>
      <c r="C18" s="31">
        <v>299.89</v>
      </c>
      <c r="D18" s="31">
        <v>3200</v>
      </c>
      <c r="E18" s="31">
        <v>6.89</v>
      </c>
      <c r="F18" s="31">
        <v>3.11</v>
      </c>
      <c r="G18" s="31">
        <v>85</v>
      </c>
      <c r="H18" s="31">
        <v>63</v>
      </c>
      <c r="I18" s="31"/>
      <c r="J18" s="31"/>
      <c r="K18" s="31">
        <v>7.25</v>
      </c>
      <c r="L18" s="31">
        <v>483.11</v>
      </c>
      <c r="M18" s="31">
        <v>324.93</v>
      </c>
      <c r="N18" s="31">
        <v>4750</v>
      </c>
      <c r="O18" s="31">
        <v>0.78</v>
      </c>
      <c r="P18" s="31">
        <v>3.4933999999999998</v>
      </c>
      <c r="Q18" s="31">
        <v>7.01</v>
      </c>
      <c r="R18" s="31">
        <v>20</v>
      </c>
      <c r="S18" s="31">
        <v>169</v>
      </c>
      <c r="T18" s="31"/>
      <c r="U18" s="31">
        <v>6.7</v>
      </c>
      <c r="V18" s="31">
        <v>442</v>
      </c>
      <c r="W18" s="31">
        <v>258</v>
      </c>
      <c r="X18" s="31">
        <v>3900</v>
      </c>
      <c r="Y18" s="31">
        <v>2.9980000000000002</v>
      </c>
      <c r="Z18" s="31">
        <v>3.42</v>
      </c>
      <c r="AA18" s="31">
        <v>18</v>
      </c>
      <c r="AB18" s="31">
        <v>69</v>
      </c>
    </row>
    <row r="19" spans="1:28" x14ac:dyDescent="0.2">
      <c r="A19" s="31">
        <v>7.58</v>
      </c>
      <c r="B19" s="32">
        <v>375.02</v>
      </c>
      <c r="C19" s="31">
        <v>294.98</v>
      </c>
      <c r="D19" s="31">
        <v>3150</v>
      </c>
      <c r="E19" s="31">
        <v>5.56</v>
      </c>
      <c r="F19" s="31">
        <v>3.01</v>
      </c>
      <c r="G19" s="31">
        <v>92</v>
      </c>
      <c r="H19" s="31">
        <v>71</v>
      </c>
      <c r="I19" s="31"/>
      <c r="J19" s="31"/>
      <c r="K19" s="31">
        <v>7.11</v>
      </c>
      <c r="L19" s="31">
        <v>452.55</v>
      </c>
      <c r="M19" s="31">
        <v>302.43</v>
      </c>
      <c r="N19" s="31">
        <v>4600</v>
      </c>
      <c r="O19" s="31">
        <v>0.75</v>
      </c>
      <c r="P19" s="31">
        <v>3.1023000000000001</v>
      </c>
      <c r="Q19" s="31">
        <v>6.8</v>
      </c>
      <c r="R19" s="31">
        <v>26</v>
      </c>
      <c r="S19" s="31">
        <v>175</v>
      </c>
      <c r="T19" s="31"/>
      <c r="U19" s="31">
        <v>6.8</v>
      </c>
      <c r="V19" s="31">
        <v>417</v>
      </c>
      <c r="W19" s="31">
        <v>211</v>
      </c>
      <c r="X19" s="31">
        <v>3800</v>
      </c>
      <c r="Y19" s="31">
        <v>3.2109999999999999</v>
      </c>
      <c r="Z19" s="31">
        <v>3.03</v>
      </c>
      <c r="AA19" s="31">
        <v>21</v>
      </c>
      <c r="AB19" s="31">
        <v>81</v>
      </c>
    </row>
    <row r="20" spans="1:28" x14ac:dyDescent="0.2">
      <c r="A20" s="31">
        <v>7.46</v>
      </c>
      <c r="B20" s="32">
        <v>360.13</v>
      </c>
      <c r="C20" s="31">
        <v>284.98</v>
      </c>
      <c r="D20" s="31">
        <v>3150</v>
      </c>
      <c r="E20" s="31">
        <v>5.78</v>
      </c>
      <c r="F20" s="31">
        <v>2.99</v>
      </c>
      <c r="G20" s="31">
        <v>99</v>
      </c>
      <c r="H20" s="31">
        <v>79</v>
      </c>
      <c r="I20" s="31"/>
      <c r="J20" s="31"/>
      <c r="K20" s="31">
        <v>6.91</v>
      </c>
      <c r="L20" s="31">
        <v>399.46</v>
      </c>
      <c r="M20" s="31">
        <v>251.24</v>
      </c>
      <c r="N20" s="31">
        <v>4400</v>
      </c>
      <c r="O20" s="31">
        <v>0.71</v>
      </c>
      <c r="P20" s="31">
        <v>2.4563999999999999</v>
      </c>
      <c r="Q20" s="31">
        <v>6.59</v>
      </c>
      <c r="R20" s="31">
        <v>29</v>
      </c>
      <c r="S20" s="31">
        <v>185</v>
      </c>
      <c r="T20" s="31"/>
      <c r="U20" s="31">
        <v>6.88</v>
      </c>
      <c r="V20" s="31">
        <v>389</v>
      </c>
      <c r="W20" s="31">
        <v>181</v>
      </c>
      <c r="X20" s="31">
        <v>3750</v>
      </c>
      <c r="Y20" s="31">
        <v>3.306</v>
      </c>
      <c r="Z20" s="31">
        <v>2.99</v>
      </c>
      <c r="AA20" s="31">
        <v>24</v>
      </c>
      <c r="AB20" s="31">
        <v>92</v>
      </c>
    </row>
    <row r="21" spans="1:28" x14ac:dyDescent="0.2">
      <c r="A21" s="31">
        <v>7.36</v>
      </c>
      <c r="B21" s="32">
        <v>345.04</v>
      </c>
      <c r="C21" s="31">
        <v>271.47000000000003</v>
      </c>
      <c r="D21" s="31">
        <v>3100</v>
      </c>
      <c r="E21" s="31">
        <v>6.86</v>
      </c>
      <c r="F21" s="31">
        <v>3.36</v>
      </c>
      <c r="G21" s="31">
        <v>106</v>
      </c>
      <c r="H21" s="31">
        <v>84</v>
      </c>
      <c r="I21" s="31"/>
      <c r="J21" s="31"/>
      <c r="K21" s="31">
        <v>6.77</v>
      </c>
      <c r="L21" s="31">
        <v>369.33</v>
      </c>
      <c r="M21" s="31">
        <v>219.33</v>
      </c>
      <c r="N21" s="31">
        <v>4200</v>
      </c>
      <c r="O21" s="31">
        <v>0.67</v>
      </c>
      <c r="P21" s="31">
        <v>2.1349</v>
      </c>
      <c r="Q21" s="31">
        <v>6.21</v>
      </c>
      <c r="R21" s="31">
        <v>33</v>
      </c>
      <c r="S21" s="31">
        <v>196</v>
      </c>
      <c r="T21" s="31"/>
      <c r="U21" s="31">
        <v>6.92</v>
      </c>
      <c r="V21" s="31">
        <v>372</v>
      </c>
      <c r="W21" s="31">
        <v>165</v>
      </c>
      <c r="X21" s="31">
        <v>3600</v>
      </c>
      <c r="Y21" s="31">
        <v>3.512</v>
      </c>
      <c r="Z21" s="31">
        <v>3.24</v>
      </c>
      <c r="AA21" s="31">
        <v>30</v>
      </c>
      <c r="AB21" s="31">
        <v>105</v>
      </c>
    </row>
    <row r="22" spans="1:28" x14ac:dyDescent="0.2">
      <c r="A22" s="31">
        <v>7.26</v>
      </c>
      <c r="B22" s="32">
        <v>326.77</v>
      </c>
      <c r="C22" s="31">
        <v>261.29000000000002</v>
      </c>
      <c r="D22" s="31">
        <v>2850</v>
      </c>
      <c r="E22" s="31">
        <v>6.77</v>
      </c>
      <c r="F22" s="31">
        <v>2.97</v>
      </c>
      <c r="G22" s="31">
        <v>115</v>
      </c>
      <c r="H22" s="31">
        <v>93</v>
      </c>
      <c r="I22" s="31"/>
      <c r="J22" s="31"/>
      <c r="K22" s="31">
        <v>6.54</v>
      </c>
      <c r="L22" s="31">
        <v>336</v>
      </c>
      <c r="M22" s="31">
        <v>198.23</v>
      </c>
      <c r="N22" s="31">
        <v>4100</v>
      </c>
      <c r="O22" s="31">
        <v>0.62</v>
      </c>
      <c r="P22" s="31">
        <v>2.3452999999999999</v>
      </c>
      <c r="Q22" s="31">
        <v>6.02</v>
      </c>
      <c r="R22" s="31">
        <v>38</v>
      </c>
      <c r="S22" s="31">
        <v>204</v>
      </c>
      <c r="T22" s="31"/>
      <c r="U22" s="31">
        <v>7.05</v>
      </c>
      <c r="V22" s="31">
        <v>354</v>
      </c>
      <c r="W22" s="31">
        <v>136</v>
      </c>
      <c r="X22" s="31">
        <v>3450</v>
      </c>
      <c r="Y22" s="31">
        <v>3.6190000000000002</v>
      </c>
      <c r="Z22" s="31">
        <v>2.97</v>
      </c>
      <c r="AA22" s="31">
        <v>34</v>
      </c>
      <c r="AB22" s="31">
        <v>119</v>
      </c>
    </row>
    <row r="23" spans="1:28" x14ac:dyDescent="0.2">
      <c r="A23" s="31">
        <v>7.21</v>
      </c>
      <c r="B23" s="32">
        <v>301.22000000000003</v>
      </c>
      <c r="C23" s="31">
        <v>253.82</v>
      </c>
      <c r="D23" s="31">
        <v>2780</v>
      </c>
      <c r="E23" s="31">
        <v>6.58</v>
      </c>
      <c r="F23" s="31">
        <v>2.2200000000000002</v>
      </c>
      <c r="G23" s="31">
        <v>124</v>
      </c>
      <c r="H23" s="31">
        <v>106</v>
      </c>
      <c r="I23" s="31"/>
      <c r="J23" s="31"/>
      <c r="K23" s="31">
        <v>6.79</v>
      </c>
      <c r="L23" s="31">
        <v>311.29000000000002</v>
      </c>
      <c r="M23" s="31">
        <v>187.92</v>
      </c>
      <c r="N23" s="31">
        <v>4000</v>
      </c>
      <c r="O23" s="31">
        <v>0.56000000000000005</v>
      </c>
      <c r="P23" s="31">
        <v>2.8355999999999999</v>
      </c>
      <c r="Q23" s="31">
        <v>5.45</v>
      </c>
      <c r="R23" s="31">
        <v>45</v>
      </c>
      <c r="S23" s="31">
        <v>215</v>
      </c>
      <c r="T23" s="31"/>
      <c r="U23" s="31">
        <v>7.11</v>
      </c>
      <c r="V23" s="31">
        <v>331</v>
      </c>
      <c r="W23" s="31">
        <v>107</v>
      </c>
      <c r="X23" s="31">
        <v>3400</v>
      </c>
      <c r="Y23" s="31">
        <v>3.625</v>
      </c>
      <c r="Z23" s="31">
        <v>2.67</v>
      </c>
      <c r="AA23" s="31">
        <v>41</v>
      </c>
      <c r="AB23" s="31">
        <v>127</v>
      </c>
    </row>
    <row r="24" spans="1:28" x14ac:dyDescent="0.2">
      <c r="A24" s="31">
        <v>7.11</v>
      </c>
      <c r="B24" s="32">
        <v>286</v>
      </c>
      <c r="C24" s="31">
        <v>238.98</v>
      </c>
      <c r="D24" s="31">
        <v>2690</v>
      </c>
      <c r="E24" s="31">
        <v>6.33</v>
      </c>
      <c r="F24" s="31">
        <v>2.41</v>
      </c>
      <c r="G24" s="31">
        <v>136</v>
      </c>
      <c r="H24" s="31">
        <v>123</v>
      </c>
      <c r="I24" s="31"/>
      <c r="J24" s="31"/>
      <c r="K24" s="31">
        <v>7.1</v>
      </c>
      <c r="L24" s="31">
        <v>287.20999999999998</v>
      </c>
      <c r="M24" s="31">
        <v>165.88</v>
      </c>
      <c r="N24" s="31">
        <v>3900</v>
      </c>
      <c r="O24" s="31">
        <v>0.49</v>
      </c>
      <c r="P24" s="31">
        <v>3.4678</v>
      </c>
      <c r="Q24" s="31">
        <v>5.01</v>
      </c>
      <c r="R24" s="31">
        <v>52</v>
      </c>
      <c r="S24" s="31">
        <v>222</v>
      </c>
      <c r="T24" s="31"/>
      <c r="U24" s="31">
        <v>7.11</v>
      </c>
      <c r="V24" s="31">
        <v>306</v>
      </c>
      <c r="W24" s="31">
        <v>78</v>
      </c>
      <c r="X24" s="31">
        <v>3350</v>
      </c>
      <c r="Y24" s="31">
        <v>3.6339999999999999</v>
      </c>
      <c r="Z24" s="31">
        <v>2.41</v>
      </c>
      <c r="AA24" s="31">
        <v>49</v>
      </c>
      <c r="AB24" s="31">
        <v>135</v>
      </c>
    </row>
    <row r="25" spans="1:28" x14ac:dyDescent="0.2">
      <c r="A25" s="31">
        <v>6.87</v>
      </c>
      <c r="B25" s="32">
        <v>257.98</v>
      </c>
      <c r="C25" s="31">
        <v>227.99</v>
      </c>
      <c r="D25" s="31">
        <v>2610</v>
      </c>
      <c r="E25" s="31">
        <v>5.67</v>
      </c>
      <c r="F25" s="31">
        <v>2.35</v>
      </c>
      <c r="G25" s="31">
        <v>147</v>
      </c>
      <c r="H25" s="31">
        <v>138</v>
      </c>
      <c r="I25" s="31"/>
      <c r="J25" s="31"/>
      <c r="K25" s="31">
        <v>7.12</v>
      </c>
      <c r="L25" s="31">
        <v>264.66000000000003</v>
      </c>
      <c r="M25" s="31">
        <v>146.55000000000001</v>
      </c>
      <c r="N25" s="31">
        <v>3800</v>
      </c>
      <c r="O25" s="31">
        <v>0.31</v>
      </c>
      <c r="P25" s="31">
        <v>3.9011999999999998</v>
      </c>
      <c r="Q25" s="31">
        <v>4.67</v>
      </c>
      <c r="R25" s="31">
        <v>65</v>
      </c>
      <c r="S25" s="31">
        <v>234</v>
      </c>
      <c r="T25" s="31"/>
      <c r="U25" s="31">
        <v>7.15</v>
      </c>
      <c r="V25" s="31">
        <v>284</v>
      </c>
      <c r="W25" s="31">
        <v>38</v>
      </c>
      <c r="X25" s="31">
        <v>3250</v>
      </c>
      <c r="Y25" s="31">
        <v>3.7069999999999999</v>
      </c>
      <c r="Z25" s="31">
        <v>1.89</v>
      </c>
      <c r="AA25" s="31">
        <v>56</v>
      </c>
      <c r="AB25" s="31">
        <v>146</v>
      </c>
    </row>
    <row r="26" spans="1:28" x14ac:dyDescent="0.2">
      <c r="A26" s="31">
        <v>6.57</v>
      </c>
      <c r="B26" s="32">
        <v>233.02</v>
      </c>
      <c r="C26" s="31">
        <v>220.11</v>
      </c>
      <c r="D26" s="31">
        <v>2580</v>
      </c>
      <c r="E26" s="31">
        <v>5.55</v>
      </c>
      <c r="F26" s="31">
        <v>2.54</v>
      </c>
      <c r="G26" s="31">
        <v>158</v>
      </c>
      <c r="H26" s="31">
        <v>147</v>
      </c>
      <c r="I26" s="31"/>
      <c r="J26" s="31"/>
      <c r="K26" s="31">
        <v>7.23</v>
      </c>
      <c r="L26" s="31">
        <v>214.89</v>
      </c>
      <c r="M26" s="31">
        <v>111.45</v>
      </c>
      <c r="N26" s="31">
        <v>3650</v>
      </c>
      <c r="O26" s="31">
        <v>0.28999999999999998</v>
      </c>
      <c r="P26" s="31">
        <v>4.5674999999999999</v>
      </c>
      <c r="Q26" s="31">
        <v>4.24</v>
      </c>
      <c r="R26" s="31">
        <v>71</v>
      </c>
      <c r="S26" s="31">
        <v>243</v>
      </c>
      <c r="T26" s="31"/>
      <c r="U26" s="31">
        <v>7.14</v>
      </c>
      <c r="V26" s="31">
        <v>263</v>
      </c>
      <c r="W26" s="31">
        <v>3</v>
      </c>
      <c r="X26" s="31">
        <v>3200</v>
      </c>
      <c r="Y26" s="31">
        <v>3.847</v>
      </c>
      <c r="Z26" s="31">
        <v>1.47</v>
      </c>
      <c r="AA26" s="31">
        <v>67</v>
      </c>
      <c r="AB26" s="31">
        <v>158</v>
      </c>
    </row>
    <row r="27" spans="1:28" x14ac:dyDescent="0.2">
      <c r="A27" s="31">
        <v>6.78</v>
      </c>
      <c r="B27" s="32">
        <v>211.32</v>
      </c>
      <c r="C27" s="31">
        <v>211.83</v>
      </c>
      <c r="D27" s="31">
        <v>2550</v>
      </c>
      <c r="E27" s="31">
        <v>6.01</v>
      </c>
      <c r="F27" s="31">
        <v>2.23</v>
      </c>
      <c r="G27" s="31">
        <v>169</v>
      </c>
      <c r="H27" s="31">
        <v>165</v>
      </c>
      <c r="I27" s="31"/>
      <c r="J27" s="31"/>
      <c r="K27" s="31">
        <v>7.23</v>
      </c>
      <c r="L27" s="31">
        <v>183.91</v>
      </c>
      <c r="M27" s="31">
        <v>92.67</v>
      </c>
      <c r="N27" s="31">
        <v>3500</v>
      </c>
      <c r="O27" s="31">
        <v>0.22</v>
      </c>
      <c r="P27" s="31">
        <v>5.0231000000000003</v>
      </c>
      <c r="Q27" s="31">
        <v>3.89</v>
      </c>
      <c r="R27" s="31">
        <v>80</v>
      </c>
      <c r="S27" s="31">
        <v>257</v>
      </c>
      <c r="T27" s="31"/>
      <c r="U27" s="31">
        <v>7.15</v>
      </c>
      <c r="V27" s="31">
        <v>211</v>
      </c>
      <c r="W27" s="31">
        <v>2E-3</v>
      </c>
      <c r="X27" s="31">
        <v>3200</v>
      </c>
      <c r="Y27" s="31">
        <v>3.9329999999999998</v>
      </c>
      <c r="Z27" s="31">
        <v>1.22</v>
      </c>
      <c r="AA27" s="31">
        <v>80</v>
      </c>
      <c r="AB27" s="31">
        <v>167</v>
      </c>
    </row>
    <row r="28" spans="1:28" x14ac:dyDescent="0.2">
      <c r="A28" s="31">
        <v>6.98</v>
      </c>
      <c r="B28" s="32">
        <v>196</v>
      </c>
      <c r="C28" s="31">
        <v>199.25</v>
      </c>
      <c r="D28" s="31">
        <v>2510</v>
      </c>
      <c r="E28" s="31">
        <v>5.98</v>
      </c>
      <c r="F28" s="31">
        <v>2.1800000000000002</v>
      </c>
      <c r="G28" s="31">
        <v>175</v>
      </c>
      <c r="H28" s="31">
        <v>176</v>
      </c>
      <c r="I28" s="31"/>
      <c r="J28" s="31"/>
      <c r="K28" s="31">
        <v>7.23</v>
      </c>
      <c r="L28" s="31">
        <v>151.22999999999999</v>
      </c>
      <c r="M28" s="31">
        <v>74.22</v>
      </c>
      <c r="N28" s="31">
        <v>3400</v>
      </c>
      <c r="O28" s="31">
        <v>0.19</v>
      </c>
      <c r="P28" s="31">
        <v>5.7820999999999998</v>
      </c>
      <c r="Q28" s="31">
        <v>3.38</v>
      </c>
      <c r="R28" s="31">
        <v>93</v>
      </c>
      <c r="S28" s="31">
        <v>269</v>
      </c>
      <c r="T28" s="31"/>
      <c r="U28" s="31">
        <v>7.16</v>
      </c>
      <c r="V28" s="31">
        <v>198</v>
      </c>
      <c r="W28" s="31">
        <v>1E-3</v>
      </c>
      <c r="X28" s="31">
        <v>3100</v>
      </c>
      <c r="Y28" s="31">
        <v>4.2939999999999996</v>
      </c>
      <c r="Z28" s="31">
        <v>1.22</v>
      </c>
      <c r="AA28" s="31">
        <v>89</v>
      </c>
      <c r="AB28" s="31">
        <v>179</v>
      </c>
    </row>
    <row r="29" spans="1:28" x14ac:dyDescent="0.2">
      <c r="A29" s="31">
        <v>7.2</v>
      </c>
      <c r="B29" s="32">
        <v>174.13</v>
      </c>
      <c r="C29" s="31">
        <v>185.26</v>
      </c>
      <c r="D29" s="31">
        <v>2400</v>
      </c>
      <c r="E29" s="31">
        <v>5.97</v>
      </c>
      <c r="F29" s="31">
        <v>2.1800000000000002</v>
      </c>
      <c r="G29" s="31">
        <v>180</v>
      </c>
      <c r="H29" s="31">
        <v>193</v>
      </c>
      <c r="I29" s="31"/>
      <c r="J29" s="31"/>
      <c r="K29" s="31">
        <v>7.34</v>
      </c>
      <c r="L29" s="31">
        <v>143.11000000000001</v>
      </c>
      <c r="M29" s="31">
        <v>61.33</v>
      </c>
      <c r="N29" s="31">
        <v>3300</v>
      </c>
      <c r="O29" s="31">
        <v>0.15</v>
      </c>
      <c r="P29" s="31">
        <v>6.1345000000000001</v>
      </c>
      <c r="Q29" s="31">
        <v>3.09</v>
      </c>
      <c r="R29" s="31">
        <v>105</v>
      </c>
      <c r="S29" s="31">
        <v>276</v>
      </c>
      <c r="T29" s="31"/>
      <c r="U29" s="31">
        <v>7.15</v>
      </c>
      <c r="V29" s="31">
        <v>198</v>
      </c>
      <c r="W29" s="31">
        <v>0</v>
      </c>
      <c r="X29" s="31">
        <v>2900</v>
      </c>
      <c r="Y29" s="31">
        <v>4.5869999999999997</v>
      </c>
      <c r="Z29" s="31">
        <v>1.34</v>
      </c>
      <c r="AA29" s="31">
        <v>97</v>
      </c>
      <c r="AB29" s="31">
        <v>190</v>
      </c>
    </row>
    <row r="30" spans="1:28" x14ac:dyDescent="0.2">
      <c r="A30" s="31">
        <v>7.21</v>
      </c>
      <c r="B30" s="32">
        <v>142.76</v>
      </c>
      <c r="C30" s="31">
        <v>176.97</v>
      </c>
      <c r="D30" s="31">
        <v>2360</v>
      </c>
      <c r="E30" s="31">
        <v>5.82</v>
      </c>
      <c r="F30" s="31">
        <v>2.17</v>
      </c>
      <c r="G30" s="31">
        <v>185</v>
      </c>
      <c r="H30" s="31">
        <v>214</v>
      </c>
      <c r="I30" s="31"/>
      <c r="J30" s="31"/>
      <c r="K30" s="31">
        <v>7.4</v>
      </c>
      <c r="L30" s="31">
        <v>134.66999999999999</v>
      </c>
      <c r="M30" s="31">
        <v>50.98</v>
      </c>
      <c r="N30" s="31">
        <v>3200</v>
      </c>
      <c r="O30" s="31">
        <v>0.09</v>
      </c>
      <c r="P30" s="31">
        <v>6.0983000000000001</v>
      </c>
      <c r="Q30" s="31">
        <v>2.98</v>
      </c>
      <c r="R30" s="31">
        <v>120</v>
      </c>
      <c r="S30" s="31">
        <v>282</v>
      </c>
      <c r="T30" s="31"/>
      <c r="U30" s="31">
        <v>7.16</v>
      </c>
      <c r="V30" s="31">
        <v>198</v>
      </c>
      <c r="W30" s="31">
        <v>0</v>
      </c>
      <c r="X30" s="31">
        <v>2800</v>
      </c>
      <c r="Y30" s="31">
        <v>5.2110000000000003</v>
      </c>
      <c r="Z30" s="31">
        <v>1.62</v>
      </c>
      <c r="AA30" s="31">
        <v>106</v>
      </c>
      <c r="AB30" s="31">
        <v>208</v>
      </c>
    </row>
    <row r="31" spans="1:28" x14ac:dyDescent="0.2">
      <c r="A31" s="31">
        <v>7.23</v>
      </c>
      <c r="B31" s="32">
        <v>129.35</v>
      </c>
      <c r="C31" s="31">
        <v>169.67</v>
      </c>
      <c r="D31" s="31">
        <v>2320</v>
      </c>
      <c r="E31" s="31">
        <v>7.02</v>
      </c>
      <c r="F31" s="31">
        <v>2.69</v>
      </c>
      <c r="G31" s="31">
        <v>201</v>
      </c>
      <c r="H31" s="31">
        <v>236</v>
      </c>
      <c r="I31" s="31"/>
      <c r="J31" s="31"/>
      <c r="K31" s="31">
        <v>7.6</v>
      </c>
      <c r="L31" s="31">
        <v>120</v>
      </c>
      <c r="M31" s="31">
        <v>41.67</v>
      </c>
      <c r="N31" s="31">
        <v>3150</v>
      </c>
      <c r="O31" s="31">
        <v>7.0000000000000007E-2</v>
      </c>
      <c r="P31" s="31">
        <v>6.0110999999999999</v>
      </c>
      <c r="Q31" s="31">
        <v>2.77</v>
      </c>
      <c r="R31" s="31">
        <v>134</v>
      </c>
      <c r="S31" s="31">
        <v>290</v>
      </c>
      <c r="T31" s="31"/>
      <c r="U31" s="31">
        <v>7.14</v>
      </c>
      <c r="V31" s="31">
        <v>198</v>
      </c>
      <c r="W31" s="31">
        <v>0</v>
      </c>
      <c r="X31" s="31">
        <v>2700</v>
      </c>
      <c r="Y31" s="31">
        <v>5.8949999999999996</v>
      </c>
      <c r="Z31" s="31">
        <v>1.78</v>
      </c>
      <c r="AA31" s="31">
        <v>115</v>
      </c>
      <c r="AB31" s="31">
        <v>215</v>
      </c>
    </row>
    <row r="32" spans="1:28" x14ac:dyDescent="0.2">
      <c r="A32" s="31">
        <v>7.24</v>
      </c>
      <c r="B32" s="32">
        <v>107.55</v>
      </c>
      <c r="C32" s="31">
        <v>152.87</v>
      </c>
      <c r="D32" s="31">
        <v>2290</v>
      </c>
      <c r="E32" s="31">
        <v>8.67</v>
      </c>
      <c r="F32" s="31">
        <v>3.03</v>
      </c>
      <c r="G32" s="31">
        <v>213</v>
      </c>
      <c r="H32" s="31">
        <v>247</v>
      </c>
      <c r="I32" s="31"/>
      <c r="J32" s="31"/>
      <c r="K32" s="31">
        <v>7.67</v>
      </c>
      <c r="L32" s="31">
        <v>112.34</v>
      </c>
      <c r="M32" s="31">
        <v>38.53</v>
      </c>
      <c r="N32" s="31">
        <v>2800</v>
      </c>
      <c r="O32" s="31">
        <v>0.05</v>
      </c>
      <c r="P32" s="31">
        <v>5.9001000000000001</v>
      </c>
      <c r="Q32" s="31">
        <v>2.64</v>
      </c>
      <c r="R32" s="31">
        <v>141</v>
      </c>
      <c r="S32" s="31">
        <v>303</v>
      </c>
      <c r="T32" s="31"/>
      <c r="U32" s="31">
        <v>7.15</v>
      </c>
      <c r="V32" s="31">
        <v>198</v>
      </c>
      <c r="W32" s="31">
        <v>0</v>
      </c>
      <c r="X32" s="31">
        <v>2600</v>
      </c>
      <c r="Y32" s="31">
        <v>6.2190000000000003</v>
      </c>
      <c r="Z32" s="31">
        <v>3.03</v>
      </c>
      <c r="AA32" s="31">
        <v>120</v>
      </c>
      <c r="AB32" s="31">
        <v>224</v>
      </c>
    </row>
    <row r="33" spans="1:38" x14ac:dyDescent="0.2">
      <c r="A33" s="31">
        <v>7.35</v>
      </c>
      <c r="B33" s="32">
        <v>80.17</v>
      </c>
      <c r="C33" s="31">
        <v>111.28</v>
      </c>
      <c r="D33" s="31">
        <v>1020</v>
      </c>
      <c r="E33" s="31">
        <v>9.34</v>
      </c>
      <c r="F33" s="31">
        <v>3.99</v>
      </c>
      <c r="G33" s="31">
        <v>220</v>
      </c>
      <c r="H33" s="31">
        <v>265</v>
      </c>
      <c r="I33" s="31"/>
      <c r="J33" s="31"/>
      <c r="K33" s="31">
        <v>7.9</v>
      </c>
      <c r="L33" s="31">
        <v>108</v>
      </c>
      <c r="M33" s="31">
        <v>35.78</v>
      </c>
      <c r="N33" s="31">
        <v>2750</v>
      </c>
      <c r="O33" s="31">
        <v>0.04</v>
      </c>
      <c r="P33" s="31">
        <v>5.8122999999999996</v>
      </c>
      <c r="Q33" s="31">
        <v>2.38</v>
      </c>
      <c r="R33" s="31">
        <v>154</v>
      </c>
      <c r="S33" s="31">
        <v>317</v>
      </c>
      <c r="T33" s="31"/>
      <c r="U33" s="31">
        <v>7.14</v>
      </c>
      <c r="V33" s="31">
        <v>197</v>
      </c>
      <c r="W33" s="31">
        <v>0</v>
      </c>
      <c r="X33" s="31">
        <v>2500</v>
      </c>
      <c r="Y33" s="31">
        <v>6.593</v>
      </c>
      <c r="Z33" s="31">
        <v>4.34</v>
      </c>
      <c r="AA33" s="31">
        <v>132</v>
      </c>
      <c r="AB33" s="31">
        <v>239</v>
      </c>
    </row>
    <row r="34" spans="1:38" x14ac:dyDescent="0.2">
      <c r="A34" s="31">
        <v>7.48</v>
      </c>
      <c r="B34" s="32">
        <v>68.459999999999994</v>
      </c>
      <c r="C34" s="31">
        <v>98.91</v>
      </c>
      <c r="D34" s="31">
        <v>900</v>
      </c>
      <c r="E34" s="31">
        <v>9.8699999999999992</v>
      </c>
      <c r="F34" s="31">
        <v>4.05</v>
      </c>
      <c r="G34" s="31">
        <v>233</v>
      </c>
      <c r="H34" s="31">
        <v>279</v>
      </c>
      <c r="I34" s="31"/>
      <c r="J34" s="31"/>
      <c r="K34" s="31">
        <v>7.54</v>
      </c>
      <c r="L34" s="31">
        <v>101.23</v>
      </c>
      <c r="M34" s="31">
        <v>32.880000000000003</v>
      </c>
      <c r="N34" s="31">
        <v>2550</v>
      </c>
      <c r="O34" s="31">
        <v>0.04</v>
      </c>
      <c r="P34" s="31">
        <v>5.5251000000000001</v>
      </c>
      <c r="Q34" s="31">
        <v>2.2200000000000002</v>
      </c>
      <c r="R34" s="31">
        <v>166</v>
      </c>
      <c r="S34" s="31">
        <v>328</v>
      </c>
      <c r="T34" s="31"/>
      <c r="U34" s="31">
        <v>7.16</v>
      </c>
      <c r="V34" s="31">
        <v>197</v>
      </c>
      <c r="W34" s="31">
        <v>0</v>
      </c>
      <c r="X34" s="31">
        <v>2200</v>
      </c>
      <c r="Y34" s="31">
        <v>7.3259999999999996</v>
      </c>
      <c r="Z34" s="31">
        <v>3.98</v>
      </c>
      <c r="AA34" s="31">
        <v>140</v>
      </c>
      <c r="AB34" s="31">
        <v>251</v>
      </c>
    </row>
    <row r="35" spans="1:38" x14ac:dyDescent="0.2">
      <c r="A35" s="31">
        <v>7.67</v>
      </c>
      <c r="B35" s="32">
        <v>40.67</v>
      </c>
      <c r="C35" s="31">
        <v>71.930000000000007</v>
      </c>
      <c r="D35" s="31">
        <v>910</v>
      </c>
      <c r="E35" s="31">
        <v>9.18</v>
      </c>
      <c r="F35" s="31">
        <v>3.45</v>
      </c>
      <c r="G35" s="31">
        <v>245</v>
      </c>
      <c r="H35" s="31">
        <v>288</v>
      </c>
      <c r="I35" s="31"/>
      <c r="J35" s="31"/>
      <c r="K35" s="31">
        <v>7.55</v>
      </c>
      <c r="L35" s="31">
        <v>98.76</v>
      </c>
      <c r="M35" s="31">
        <v>29.01</v>
      </c>
      <c r="N35" s="31">
        <v>2350</v>
      </c>
      <c r="O35" s="31">
        <v>0.03</v>
      </c>
      <c r="P35" s="31">
        <v>5.2340999999999998</v>
      </c>
      <c r="Q35" s="31">
        <v>2.2599999999999998</v>
      </c>
      <c r="R35" s="31">
        <v>170</v>
      </c>
      <c r="S35" s="31">
        <v>341</v>
      </c>
      <c r="T35" s="31"/>
      <c r="U35" s="31">
        <v>7.17</v>
      </c>
      <c r="V35" s="31">
        <v>197</v>
      </c>
      <c r="W35" s="31">
        <v>0</v>
      </c>
      <c r="X35" s="31">
        <v>1900</v>
      </c>
      <c r="Y35" s="31">
        <v>6.7939999999999996</v>
      </c>
      <c r="Z35" s="31">
        <v>3.05</v>
      </c>
      <c r="AA35" s="31">
        <v>148</v>
      </c>
      <c r="AB35" s="31">
        <v>260</v>
      </c>
    </row>
    <row r="36" spans="1:38" x14ac:dyDescent="0.2">
      <c r="A36" s="31">
        <v>7.68</v>
      </c>
      <c r="B36" s="32">
        <v>25.87</v>
      </c>
      <c r="C36" s="31">
        <v>21.29</v>
      </c>
      <c r="D36" s="31">
        <v>850</v>
      </c>
      <c r="E36" s="31">
        <v>9.56</v>
      </c>
      <c r="F36" s="31">
        <v>3.49</v>
      </c>
      <c r="G36" s="31">
        <v>267</v>
      </c>
      <c r="H36" s="31">
        <v>305</v>
      </c>
      <c r="I36" s="31"/>
      <c r="J36" s="31"/>
      <c r="K36" s="31">
        <v>7.53</v>
      </c>
      <c r="L36" s="31">
        <v>97.45</v>
      </c>
      <c r="M36" s="31">
        <v>27.65</v>
      </c>
      <c r="N36" s="31">
        <v>1900</v>
      </c>
      <c r="O36" s="31">
        <v>0.03</v>
      </c>
      <c r="P36" s="31">
        <v>5.0125000000000002</v>
      </c>
      <c r="Q36" s="31">
        <v>2.78</v>
      </c>
      <c r="R36" s="31">
        <v>178</v>
      </c>
      <c r="S36" s="31">
        <v>355</v>
      </c>
      <c r="T36" s="31"/>
      <c r="U36" s="31">
        <v>7.18</v>
      </c>
      <c r="V36" s="31">
        <v>196</v>
      </c>
      <c r="W36" s="31">
        <v>0</v>
      </c>
      <c r="X36" s="31">
        <v>1800</v>
      </c>
      <c r="Y36" s="31">
        <v>6.1109999999999998</v>
      </c>
      <c r="Z36" s="31">
        <v>2.78</v>
      </c>
      <c r="AA36" s="31">
        <v>153</v>
      </c>
      <c r="AB36" s="31">
        <v>272</v>
      </c>
    </row>
    <row r="37" spans="1:38" x14ac:dyDescent="0.2">
      <c r="A37" s="31">
        <v>7.1</v>
      </c>
      <c r="B37" s="32">
        <v>0.67</v>
      </c>
      <c r="C37" s="31">
        <v>0.99</v>
      </c>
      <c r="D37" s="31">
        <v>700</v>
      </c>
      <c r="E37" s="31">
        <v>9.57</v>
      </c>
      <c r="F37" s="31">
        <v>3.55</v>
      </c>
      <c r="G37" s="31">
        <v>283</v>
      </c>
      <c r="H37" s="31">
        <v>326</v>
      </c>
      <c r="K37" s="31">
        <v>7.57</v>
      </c>
      <c r="L37" s="31">
        <v>94.77</v>
      </c>
      <c r="M37" s="31">
        <v>24.89</v>
      </c>
      <c r="N37" s="31">
        <v>1650</v>
      </c>
      <c r="O37" s="31">
        <v>0.02</v>
      </c>
      <c r="P37" s="31">
        <v>4.8745000000000003</v>
      </c>
      <c r="Q37" s="31">
        <v>2.39</v>
      </c>
      <c r="R37" s="31">
        <v>184</v>
      </c>
      <c r="S37" s="31">
        <v>364</v>
      </c>
      <c r="U37" s="31">
        <v>7.18</v>
      </c>
      <c r="V37" s="31">
        <v>196</v>
      </c>
      <c r="W37" s="31">
        <v>0</v>
      </c>
      <c r="X37" s="31">
        <v>1500</v>
      </c>
      <c r="Y37" s="31">
        <v>5.5460000000000003</v>
      </c>
      <c r="Z37" s="31">
        <v>1.99</v>
      </c>
      <c r="AA37" s="31">
        <v>165</v>
      </c>
      <c r="AB37" s="31">
        <v>281</v>
      </c>
    </row>
    <row r="40" spans="1:38" x14ac:dyDescent="0.2">
      <c r="A40" s="13"/>
      <c r="B40" s="13" t="s">
        <v>164</v>
      </c>
      <c r="C40" s="13" t="s">
        <v>165</v>
      </c>
      <c r="D40" s="13" t="s">
        <v>4</v>
      </c>
      <c r="E40" s="13" t="s">
        <v>166</v>
      </c>
      <c r="F40" s="13" t="s">
        <v>13</v>
      </c>
      <c r="G40" s="13" t="s">
        <v>14</v>
      </c>
      <c r="H40" s="13" t="s">
        <v>175</v>
      </c>
      <c r="I40" s="13" t="s">
        <v>176</v>
      </c>
      <c r="L40" s="12"/>
      <c r="M40" s="22" t="s">
        <v>192</v>
      </c>
      <c r="N40" s="22" t="s">
        <v>193</v>
      </c>
      <c r="O40" s="22" t="s">
        <v>194</v>
      </c>
      <c r="S40" t="s">
        <v>15</v>
      </c>
      <c r="AA40" t="s">
        <v>15</v>
      </c>
    </row>
    <row r="41" spans="1:38" x14ac:dyDescent="0.2">
      <c r="A41" s="14" t="s">
        <v>164</v>
      </c>
      <c r="B41" s="19">
        <v>1</v>
      </c>
      <c r="C41" s="19"/>
      <c r="D41" s="19"/>
      <c r="E41" s="19"/>
      <c r="F41" s="19"/>
      <c r="G41" s="19"/>
      <c r="H41" s="19"/>
      <c r="I41" s="14"/>
      <c r="L41" s="12" t="s">
        <v>90</v>
      </c>
      <c r="M41" s="12">
        <v>42</v>
      </c>
      <c r="N41" s="12">
        <v>32</v>
      </c>
      <c r="O41" s="12">
        <v>1.86</v>
      </c>
    </row>
    <row r="42" spans="1:38" ht="16" thickBot="1" x14ac:dyDescent="0.25">
      <c r="A42" s="14" t="s">
        <v>165</v>
      </c>
      <c r="B42" s="26" t="s">
        <v>208</v>
      </c>
      <c r="C42" s="19">
        <v>1</v>
      </c>
      <c r="D42" s="19"/>
      <c r="E42" s="19"/>
      <c r="F42" s="19"/>
      <c r="G42" s="19"/>
      <c r="H42" s="19"/>
      <c r="I42" s="14"/>
      <c r="L42" s="12" t="s">
        <v>93</v>
      </c>
      <c r="M42" s="12">
        <v>22</v>
      </c>
      <c r="N42" s="12">
        <v>0.4</v>
      </c>
      <c r="O42" s="12">
        <v>35.4</v>
      </c>
      <c r="S42" t="s">
        <v>16</v>
      </c>
      <c r="AA42" t="s">
        <v>401</v>
      </c>
    </row>
    <row r="43" spans="1:38" x14ac:dyDescent="0.2">
      <c r="A43" s="14" t="s">
        <v>4</v>
      </c>
      <c r="B43" s="19">
        <v>-0.24762574239914281</v>
      </c>
      <c r="C43" s="26" t="s">
        <v>212</v>
      </c>
      <c r="D43" s="19">
        <v>1</v>
      </c>
      <c r="E43" s="19"/>
      <c r="F43" s="19"/>
      <c r="G43" s="19"/>
      <c r="H43" s="19"/>
      <c r="I43" s="14"/>
      <c r="L43" s="12" t="s">
        <v>47</v>
      </c>
      <c r="M43" s="12">
        <v>48</v>
      </c>
      <c r="N43" s="12">
        <v>24</v>
      </c>
      <c r="O43" s="12">
        <v>1.82</v>
      </c>
      <c r="S43" s="10" t="s">
        <v>17</v>
      </c>
      <c r="T43" s="10" t="s">
        <v>18</v>
      </c>
      <c r="U43" s="10" t="s">
        <v>19</v>
      </c>
      <c r="V43" s="10" t="s">
        <v>20</v>
      </c>
      <c r="W43" s="10" t="s">
        <v>21</v>
      </c>
      <c r="AB43" s="13" t="s">
        <v>17</v>
      </c>
      <c r="AC43" s="13" t="s">
        <v>18</v>
      </c>
      <c r="AD43" s="13" t="s">
        <v>19</v>
      </c>
      <c r="AE43" s="13" t="s">
        <v>20</v>
      </c>
      <c r="AF43" s="13" t="s">
        <v>21</v>
      </c>
      <c r="AG43" s="13" t="s">
        <v>188</v>
      </c>
      <c r="AH43" s="13" t="s">
        <v>187</v>
      </c>
    </row>
    <row r="44" spans="1:38" x14ac:dyDescent="0.2">
      <c r="A44" s="14" t="s">
        <v>166</v>
      </c>
      <c r="B44" s="26" t="s">
        <v>209</v>
      </c>
      <c r="C44" s="26" t="s">
        <v>210</v>
      </c>
      <c r="D44" s="26" t="s">
        <v>211</v>
      </c>
      <c r="E44" s="19">
        <v>1</v>
      </c>
      <c r="F44" s="19"/>
      <c r="G44" s="19"/>
      <c r="H44" s="19"/>
      <c r="I44" s="14"/>
      <c r="L44" s="12" t="s">
        <v>48</v>
      </c>
      <c r="M44" s="12">
        <v>10</v>
      </c>
      <c r="N44" s="12">
        <v>0.2</v>
      </c>
      <c r="O44" s="12">
        <v>49</v>
      </c>
      <c r="S44" s="8" t="s">
        <v>192</v>
      </c>
      <c r="T44" s="8">
        <v>6</v>
      </c>
      <c r="U44" s="8">
        <v>158</v>
      </c>
      <c r="V44" s="8">
        <v>26.333333333333332</v>
      </c>
      <c r="W44" s="8">
        <v>285.46666666666658</v>
      </c>
      <c r="AB44" s="14" t="s">
        <v>175</v>
      </c>
      <c r="AC44" s="14">
        <v>35</v>
      </c>
      <c r="AD44" s="14">
        <v>3789.3</v>
      </c>
      <c r="AE44" s="20" t="s">
        <v>181</v>
      </c>
      <c r="AF44" s="14">
        <v>7764.035260504199</v>
      </c>
      <c r="AG44" s="14">
        <v>0</v>
      </c>
      <c r="AH44" s="14">
        <v>283</v>
      </c>
      <c r="AK44" s="21">
        <v>88.113763172981095</v>
      </c>
      <c r="AL44" s="20" t="s">
        <v>181</v>
      </c>
    </row>
    <row r="45" spans="1:38" x14ac:dyDescent="0.2">
      <c r="A45" s="14" t="s">
        <v>13</v>
      </c>
      <c r="B45" s="27" t="s">
        <v>213</v>
      </c>
      <c r="C45" s="19">
        <v>-2.2357761296926168E-2</v>
      </c>
      <c r="D45" s="26" t="s">
        <v>226</v>
      </c>
      <c r="E45" s="19">
        <v>-0.14454333010595286</v>
      </c>
      <c r="F45" s="19">
        <v>1</v>
      </c>
      <c r="G45" s="19"/>
      <c r="H45" s="19"/>
      <c r="I45" s="14"/>
      <c r="L45" s="12" t="s">
        <v>100</v>
      </c>
      <c r="M45" s="12">
        <v>30</v>
      </c>
      <c r="N45" s="12">
        <v>22</v>
      </c>
      <c r="O45" s="12">
        <v>1.88</v>
      </c>
      <c r="S45" s="8" t="s">
        <v>193</v>
      </c>
      <c r="T45" s="8">
        <v>6</v>
      </c>
      <c r="U45" s="8">
        <v>78.78</v>
      </c>
      <c r="V45" s="8">
        <v>13.13</v>
      </c>
      <c r="W45" s="8">
        <v>209.97019999999998</v>
      </c>
      <c r="AB45" s="14" t="s">
        <v>176</v>
      </c>
      <c r="AC45" s="14">
        <v>35</v>
      </c>
      <c r="AD45" s="14">
        <v>3912.5</v>
      </c>
      <c r="AE45" s="20" t="s">
        <v>182</v>
      </c>
      <c r="AF45" s="14">
        <v>10611.062436974789</v>
      </c>
      <c r="AG45" s="14">
        <v>1</v>
      </c>
      <c r="AH45" s="14">
        <v>326</v>
      </c>
      <c r="AK45" s="21">
        <v>103.01001134343588</v>
      </c>
      <c r="AL45" s="20" t="s">
        <v>182</v>
      </c>
    </row>
    <row r="46" spans="1:38" ht="16" thickBot="1" x14ac:dyDescent="0.25">
      <c r="A46" s="14" t="s">
        <v>14</v>
      </c>
      <c r="B46" s="19">
        <v>0.14717960356581072</v>
      </c>
      <c r="C46" s="26">
        <v>0.33744314707325362</v>
      </c>
      <c r="D46" s="26">
        <v>0.49056105318948218</v>
      </c>
      <c r="E46" s="19">
        <v>0.22150699223843728</v>
      </c>
      <c r="F46" s="26" t="s">
        <v>225</v>
      </c>
      <c r="G46" s="19">
        <v>1</v>
      </c>
      <c r="H46" s="19"/>
      <c r="I46" s="14"/>
      <c r="L46" s="12" t="s">
        <v>103</v>
      </c>
      <c r="M46" s="12">
        <v>6</v>
      </c>
      <c r="N46" s="12">
        <v>0.18</v>
      </c>
      <c r="O46" s="12">
        <v>34.4</v>
      </c>
      <c r="S46" s="9" t="s">
        <v>194</v>
      </c>
      <c r="T46" s="9">
        <v>6</v>
      </c>
      <c r="U46" s="9">
        <v>124.35999999999999</v>
      </c>
      <c r="V46" s="9">
        <v>20.726666666666663</v>
      </c>
      <c r="W46" s="9">
        <v>454.05162666666672</v>
      </c>
      <c r="AB46" s="14" t="s">
        <v>177</v>
      </c>
      <c r="AC46" s="14">
        <v>35</v>
      </c>
      <c r="AD46" s="14">
        <v>1978.2</v>
      </c>
      <c r="AE46" s="20" t="s">
        <v>183</v>
      </c>
      <c r="AF46" s="14">
        <v>3861.9081176470586</v>
      </c>
      <c r="AG46" s="14">
        <v>0</v>
      </c>
      <c r="AH46" s="14">
        <v>184</v>
      </c>
      <c r="AK46" s="21">
        <v>62.144252490854363</v>
      </c>
      <c r="AL46" s="20" t="s">
        <v>183</v>
      </c>
    </row>
    <row r="47" spans="1:38" ht="16" thickBot="1" x14ac:dyDescent="0.25">
      <c r="A47" s="14" t="s">
        <v>175</v>
      </c>
      <c r="B47" s="27" t="s">
        <v>215</v>
      </c>
      <c r="C47" s="27" t="s">
        <v>216</v>
      </c>
      <c r="D47" s="27" t="s">
        <v>218</v>
      </c>
      <c r="E47" s="27" t="s">
        <v>220</v>
      </c>
      <c r="F47" s="19">
        <v>-0.10930651511477235</v>
      </c>
      <c r="G47" s="27" t="s">
        <v>222</v>
      </c>
      <c r="H47" s="19">
        <v>1</v>
      </c>
      <c r="I47" s="14"/>
      <c r="AB47" s="14" t="s">
        <v>178</v>
      </c>
      <c r="AC47" s="14">
        <v>35</v>
      </c>
      <c r="AD47" s="14">
        <v>6325</v>
      </c>
      <c r="AE47" s="20" t="s">
        <v>184</v>
      </c>
      <c r="AF47" s="14">
        <v>12084.97478991597</v>
      </c>
      <c r="AG47" s="14">
        <v>2</v>
      </c>
      <c r="AH47" s="14">
        <v>364</v>
      </c>
      <c r="AK47" s="21">
        <v>109.93168237553708</v>
      </c>
      <c r="AL47" s="20" t="s">
        <v>184</v>
      </c>
    </row>
    <row r="48" spans="1:38" x14ac:dyDescent="0.2">
      <c r="A48" s="14" t="s">
        <v>176</v>
      </c>
      <c r="B48" s="27" t="s">
        <v>214</v>
      </c>
      <c r="C48" s="27" t="s">
        <v>217</v>
      </c>
      <c r="D48" s="27" t="s">
        <v>219</v>
      </c>
      <c r="E48" s="27" t="s">
        <v>221</v>
      </c>
      <c r="F48" s="19">
        <v>-9.0535794436625253E-2</v>
      </c>
      <c r="G48" s="27" t="s">
        <v>223</v>
      </c>
      <c r="H48" s="26" t="s">
        <v>224</v>
      </c>
      <c r="I48" s="14">
        <v>1</v>
      </c>
      <c r="L48" s="10" t="s">
        <v>192</v>
      </c>
      <c r="M48" s="10"/>
      <c r="N48" s="10" t="s">
        <v>193</v>
      </c>
      <c r="O48" s="10"/>
      <c r="P48" s="10" t="s">
        <v>194</v>
      </c>
      <c r="Q48" s="10"/>
      <c r="AB48" s="14" t="s">
        <v>179</v>
      </c>
      <c r="AC48" s="14">
        <v>35</v>
      </c>
      <c r="AD48" s="14">
        <v>1791</v>
      </c>
      <c r="AE48" s="20" t="s">
        <v>185</v>
      </c>
      <c r="AF48" s="14">
        <v>2844.860336134454</v>
      </c>
      <c r="AG48" s="14">
        <v>0</v>
      </c>
      <c r="AH48" s="14">
        <v>165</v>
      </c>
      <c r="AK48" s="21">
        <v>53.33723217541808</v>
      </c>
      <c r="AL48" s="20" t="s">
        <v>185</v>
      </c>
    </row>
    <row r="49" spans="1:38" ht="16" thickBot="1" x14ac:dyDescent="0.25">
      <c r="I49" s="25"/>
      <c r="L49" s="8"/>
      <c r="M49" s="8"/>
      <c r="N49" s="8"/>
      <c r="O49" s="8"/>
      <c r="P49" s="8"/>
      <c r="Q49" s="8"/>
      <c r="S49" t="s">
        <v>22</v>
      </c>
      <c r="AB49" s="14" t="s">
        <v>180</v>
      </c>
      <c r="AC49" s="14">
        <v>35</v>
      </c>
      <c r="AD49" s="14">
        <v>3850.9</v>
      </c>
      <c r="AE49" s="20" t="s">
        <v>186</v>
      </c>
      <c r="AF49" s="14">
        <v>8533.8725546218466</v>
      </c>
      <c r="AG49" s="14">
        <v>1.8</v>
      </c>
      <c r="AH49" s="14">
        <v>281</v>
      </c>
      <c r="AK49" s="21">
        <v>92.378961645072877</v>
      </c>
      <c r="AL49" s="20" t="s">
        <v>186</v>
      </c>
    </row>
    <row r="50" spans="1:38" x14ac:dyDescent="0.2">
      <c r="L50" s="8" t="s">
        <v>35</v>
      </c>
      <c r="M50" s="8">
        <v>26.333333333333332</v>
      </c>
      <c r="N50" s="8" t="s">
        <v>35</v>
      </c>
      <c r="O50" s="8">
        <v>13.13</v>
      </c>
      <c r="P50" s="8" t="s">
        <v>35</v>
      </c>
      <c r="Q50" s="8">
        <v>20.726666666666663</v>
      </c>
      <c r="S50" s="10" t="s">
        <v>23</v>
      </c>
      <c r="T50" s="10" t="s">
        <v>24</v>
      </c>
      <c r="U50" s="10" t="s">
        <v>25</v>
      </c>
      <c r="V50" s="10" t="s">
        <v>26</v>
      </c>
      <c r="W50" s="10" t="s">
        <v>27</v>
      </c>
      <c r="X50" s="10" t="s">
        <v>28</v>
      </c>
      <c r="Y50" s="10" t="s">
        <v>29</v>
      </c>
    </row>
    <row r="51" spans="1:38" x14ac:dyDescent="0.2">
      <c r="A51" s="12"/>
      <c r="B51" s="12" t="s">
        <v>167</v>
      </c>
      <c r="C51" s="12" t="s">
        <v>168</v>
      </c>
      <c r="D51" s="12" t="s">
        <v>3</v>
      </c>
      <c r="E51" s="12" t="s">
        <v>1</v>
      </c>
      <c r="F51" s="12" t="s">
        <v>270</v>
      </c>
      <c r="G51" s="12" t="s">
        <v>5</v>
      </c>
      <c r="H51" s="12" t="s">
        <v>2</v>
      </c>
      <c r="I51" s="12" t="s">
        <v>177</v>
      </c>
      <c r="J51" s="12" t="s">
        <v>178</v>
      </c>
      <c r="L51" s="8" t="s">
        <v>36</v>
      </c>
      <c r="M51" s="8">
        <v>6.8976646611572656</v>
      </c>
      <c r="N51" s="8" t="s">
        <v>36</v>
      </c>
      <c r="O51" s="8">
        <v>5.915660008260561</v>
      </c>
      <c r="P51" s="8" t="s">
        <v>36</v>
      </c>
      <c r="Q51" s="8">
        <v>8.6991534709482572</v>
      </c>
      <c r="S51" s="8" t="s">
        <v>30</v>
      </c>
      <c r="T51" s="8">
        <v>526.94413333333523</v>
      </c>
      <c r="U51" s="8">
        <v>2</v>
      </c>
      <c r="V51" s="8">
        <v>263.47206666666762</v>
      </c>
      <c r="W51" s="8">
        <v>0.83246527530325154</v>
      </c>
      <c r="X51" s="8">
        <v>0.45410693250915901</v>
      </c>
      <c r="Y51" s="8">
        <v>3.6823203436732408</v>
      </c>
    </row>
    <row r="52" spans="1:38" ht="16" thickBot="1" x14ac:dyDescent="0.25">
      <c r="A52" s="12" t="s">
        <v>167</v>
      </c>
      <c r="B52" s="28">
        <v>1</v>
      </c>
      <c r="C52" s="28"/>
      <c r="D52" s="28"/>
      <c r="E52" s="28"/>
      <c r="F52" s="28"/>
      <c r="G52" s="28"/>
      <c r="H52" s="28"/>
      <c r="I52" s="28"/>
      <c r="J52" s="12"/>
      <c r="L52" s="8" t="s">
        <v>37</v>
      </c>
      <c r="M52" s="8">
        <v>26</v>
      </c>
      <c r="N52" s="8" t="s">
        <v>37</v>
      </c>
      <c r="O52" s="8">
        <v>11.200000000000001</v>
      </c>
      <c r="P52" s="8" t="s">
        <v>37</v>
      </c>
      <c r="Q52" s="8">
        <v>18.139999999999997</v>
      </c>
      <c r="S52" s="8" t="s">
        <v>31</v>
      </c>
      <c r="T52" s="8">
        <v>4747.4424666666664</v>
      </c>
      <c r="U52" s="8">
        <v>15</v>
      </c>
      <c r="V52" s="8">
        <v>316.49616444444445</v>
      </c>
      <c r="W52" s="8"/>
      <c r="X52" s="8"/>
      <c r="Y52" s="8"/>
      <c r="AA52" t="s">
        <v>22</v>
      </c>
    </row>
    <row r="53" spans="1:38" x14ac:dyDescent="0.2">
      <c r="A53" s="12" t="s">
        <v>168</v>
      </c>
      <c r="B53" s="28">
        <v>8.4985746227607337E-2</v>
      </c>
      <c r="C53" s="28">
        <v>1</v>
      </c>
      <c r="D53" s="28"/>
      <c r="E53" s="28"/>
      <c r="F53" s="28"/>
      <c r="G53" s="28"/>
      <c r="H53" s="28"/>
      <c r="I53" s="28"/>
      <c r="J53" s="12"/>
      <c r="L53" s="8" t="s">
        <v>38</v>
      </c>
      <c r="M53" s="8" t="e">
        <v>#N/A</v>
      </c>
      <c r="N53" s="8" t="s">
        <v>38</v>
      </c>
      <c r="O53" s="8" t="e">
        <v>#N/A</v>
      </c>
      <c r="P53" s="8" t="s">
        <v>38</v>
      </c>
      <c r="Q53" s="8" t="e">
        <v>#N/A</v>
      </c>
      <c r="S53" s="8"/>
      <c r="T53" s="8"/>
      <c r="U53" s="8"/>
      <c r="V53" s="8"/>
      <c r="W53" s="8"/>
      <c r="X53" s="8"/>
      <c r="Y53" s="8"/>
      <c r="AA53" s="10" t="s">
        <v>23</v>
      </c>
      <c r="AB53" s="10" t="s">
        <v>24</v>
      </c>
      <c r="AC53" s="10" t="s">
        <v>25</v>
      </c>
      <c r="AD53" s="10" t="s">
        <v>26</v>
      </c>
      <c r="AE53" s="10" t="s">
        <v>27</v>
      </c>
      <c r="AF53" s="10" t="s">
        <v>28</v>
      </c>
      <c r="AG53" s="10" t="s">
        <v>29</v>
      </c>
    </row>
    <row r="54" spans="1:38" ht="16" thickBot="1" x14ac:dyDescent="0.25">
      <c r="A54" s="12" t="s">
        <v>3</v>
      </c>
      <c r="B54" s="28">
        <v>-0.19282311415135675</v>
      </c>
      <c r="C54" s="29" t="s">
        <v>227</v>
      </c>
      <c r="D54" s="28">
        <v>1</v>
      </c>
      <c r="E54" s="28"/>
      <c r="F54" s="28"/>
      <c r="G54" s="28"/>
      <c r="H54" s="28"/>
      <c r="I54" s="28"/>
      <c r="J54" s="12"/>
      <c r="L54" s="8" t="s">
        <v>39</v>
      </c>
      <c r="M54" s="8">
        <v>16.895758836662726</v>
      </c>
      <c r="N54" s="8" t="s">
        <v>39</v>
      </c>
      <c r="O54" s="8">
        <v>14.490348512026893</v>
      </c>
      <c r="P54" s="8" t="s">
        <v>39</v>
      </c>
      <c r="Q54" s="8">
        <v>21.308487197984437</v>
      </c>
      <c r="S54" s="9" t="s">
        <v>32</v>
      </c>
      <c r="T54" s="9">
        <v>5274.3866000000016</v>
      </c>
      <c r="U54" s="9">
        <v>17</v>
      </c>
      <c r="V54" s="9"/>
      <c r="W54" s="9"/>
      <c r="X54" s="9"/>
      <c r="Y54" s="9"/>
      <c r="AA54" s="8" t="s">
        <v>30</v>
      </c>
      <c r="AB54" s="8">
        <v>386411.89109523804</v>
      </c>
      <c r="AC54" s="8">
        <v>5</v>
      </c>
      <c r="AD54" s="8">
        <v>77282.378219047605</v>
      </c>
      <c r="AE54" s="8">
        <v>10.146324506660431</v>
      </c>
      <c r="AF54" s="8">
        <v>1.0789125287778321E-8</v>
      </c>
      <c r="AG54" s="8">
        <v>2.2583424850298108</v>
      </c>
    </row>
    <row r="55" spans="1:38" x14ac:dyDescent="0.2">
      <c r="A55" s="12" t="s">
        <v>1</v>
      </c>
      <c r="B55" s="28">
        <v>-0.14553072509966894</v>
      </c>
      <c r="C55" s="29" t="s">
        <v>228</v>
      </c>
      <c r="D55" s="29" t="s">
        <v>229</v>
      </c>
      <c r="E55" s="28">
        <v>1</v>
      </c>
      <c r="F55" s="28"/>
      <c r="G55" s="28"/>
      <c r="H55" s="28"/>
      <c r="I55" s="28"/>
      <c r="J55" s="12"/>
      <c r="L55" s="8" t="s">
        <v>40</v>
      </c>
      <c r="M55" s="8">
        <v>285.46666666666658</v>
      </c>
      <c r="N55" s="8" t="s">
        <v>40</v>
      </c>
      <c r="O55" s="8">
        <v>209.97019999999998</v>
      </c>
      <c r="P55" s="8" t="s">
        <v>40</v>
      </c>
      <c r="Q55" s="8">
        <v>454.05162666666672</v>
      </c>
      <c r="AA55" s="8" t="s">
        <v>31</v>
      </c>
      <c r="AB55" s="8">
        <v>1553824.2588571431</v>
      </c>
      <c r="AC55" s="8">
        <v>204</v>
      </c>
      <c r="AD55" s="8">
        <v>7616.7855826330542</v>
      </c>
      <c r="AE55" s="8"/>
      <c r="AF55" s="8"/>
      <c r="AG55" s="8"/>
    </row>
    <row r="56" spans="1:38" x14ac:dyDescent="0.2">
      <c r="A56" s="12" t="s">
        <v>79</v>
      </c>
      <c r="B56" s="28">
        <v>-0.27608369122060966</v>
      </c>
      <c r="C56" s="29" t="s">
        <v>230</v>
      </c>
      <c r="D56" s="29" t="s">
        <v>231</v>
      </c>
      <c r="E56" s="29" t="s">
        <v>232</v>
      </c>
      <c r="F56" s="28">
        <v>1</v>
      </c>
      <c r="G56" s="28"/>
      <c r="H56" s="28"/>
      <c r="I56" s="28"/>
      <c r="J56" s="12"/>
      <c r="L56" s="8" t="s">
        <v>41</v>
      </c>
      <c r="M56" s="8">
        <v>-1.7552484455857398</v>
      </c>
      <c r="N56" s="8" t="s">
        <v>41</v>
      </c>
      <c r="O56" s="8">
        <v>-2.6096347122131092</v>
      </c>
      <c r="P56" s="8" t="s">
        <v>41</v>
      </c>
      <c r="Q56" s="8">
        <v>-2.5118066241528654</v>
      </c>
      <c r="AA56" s="8"/>
      <c r="AB56" s="8"/>
      <c r="AC56" s="8"/>
      <c r="AD56" s="8"/>
      <c r="AE56" s="8"/>
      <c r="AF56" s="8"/>
      <c r="AG56" s="8"/>
    </row>
    <row r="57" spans="1:38" ht="16" thickBot="1" x14ac:dyDescent="0.25">
      <c r="A57" s="12" t="s">
        <v>5</v>
      </c>
      <c r="B57" s="28">
        <v>2.8111888050588212E-2</v>
      </c>
      <c r="C57" s="30" t="s">
        <v>233</v>
      </c>
      <c r="D57" s="30" t="s">
        <v>234</v>
      </c>
      <c r="E57" s="30" t="s">
        <v>235</v>
      </c>
      <c r="F57" s="30" t="s">
        <v>236</v>
      </c>
      <c r="G57" s="28">
        <v>1</v>
      </c>
      <c r="H57" s="28"/>
      <c r="I57" s="28"/>
      <c r="J57" s="12"/>
      <c r="L57" s="8" t="s">
        <v>42</v>
      </c>
      <c r="M57" s="8">
        <v>7.5911253638798804E-2</v>
      </c>
      <c r="N57" s="8" t="s">
        <v>42</v>
      </c>
      <c r="O57" s="8">
        <v>0.22727899566137577</v>
      </c>
      <c r="P57" s="8" t="s">
        <v>42</v>
      </c>
      <c r="Q57" s="8">
        <v>0.25266288380392954</v>
      </c>
      <c r="AA57" s="9" t="s">
        <v>32</v>
      </c>
      <c r="AB57" s="9">
        <v>1940236.1499523812</v>
      </c>
      <c r="AC57" s="9">
        <v>209</v>
      </c>
      <c r="AD57" s="9"/>
      <c r="AE57" s="9"/>
      <c r="AF57" s="9"/>
      <c r="AG57" s="9"/>
    </row>
    <row r="58" spans="1:38" ht="16" thickBot="1" x14ac:dyDescent="0.25">
      <c r="A58" s="12" t="s">
        <v>2</v>
      </c>
      <c r="B58" s="28">
        <v>7.5245761239466913E-2</v>
      </c>
      <c r="C58" s="28">
        <v>0.17811007880532082</v>
      </c>
      <c r="D58" s="28">
        <v>0.26419280485077429</v>
      </c>
      <c r="E58" s="28">
        <v>0.17915037843044584</v>
      </c>
      <c r="F58" s="28">
        <v>0.2458104854805846</v>
      </c>
      <c r="G58" s="28">
        <v>-0.23261503479773254</v>
      </c>
      <c r="H58" s="28">
        <v>1</v>
      </c>
      <c r="I58" s="28"/>
      <c r="J58" s="12"/>
      <c r="L58" s="8" t="s">
        <v>43</v>
      </c>
      <c r="M58" s="8">
        <v>42</v>
      </c>
      <c r="N58" s="8" t="s">
        <v>43</v>
      </c>
      <c r="O58" s="8">
        <v>31.82</v>
      </c>
      <c r="P58" s="8" t="s">
        <v>43</v>
      </c>
      <c r="Q58" s="8">
        <v>47.18</v>
      </c>
    </row>
    <row r="59" spans="1:38" x14ac:dyDescent="0.2">
      <c r="A59" s="12" t="s">
        <v>177</v>
      </c>
      <c r="B59" s="28">
        <v>0.14209465699755247</v>
      </c>
      <c r="C59" s="30" t="s">
        <v>240</v>
      </c>
      <c r="D59" s="30" t="s">
        <v>241</v>
      </c>
      <c r="E59" s="30" t="s">
        <v>242</v>
      </c>
      <c r="F59" s="30" t="s">
        <v>243</v>
      </c>
      <c r="G59" s="29" t="s">
        <v>237</v>
      </c>
      <c r="H59" s="28">
        <v>-0.14697448883260558</v>
      </c>
      <c r="I59" s="28">
        <v>1</v>
      </c>
      <c r="J59" s="12"/>
      <c r="L59" s="8" t="s">
        <v>44</v>
      </c>
      <c r="M59" s="8">
        <v>6</v>
      </c>
      <c r="N59" s="8" t="s">
        <v>44</v>
      </c>
      <c r="O59" s="8">
        <v>0.18</v>
      </c>
      <c r="P59" s="8" t="s">
        <v>44</v>
      </c>
      <c r="Q59" s="8">
        <v>1.82</v>
      </c>
      <c r="AA59" s="10" t="s">
        <v>175</v>
      </c>
      <c r="AB59" s="10"/>
      <c r="AC59" s="10" t="s">
        <v>176</v>
      </c>
      <c r="AD59" s="10"/>
      <c r="AE59" s="10" t="s">
        <v>177</v>
      </c>
      <c r="AF59" s="10"/>
      <c r="AG59" s="10" t="s">
        <v>178</v>
      </c>
      <c r="AH59" s="10"/>
      <c r="AI59" s="10" t="s">
        <v>179</v>
      </c>
      <c r="AJ59" s="10"/>
      <c r="AK59" s="10" t="s">
        <v>180</v>
      </c>
      <c r="AL59" s="10"/>
    </row>
    <row r="60" spans="1:38" x14ac:dyDescent="0.2">
      <c r="A60" s="12" t="s">
        <v>178</v>
      </c>
      <c r="B60" s="28">
        <v>-0.15124008474070752</v>
      </c>
      <c r="C60" s="30" t="s">
        <v>245</v>
      </c>
      <c r="D60" s="30">
        <v>-0.64974034289141236</v>
      </c>
      <c r="E60" s="30">
        <v>-0.82356356063063174</v>
      </c>
      <c r="F60" s="30" t="s">
        <v>244</v>
      </c>
      <c r="G60" s="29" t="s">
        <v>238</v>
      </c>
      <c r="H60" s="28">
        <v>-0.10344830603980172</v>
      </c>
      <c r="I60" s="29" t="s">
        <v>239</v>
      </c>
      <c r="J60" s="12">
        <v>1</v>
      </c>
      <c r="L60" s="8" t="s">
        <v>45</v>
      </c>
      <c r="M60" s="8">
        <v>48</v>
      </c>
      <c r="N60" s="8" t="s">
        <v>45</v>
      </c>
      <c r="O60" s="8">
        <v>32</v>
      </c>
      <c r="P60" s="8" t="s">
        <v>45</v>
      </c>
      <c r="Q60" s="8">
        <v>49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x14ac:dyDescent="0.2">
      <c r="L61" s="8" t="s">
        <v>19</v>
      </c>
      <c r="M61" s="8">
        <v>158</v>
      </c>
      <c r="N61" s="8" t="s">
        <v>19</v>
      </c>
      <c r="O61" s="8">
        <v>78.78</v>
      </c>
      <c r="P61" s="8" t="s">
        <v>19</v>
      </c>
      <c r="Q61" s="8">
        <v>124.35999999999999</v>
      </c>
      <c r="AA61" s="8" t="s">
        <v>35</v>
      </c>
      <c r="AB61" s="8">
        <v>108.2657142857143</v>
      </c>
      <c r="AC61" s="8" t="s">
        <v>35</v>
      </c>
      <c r="AD61" s="8">
        <v>111.78571428571429</v>
      </c>
      <c r="AE61" s="8" t="s">
        <v>35</v>
      </c>
      <c r="AF61" s="8">
        <v>56.52</v>
      </c>
      <c r="AG61" s="8" t="s">
        <v>35</v>
      </c>
      <c r="AH61" s="8">
        <v>180.71428571428572</v>
      </c>
      <c r="AI61" s="8" t="s">
        <v>35</v>
      </c>
      <c r="AJ61" s="8">
        <v>51.171428571428571</v>
      </c>
      <c r="AK61" s="8" t="s">
        <v>35</v>
      </c>
      <c r="AL61" s="8">
        <v>110.02571428571429</v>
      </c>
    </row>
    <row r="62" spans="1:38" x14ac:dyDescent="0.2">
      <c r="L62" s="8" t="s">
        <v>18</v>
      </c>
      <c r="M62" s="8">
        <v>6</v>
      </c>
      <c r="N62" s="8" t="s">
        <v>18</v>
      </c>
      <c r="O62" s="8">
        <v>6</v>
      </c>
      <c r="P62" s="8" t="s">
        <v>18</v>
      </c>
      <c r="Q62" s="8">
        <v>6</v>
      </c>
      <c r="AA62" s="8" t="s">
        <v>36</v>
      </c>
      <c r="AB62" s="8">
        <v>14.89394436915717</v>
      </c>
      <c r="AC62" s="8" t="s">
        <v>36</v>
      </c>
      <c r="AD62" s="8">
        <v>17.411869873307516</v>
      </c>
      <c r="AE62" s="8" t="s">
        <v>36</v>
      </c>
      <c r="AF62" s="8">
        <v>10.504295879913755</v>
      </c>
      <c r="AG62" s="8" t="s">
        <v>36</v>
      </c>
      <c r="AH62" s="8">
        <v>18.581845817829809</v>
      </c>
      <c r="AI62" s="8" t="s">
        <v>36</v>
      </c>
      <c r="AJ62" s="8">
        <v>9.0156377416994644</v>
      </c>
      <c r="AK62" s="8" t="s">
        <v>36</v>
      </c>
      <c r="AL62" s="8">
        <v>15.614894496347157</v>
      </c>
    </row>
    <row r="63" spans="1:38" ht="16" thickBot="1" x14ac:dyDescent="0.25">
      <c r="A63" s="13"/>
      <c r="B63" s="13" t="s">
        <v>169</v>
      </c>
      <c r="C63" s="13" t="s">
        <v>170</v>
      </c>
      <c r="D63" s="13" t="s">
        <v>171</v>
      </c>
      <c r="E63" s="13" t="s">
        <v>172</v>
      </c>
      <c r="F63" s="13" t="s">
        <v>173</v>
      </c>
      <c r="G63" s="13" t="s">
        <v>174</v>
      </c>
      <c r="H63" s="13" t="s">
        <v>179</v>
      </c>
      <c r="I63" s="13" t="s">
        <v>180</v>
      </c>
      <c r="L63" s="9" t="s">
        <v>46</v>
      </c>
      <c r="M63" s="9">
        <v>17.731011486281385</v>
      </c>
      <c r="N63" s="9" t="s">
        <v>46</v>
      </c>
      <c r="O63" s="9">
        <v>15.206688163034771</v>
      </c>
      <c r="P63" s="9" t="s">
        <v>46</v>
      </c>
      <c r="Q63" s="9">
        <v>22.361885897832192</v>
      </c>
      <c r="AA63" s="8" t="s">
        <v>37</v>
      </c>
      <c r="AB63" s="8">
        <v>99</v>
      </c>
      <c r="AC63" s="8" t="s">
        <v>37</v>
      </c>
      <c r="AD63" s="8">
        <v>79</v>
      </c>
      <c r="AE63" s="8" t="s">
        <v>37</v>
      </c>
      <c r="AF63" s="8">
        <v>29</v>
      </c>
      <c r="AG63" s="8" t="s">
        <v>37</v>
      </c>
      <c r="AH63" s="8">
        <v>185</v>
      </c>
      <c r="AI63" s="8" t="s">
        <v>37</v>
      </c>
      <c r="AJ63" s="8">
        <v>24</v>
      </c>
      <c r="AK63" s="8" t="s">
        <v>37</v>
      </c>
      <c r="AL63" s="8">
        <v>92</v>
      </c>
    </row>
    <row r="64" spans="1:38" x14ac:dyDescent="0.2">
      <c r="A64" s="14" t="s">
        <v>169</v>
      </c>
      <c r="B64" s="19">
        <v>1</v>
      </c>
      <c r="C64" s="19"/>
      <c r="D64" s="19"/>
      <c r="E64" s="19"/>
      <c r="F64" s="19"/>
      <c r="G64" s="19"/>
      <c r="H64" s="19"/>
      <c r="I64" s="14"/>
      <c r="R64" s="31"/>
      <c r="S64" s="31"/>
      <c r="T64" s="31"/>
      <c r="U64" s="31"/>
      <c r="V64" s="31"/>
      <c r="W64" s="31"/>
      <c r="AA64" s="8" t="s">
        <v>38</v>
      </c>
      <c r="AB64" s="8">
        <v>0</v>
      </c>
      <c r="AC64" s="8" t="s">
        <v>38</v>
      </c>
      <c r="AD64" s="8" t="e">
        <v>#N/A</v>
      </c>
      <c r="AE64" s="8" t="s">
        <v>38</v>
      </c>
      <c r="AF64" s="8">
        <v>0</v>
      </c>
      <c r="AG64" s="8" t="s">
        <v>38</v>
      </c>
      <c r="AH64" s="8" t="e">
        <v>#N/A</v>
      </c>
      <c r="AI64" s="8" t="s">
        <v>38</v>
      </c>
      <c r="AJ64" s="8">
        <v>0</v>
      </c>
      <c r="AK64" s="8" t="s">
        <v>38</v>
      </c>
      <c r="AL64" s="8" t="e">
        <v>#N/A</v>
      </c>
    </row>
    <row r="65" spans="1:38" x14ac:dyDescent="0.2">
      <c r="A65" s="14" t="s">
        <v>170</v>
      </c>
      <c r="B65" s="26" t="s">
        <v>246</v>
      </c>
      <c r="C65" s="19">
        <v>1</v>
      </c>
      <c r="D65" s="19"/>
      <c r="E65" s="19"/>
      <c r="F65" s="19"/>
      <c r="G65" s="19"/>
      <c r="H65" s="19"/>
      <c r="I65" s="14"/>
      <c r="R65" s="31"/>
      <c r="S65" s="31"/>
      <c r="T65" s="31"/>
      <c r="U65" s="31"/>
      <c r="V65" s="31"/>
      <c r="W65" s="31"/>
      <c r="AA65" s="8" t="s">
        <v>39</v>
      </c>
      <c r="AB65" s="8">
        <v>88.113763172981095</v>
      </c>
      <c r="AC65" s="8" t="s">
        <v>39</v>
      </c>
      <c r="AD65" s="8">
        <v>103.01001134343588</v>
      </c>
      <c r="AE65" s="8" t="s">
        <v>39</v>
      </c>
      <c r="AF65" s="8">
        <v>62.144252490854363</v>
      </c>
      <c r="AG65" s="8" t="s">
        <v>39</v>
      </c>
      <c r="AH65" s="8">
        <v>109.93168237553708</v>
      </c>
      <c r="AI65" s="8" t="s">
        <v>39</v>
      </c>
      <c r="AJ65" s="8">
        <v>53.33723217541808</v>
      </c>
      <c r="AK65" s="8" t="s">
        <v>39</v>
      </c>
      <c r="AL65" s="8">
        <v>92.378961645072877</v>
      </c>
    </row>
    <row r="66" spans="1:38" x14ac:dyDescent="0.2">
      <c r="A66" s="14" t="s">
        <v>171</v>
      </c>
      <c r="B66" s="19">
        <v>3.9287776522860203E-2</v>
      </c>
      <c r="C66" s="26" t="s">
        <v>249</v>
      </c>
      <c r="D66" s="19">
        <v>1</v>
      </c>
      <c r="E66" s="19"/>
      <c r="F66" s="19"/>
      <c r="G66" s="19"/>
      <c r="H66" s="19"/>
      <c r="I66" s="14"/>
      <c r="R66" s="31"/>
      <c r="S66" s="31"/>
      <c r="T66" s="31"/>
      <c r="U66" s="31"/>
      <c r="V66" s="31"/>
      <c r="W66" s="31"/>
      <c r="AA66" s="8" t="s">
        <v>40</v>
      </c>
      <c r="AB66" s="8">
        <v>7764.035260504199</v>
      </c>
      <c r="AC66" s="8" t="s">
        <v>40</v>
      </c>
      <c r="AD66" s="8">
        <v>10611.062436974789</v>
      </c>
      <c r="AE66" s="8" t="s">
        <v>40</v>
      </c>
      <c r="AF66" s="8">
        <v>3861.9081176470586</v>
      </c>
      <c r="AG66" s="8" t="s">
        <v>40</v>
      </c>
      <c r="AH66" s="8">
        <v>12084.97478991597</v>
      </c>
      <c r="AI66" s="8" t="s">
        <v>40</v>
      </c>
      <c r="AJ66" s="8">
        <v>2844.860336134454</v>
      </c>
      <c r="AK66" s="8" t="s">
        <v>40</v>
      </c>
      <c r="AL66" s="8">
        <v>8533.8725546218466</v>
      </c>
    </row>
    <row r="67" spans="1:38" x14ac:dyDescent="0.2">
      <c r="A67" s="14" t="s">
        <v>172</v>
      </c>
      <c r="B67" s="26" t="s">
        <v>247</v>
      </c>
      <c r="C67" s="26" t="s">
        <v>250</v>
      </c>
      <c r="D67" s="26" t="s">
        <v>255</v>
      </c>
      <c r="E67" s="19">
        <v>1</v>
      </c>
      <c r="F67" s="19"/>
      <c r="G67" s="19"/>
      <c r="H67" s="19"/>
      <c r="I67" s="14"/>
      <c r="R67" s="31"/>
      <c r="S67" s="31"/>
      <c r="T67" s="31"/>
      <c r="U67" s="31"/>
      <c r="V67" s="31"/>
      <c r="W67" s="31"/>
      <c r="AA67" s="8" t="s">
        <v>41</v>
      </c>
      <c r="AB67" s="8">
        <v>-1.1101721784245711</v>
      </c>
      <c r="AC67" s="8" t="s">
        <v>41</v>
      </c>
      <c r="AD67" s="8">
        <v>-0.84657630154738372</v>
      </c>
      <c r="AE67" s="8" t="s">
        <v>41</v>
      </c>
      <c r="AF67" s="8">
        <v>-0.68037688646385552</v>
      </c>
      <c r="AG67" s="8" t="s">
        <v>41</v>
      </c>
      <c r="AH67" s="8">
        <v>-1.1571013545357087</v>
      </c>
      <c r="AI67" s="8" t="s">
        <v>41</v>
      </c>
      <c r="AJ67" s="8">
        <v>-0.73723669657011204</v>
      </c>
      <c r="AK67" s="8" t="s">
        <v>41</v>
      </c>
      <c r="AL67" s="8">
        <v>-1.2222420425753828</v>
      </c>
    </row>
    <row r="68" spans="1:38" x14ac:dyDescent="0.2">
      <c r="A68" s="14" t="s">
        <v>173</v>
      </c>
      <c r="B68" s="19">
        <v>-0.30822730792500758</v>
      </c>
      <c r="C68" s="27" t="s">
        <v>251</v>
      </c>
      <c r="D68" s="27" t="s">
        <v>256</v>
      </c>
      <c r="E68" s="27" t="s">
        <v>260</v>
      </c>
      <c r="F68" s="19">
        <v>1</v>
      </c>
      <c r="G68" s="19"/>
      <c r="H68" s="19"/>
      <c r="I68" s="14"/>
      <c r="R68" s="31"/>
      <c r="S68" s="31"/>
      <c r="T68" s="31"/>
      <c r="U68" s="31"/>
      <c r="V68" s="31"/>
      <c r="W68" s="31"/>
      <c r="AA68" s="8" t="s">
        <v>42</v>
      </c>
      <c r="AB68" s="8">
        <v>0.33801263310048041</v>
      </c>
      <c r="AC68" s="8" t="s">
        <v>42</v>
      </c>
      <c r="AD68" s="8">
        <v>0.69626251530217376</v>
      </c>
      <c r="AE68" s="8" t="s">
        <v>42</v>
      </c>
      <c r="AF68" s="8">
        <v>0.89018482805890009</v>
      </c>
      <c r="AG68" s="8" t="s">
        <v>42</v>
      </c>
      <c r="AH68" s="8">
        <v>-5.7387471894637491E-2</v>
      </c>
      <c r="AI68" s="8" t="s">
        <v>42</v>
      </c>
      <c r="AJ68" s="8">
        <v>0.85574093977112498</v>
      </c>
      <c r="AK68" s="8" t="s">
        <v>42</v>
      </c>
      <c r="AL68" s="8">
        <v>0.43272708756961609</v>
      </c>
    </row>
    <row r="69" spans="1:38" x14ac:dyDescent="0.2">
      <c r="A69" s="14" t="s">
        <v>174</v>
      </c>
      <c r="B69" s="19">
        <v>7.4456285884226481E-2</v>
      </c>
      <c r="C69" s="26" t="s">
        <v>252</v>
      </c>
      <c r="D69" s="26" t="s">
        <v>257</v>
      </c>
      <c r="E69" s="26" t="s">
        <v>261</v>
      </c>
      <c r="F69" s="27" t="s">
        <v>264</v>
      </c>
      <c r="G69" s="19">
        <v>1</v>
      </c>
      <c r="H69" s="19"/>
      <c r="I69" s="14"/>
      <c r="R69" s="31"/>
      <c r="S69" s="31"/>
      <c r="T69" s="31"/>
      <c r="U69" s="31"/>
      <c r="V69" s="31"/>
      <c r="W69" s="31"/>
      <c r="AA69" s="8" t="s">
        <v>43</v>
      </c>
      <c r="AB69" s="8">
        <v>283</v>
      </c>
      <c r="AC69" s="8" t="s">
        <v>43</v>
      </c>
      <c r="AD69" s="8">
        <v>325</v>
      </c>
      <c r="AE69" s="8" t="s">
        <v>43</v>
      </c>
      <c r="AF69" s="8">
        <v>184</v>
      </c>
      <c r="AG69" s="8" t="s">
        <v>43</v>
      </c>
      <c r="AH69" s="8">
        <v>362</v>
      </c>
      <c r="AI69" s="8" t="s">
        <v>43</v>
      </c>
      <c r="AJ69" s="8">
        <v>165</v>
      </c>
      <c r="AK69" s="8" t="s">
        <v>43</v>
      </c>
      <c r="AL69" s="8">
        <v>279.2</v>
      </c>
    </row>
    <row r="70" spans="1:38" x14ac:dyDescent="0.2">
      <c r="A70" s="14" t="s">
        <v>179</v>
      </c>
      <c r="B70" s="19">
        <v>-0.2964803349178613</v>
      </c>
      <c r="C70" s="27" t="s">
        <v>253</v>
      </c>
      <c r="D70" s="27" t="s">
        <v>258</v>
      </c>
      <c r="E70" s="27" t="s">
        <v>262</v>
      </c>
      <c r="F70" s="26" t="s">
        <v>265</v>
      </c>
      <c r="G70" s="27" t="s">
        <v>267</v>
      </c>
      <c r="H70" s="19">
        <v>1</v>
      </c>
      <c r="I70" s="14"/>
      <c r="R70" s="31"/>
      <c r="S70" s="31"/>
      <c r="T70" s="31"/>
      <c r="U70" s="31"/>
      <c r="V70" s="31"/>
      <c r="W70" s="31"/>
      <c r="AA70" s="8" t="s">
        <v>44</v>
      </c>
      <c r="AB70" s="8">
        <v>0</v>
      </c>
      <c r="AC70" s="8" t="s">
        <v>44</v>
      </c>
      <c r="AD70" s="8">
        <v>1</v>
      </c>
      <c r="AE70" s="8" t="s">
        <v>44</v>
      </c>
      <c r="AF70" s="8">
        <v>0</v>
      </c>
      <c r="AG70" s="8" t="s">
        <v>44</v>
      </c>
      <c r="AH70" s="8">
        <v>2</v>
      </c>
      <c r="AI70" s="8" t="s">
        <v>44</v>
      </c>
      <c r="AJ70" s="8">
        <v>0</v>
      </c>
      <c r="AK70" s="8" t="s">
        <v>44</v>
      </c>
      <c r="AL70" s="8">
        <v>1.8</v>
      </c>
    </row>
    <row r="71" spans="1:38" x14ac:dyDescent="0.2">
      <c r="A71" s="14" t="s">
        <v>180</v>
      </c>
      <c r="B71" s="27" t="s">
        <v>248</v>
      </c>
      <c r="C71" s="27" t="s">
        <v>254</v>
      </c>
      <c r="D71" s="27" t="s">
        <v>259</v>
      </c>
      <c r="E71" s="27" t="s">
        <v>263</v>
      </c>
      <c r="F71" s="26" t="s">
        <v>266</v>
      </c>
      <c r="G71" s="27" t="s">
        <v>268</v>
      </c>
      <c r="H71" s="26" t="s">
        <v>269</v>
      </c>
      <c r="I71" s="14">
        <v>1</v>
      </c>
      <c r="R71" s="31"/>
      <c r="S71" s="31"/>
      <c r="T71" s="31"/>
      <c r="U71" s="31"/>
      <c r="V71" s="31"/>
      <c r="W71" s="31"/>
      <c r="AA71" s="8" t="s">
        <v>45</v>
      </c>
      <c r="AB71" s="8">
        <v>283</v>
      </c>
      <c r="AC71" s="8" t="s">
        <v>45</v>
      </c>
      <c r="AD71" s="8">
        <v>326</v>
      </c>
      <c r="AE71" s="8" t="s">
        <v>45</v>
      </c>
      <c r="AF71" s="8">
        <v>184</v>
      </c>
      <c r="AG71" s="8" t="s">
        <v>45</v>
      </c>
      <c r="AH71" s="8">
        <v>364</v>
      </c>
      <c r="AI71" s="8" t="s">
        <v>45</v>
      </c>
      <c r="AJ71" s="8">
        <v>165</v>
      </c>
      <c r="AK71" s="8" t="s">
        <v>45</v>
      </c>
      <c r="AL71" s="8">
        <v>281</v>
      </c>
    </row>
    <row r="72" spans="1:38" x14ac:dyDescent="0.2">
      <c r="R72" s="31"/>
      <c r="S72" s="31"/>
      <c r="T72" s="31"/>
      <c r="U72" s="31"/>
      <c r="V72" s="31"/>
      <c r="W72" s="31"/>
      <c r="AA72" s="8" t="s">
        <v>19</v>
      </c>
      <c r="AB72" s="8">
        <v>3789.3</v>
      </c>
      <c r="AC72" s="8" t="s">
        <v>19</v>
      </c>
      <c r="AD72" s="8">
        <v>3912.5</v>
      </c>
      <c r="AE72" s="8" t="s">
        <v>19</v>
      </c>
      <c r="AF72" s="8">
        <v>1978.2</v>
      </c>
      <c r="AG72" s="8" t="s">
        <v>19</v>
      </c>
      <c r="AH72" s="8">
        <v>6325</v>
      </c>
      <c r="AI72" s="8" t="s">
        <v>19</v>
      </c>
      <c r="AJ72" s="8">
        <v>1791</v>
      </c>
      <c r="AK72" s="8" t="s">
        <v>19</v>
      </c>
      <c r="AL72" s="8">
        <v>3850.9</v>
      </c>
    </row>
    <row r="73" spans="1:38" x14ac:dyDescent="0.2">
      <c r="A73" s="33"/>
      <c r="B73" s="34"/>
      <c r="C73" s="34"/>
      <c r="D73" s="34"/>
      <c r="E73" s="34"/>
      <c r="F73" s="34"/>
      <c r="G73" s="34"/>
      <c r="H73" s="34"/>
      <c r="I73" s="34"/>
      <c r="R73" s="31"/>
      <c r="S73" s="31"/>
      <c r="T73" s="31"/>
      <c r="U73" s="31"/>
      <c r="V73" s="31"/>
      <c r="W73" s="31"/>
      <c r="AA73" s="8" t="s">
        <v>18</v>
      </c>
      <c r="AB73" s="8">
        <v>35</v>
      </c>
      <c r="AC73" s="8" t="s">
        <v>18</v>
      </c>
      <c r="AD73" s="8">
        <v>35</v>
      </c>
      <c r="AE73" s="8" t="s">
        <v>18</v>
      </c>
      <c r="AF73" s="8">
        <v>35</v>
      </c>
      <c r="AG73" s="8" t="s">
        <v>18</v>
      </c>
      <c r="AH73" s="8">
        <v>35</v>
      </c>
      <c r="AI73" s="8" t="s">
        <v>18</v>
      </c>
      <c r="AJ73" s="8">
        <v>35</v>
      </c>
      <c r="AK73" s="8" t="s">
        <v>18</v>
      </c>
      <c r="AL73" s="8">
        <v>35</v>
      </c>
    </row>
    <row r="74" spans="1:38" ht="16" thickBot="1" x14ac:dyDescent="0.25">
      <c r="A74" s="33"/>
      <c r="B74" s="33"/>
      <c r="C74" s="33"/>
      <c r="D74" s="33"/>
      <c r="E74" s="33"/>
      <c r="F74" s="33"/>
      <c r="G74" s="33"/>
      <c r="H74" s="33"/>
      <c r="I74" s="33"/>
      <c r="R74" s="31"/>
      <c r="S74" s="31"/>
      <c r="T74" s="31"/>
      <c r="U74" s="31"/>
      <c r="V74" s="31"/>
      <c r="W74" s="31"/>
      <c r="AA74" s="9" t="s">
        <v>46</v>
      </c>
      <c r="AB74" s="9">
        <v>30.268136666303217</v>
      </c>
      <c r="AC74" s="9" t="s">
        <v>46</v>
      </c>
      <c r="AD74" s="9">
        <v>35.385176946983812</v>
      </c>
      <c r="AE74" s="9" t="s">
        <v>46</v>
      </c>
      <c r="AF74" s="9">
        <v>21.347297626203467</v>
      </c>
      <c r="AG74" s="9" t="s">
        <v>46</v>
      </c>
      <c r="AH74" s="9">
        <v>37.762854136273049</v>
      </c>
      <c r="AI74" s="9" t="s">
        <v>46</v>
      </c>
      <c r="AJ74" s="9">
        <v>18.321980298566338</v>
      </c>
      <c r="AK74" s="9" t="s">
        <v>46</v>
      </c>
      <c r="AL74" s="9">
        <v>31.733283603776979</v>
      </c>
    </row>
    <row r="75" spans="1:38" x14ac:dyDescent="0.2">
      <c r="A75" s="33"/>
      <c r="B75" s="33"/>
      <c r="C75" s="33"/>
      <c r="D75" s="33"/>
      <c r="E75" s="33"/>
      <c r="F75" s="33"/>
      <c r="G75" s="33"/>
      <c r="H75" s="33"/>
      <c r="I75" s="33"/>
      <c r="R75" s="31"/>
      <c r="S75" s="31"/>
      <c r="T75" s="31"/>
      <c r="U75" s="31"/>
      <c r="V75" s="31"/>
      <c r="W75" s="31"/>
    </row>
    <row r="76" spans="1:38" x14ac:dyDescent="0.2">
      <c r="A76" s="33"/>
      <c r="B76" s="33"/>
      <c r="C76" s="33"/>
      <c r="D76" s="33"/>
      <c r="E76" s="33"/>
      <c r="F76" s="33"/>
      <c r="G76" s="33"/>
      <c r="H76" s="33"/>
      <c r="I76" s="33"/>
      <c r="R76" s="31"/>
      <c r="S76" s="31"/>
      <c r="T76" s="31"/>
      <c r="U76" s="31"/>
      <c r="V76" s="31"/>
      <c r="W76" s="31"/>
    </row>
    <row r="77" spans="1:38" x14ac:dyDescent="0.2">
      <c r="A77" s="33"/>
      <c r="B77" s="33"/>
      <c r="C77" s="33"/>
      <c r="D77" s="33"/>
      <c r="E77" s="33"/>
      <c r="F77" s="33"/>
      <c r="G77" s="33"/>
      <c r="H77" s="33"/>
      <c r="I77" s="33"/>
      <c r="R77" s="31"/>
      <c r="S77" s="31"/>
      <c r="T77" s="31"/>
      <c r="U77" s="31"/>
      <c r="V77" s="31"/>
      <c r="W77" s="31"/>
    </row>
    <row r="78" spans="1:38" x14ac:dyDescent="0.2">
      <c r="A78" s="33"/>
      <c r="B78" s="33"/>
      <c r="C78" s="33"/>
      <c r="D78" s="33"/>
      <c r="E78" s="33"/>
      <c r="F78" s="33"/>
      <c r="G78" s="33"/>
      <c r="H78" s="33"/>
      <c r="I78" s="33"/>
      <c r="R78" s="31"/>
      <c r="S78" s="31"/>
      <c r="T78" s="31"/>
      <c r="U78" s="31"/>
      <c r="V78" s="31"/>
      <c r="W78" s="31"/>
    </row>
    <row r="79" spans="1:38" x14ac:dyDescent="0.2">
      <c r="A79" s="33"/>
      <c r="B79" s="33"/>
      <c r="C79" s="33"/>
      <c r="D79" s="33"/>
      <c r="E79" s="33"/>
      <c r="F79" s="33"/>
      <c r="G79" s="33"/>
      <c r="H79" s="33"/>
      <c r="I79" s="33"/>
      <c r="R79" s="31"/>
      <c r="S79" s="31"/>
      <c r="T79" s="31"/>
      <c r="U79" s="31"/>
      <c r="V79" s="31"/>
      <c r="W79" s="31"/>
    </row>
    <row r="80" spans="1:38" x14ac:dyDescent="0.2">
      <c r="A80" s="33"/>
      <c r="B80" s="33"/>
      <c r="C80" s="33"/>
      <c r="D80" s="33"/>
      <c r="E80" s="33"/>
      <c r="F80" s="33"/>
      <c r="G80" s="33"/>
      <c r="H80" s="33"/>
      <c r="I80" s="33"/>
      <c r="R80" s="31"/>
      <c r="S80" s="31"/>
      <c r="T80" s="31"/>
      <c r="U80" s="31"/>
      <c r="V80" s="31"/>
      <c r="W80" s="31"/>
    </row>
    <row r="81" spans="1:9" x14ac:dyDescent="0.2">
      <c r="A81" s="33"/>
      <c r="B81" s="33"/>
      <c r="C81" s="33"/>
      <c r="D81" s="33"/>
      <c r="E81" s="33"/>
      <c r="F81" s="33"/>
      <c r="G81" s="33"/>
      <c r="H81" s="33"/>
      <c r="I81" s="33"/>
    </row>
    <row r="82" spans="1:9" x14ac:dyDescent="0.2">
      <c r="A82" s="33"/>
      <c r="B82" s="33"/>
      <c r="C82" s="33"/>
      <c r="D82" s="33"/>
      <c r="E82" s="33"/>
      <c r="F82" s="33"/>
      <c r="G82" s="33"/>
      <c r="H82" s="33"/>
      <c r="I82" s="33"/>
    </row>
    <row r="99" spans="5:11" x14ac:dyDescent="0.2">
      <c r="F99" t="s">
        <v>312</v>
      </c>
    </row>
    <row r="100" spans="5:11" x14ac:dyDescent="0.2">
      <c r="E100" t="s">
        <v>313</v>
      </c>
      <c r="F100" t="s">
        <v>314</v>
      </c>
    </row>
    <row r="101" spans="5:11" x14ac:dyDescent="0.2">
      <c r="E101" t="s">
        <v>315</v>
      </c>
      <c r="F101" t="s">
        <v>316</v>
      </c>
    </row>
    <row r="102" spans="5:11" x14ac:dyDescent="0.2">
      <c r="E102" t="s">
        <v>317</v>
      </c>
      <c r="F102" t="s">
        <v>318</v>
      </c>
      <c r="K102" t="s">
        <v>400</v>
      </c>
    </row>
    <row r="103" spans="5:11" x14ac:dyDescent="0.2">
      <c r="E103" t="s">
        <v>319</v>
      </c>
      <c r="F103" t="s">
        <v>320</v>
      </c>
      <c r="K103" t="s">
        <v>271</v>
      </c>
    </row>
    <row r="104" spans="5:11" x14ac:dyDescent="0.2">
      <c r="E104" t="s">
        <v>321</v>
      </c>
      <c r="F104" t="s">
        <v>322</v>
      </c>
      <c r="K104" t="s">
        <v>272</v>
      </c>
    </row>
    <row r="105" spans="5:11" x14ac:dyDescent="0.2">
      <c r="E105" t="s">
        <v>323</v>
      </c>
      <c r="F105" t="s">
        <v>324</v>
      </c>
      <c r="K105" t="s">
        <v>273</v>
      </c>
    </row>
    <row r="106" spans="5:11" x14ac:dyDescent="0.2">
      <c r="E106" t="s">
        <v>325</v>
      </c>
      <c r="F106" t="s">
        <v>326</v>
      </c>
      <c r="K106" t="s">
        <v>274</v>
      </c>
    </row>
    <row r="107" spans="5:11" x14ac:dyDescent="0.2">
      <c r="E107" t="s">
        <v>327</v>
      </c>
      <c r="F107" t="s">
        <v>328</v>
      </c>
      <c r="K107" t="s">
        <v>275</v>
      </c>
    </row>
    <row r="108" spans="5:11" x14ac:dyDescent="0.2">
      <c r="E108" t="s">
        <v>329</v>
      </c>
      <c r="F108" t="s">
        <v>330</v>
      </c>
      <c r="K108" t="s">
        <v>276</v>
      </c>
    </row>
    <row r="109" spans="5:11" x14ac:dyDescent="0.2">
      <c r="E109" t="s">
        <v>331</v>
      </c>
      <c r="F109" t="s">
        <v>332</v>
      </c>
      <c r="K109" t="s">
        <v>277</v>
      </c>
    </row>
    <row r="110" spans="5:11" x14ac:dyDescent="0.2">
      <c r="E110" t="s">
        <v>333</v>
      </c>
      <c r="F110" t="s">
        <v>334</v>
      </c>
      <c r="K110" t="s">
        <v>278</v>
      </c>
    </row>
    <row r="111" spans="5:11" x14ac:dyDescent="0.2">
      <c r="E111" t="s">
        <v>335</v>
      </c>
      <c r="F111" t="s">
        <v>337</v>
      </c>
      <c r="K111" t="s">
        <v>279</v>
      </c>
    </row>
    <row r="112" spans="5:11" x14ac:dyDescent="0.2">
      <c r="E112" t="s">
        <v>343</v>
      </c>
      <c r="F112" t="s">
        <v>338</v>
      </c>
      <c r="K112" t="s">
        <v>336</v>
      </c>
    </row>
    <row r="113" spans="5:11" x14ac:dyDescent="0.2">
      <c r="E113" t="s">
        <v>339</v>
      </c>
      <c r="F113" t="s">
        <v>340</v>
      </c>
      <c r="K113" t="s">
        <v>280</v>
      </c>
    </row>
    <row r="114" spans="5:11" x14ac:dyDescent="0.2">
      <c r="E114" t="s">
        <v>341</v>
      </c>
      <c r="F114" t="s">
        <v>342</v>
      </c>
      <c r="K114" t="s">
        <v>281</v>
      </c>
    </row>
    <row r="115" spans="5:11" x14ac:dyDescent="0.2">
      <c r="E115" t="s">
        <v>344</v>
      </c>
      <c r="F115" t="s">
        <v>345</v>
      </c>
      <c r="K115" t="s">
        <v>282</v>
      </c>
    </row>
    <row r="116" spans="5:11" x14ac:dyDescent="0.2">
      <c r="E116" t="s">
        <v>346</v>
      </c>
      <c r="F116" t="s">
        <v>347</v>
      </c>
      <c r="K116" t="s">
        <v>283</v>
      </c>
    </row>
    <row r="117" spans="5:11" x14ac:dyDescent="0.2">
      <c r="E117" t="s">
        <v>348</v>
      </c>
      <c r="F117" t="s">
        <v>349</v>
      </c>
      <c r="K117" t="s">
        <v>284</v>
      </c>
    </row>
    <row r="118" spans="5:11" x14ac:dyDescent="0.2">
      <c r="E118" t="s">
        <v>350</v>
      </c>
      <c r="F118" t="s">
        <v>351</v>
      </c>
      <c r="K118" t="s">
        <v>285</v>
      </c>
    </row>
    <row r="119" spans="5:11" x14ac:dyDescent="0.2">
      <c r="E119" t="s">
        <v>352</v>
      </c>
      <c r="F119" t="s">
        <v>353</v>
      </c>
      <c r="K119" t="s">
        <v>286</v>
      </c>
    </row>
    <row r="120" spans="5:11" x14ac:dyDescent="0.2">
      <c r="E120" t="s">
        <v>354</v>
      </c>
      <c r="F120" t="s">
        <v>355</v>
      </c>
      <c r="K120" t="s">
        <v>287</v>
      </c>
    </row>
    <row r="121" spans="5:11" x14ac:dyDescent="0.2">
      <c r="E121" t="s">
        <v>356</v>
      </c>
      <c r="F121" t="s">
        <v>357</v>
      </c>
      <c r="K121" t="s">
        <v>288</v>
      </c>
    </row>
    <row r="122" spans="5:11" x14ac:dyDescent="0.2">
      <c r="E122" t="s">
        <v>358</v>
      </c>
      <c r="F122" t="s">
        <v>359</v>
      </c>
      <c r="K122" t="s">
        <v>289</v>
      </c>
    </row>
    <row r="123" spans="5:11" x14ac:dyDescent="0.2">
      <c r="E123" t="s">
        <v>360</v>
      </c>
      <c r="F123" t="s">
        <v>361</v>
      </c>
      <c r="K123" t="s">
        <v>290</v>
      </c>
    </row>
    <row r="124" spans="5:11" x14ac:dyDescent="0.2">
      <c r="E124" t="s">
        <v>362</v>
      </c>
      <c r="F124" t="s">
        <v>364</v>
      </c>
      <c r="K124" t="s">
        <v>291</v>
      </c>
    </row>
    <row r="125" spans="5:11" x14ac:dyDescent="0.2">
      <c r="E125" t="s">
        <v>365</v>
      </c>
      <c r="F125" t="s">
        <v>366</v>
      </c>
      <c r="K125" t="s">
        <v>292</v>
      </c>
    </row>
    <row r="126" spans="5:11" x14ac:dyDescent="0.2">
      <c r="E126" t="s">
        <v>367</v>
      </c>
      <c r="F126" t="s">
        <v>368</v>
      </c>
      <c r="K126" t="s">
        <v>293</v>
      </c>
    </row>
    <row r="127" spans="5:11" x14ac:dyDescent="0.2">
      <c r="E127" t="s">
        <v>369</v>
      </c>
      <c r="F127" t="s">
        <v>370</v>
      </c>
      <c r="K127" t="s">
        <v>363</v>
      </c>
    </row>
    <row r="128" spans="5:11" x14ac:dyDescent="0.2">
      <c r="E128" t="s">
        <v>371</v>
      </c>
      <c r="F128" t="s">
        <v>372</v>
      </c>
      <c r="K128" t="s">
        <v>294</v>
      </c>
    </row>
    <row r="129" spans="5:11" x14ac:dyDescent="0.2">
      <c r="E129" t="s">
        <v>373</v>
      </c>
      <c r="F129" t="s">
        <v>374</v>
      </c>
      <c r="K129" t="s">
        <v>295</v>
      </c>
    </row>
    <row r="130" spans="5:11" x14ac:dyDescent="0.2">
      <c r="E130" t="s">
        <v>375</v>
      </c>
      <c r="F130" t="s">
        <v>376</v>
      </c>
      <c r="K130" t="s">
        <v>296</v>
      </c>
    </row>
    <row r="131" spans="5:11" x14ac:dyDescent="0.2">
      <c r="E131" t="s">
        <v>377</v>
      </c>
      <c r="F131" t="s">
        <v>378</v>
      </c>
      <c r="K131" t="s">
        <v>297</v>
      </c>
    </row>
    <row r="132" spans="5:11" x14ac:dyDescent="0.2">
      <c r="E132" t="s">
        <v>379</v>
      </c>
      <c r="F132" t="s">
        <v>380</v>
      </c>
      <c r="K132" t="s">
        <v>298</v>
      </c>
    </row>
    <row r="133" spans="5:11" x14ac:dyDescent="0.2">
      <c r="E133" t="s">
        <v>381</v>
      </c>
      <c r="F133" t="s">
        <v>382</v>
      </c>
      <c r="K133" t="s">
        <v>299</v>
      </c>
    </row>
    <row r="134" spans="5:11" x14ac:dyDescent="0.2">
      <c r="E134" t="s">
        <v>383</v>
      </c>
      <c r="F134" t="s">
        <v>384</v>
      </c>
      <c r="K134" t="s">
        <v>300</v>
      </c>
    </row>
    <row r="135" spans="5:11" x14ac:dyDescent="0.2">
      <c r="E135" t="s">
        <v>385</v>
      </c>
      <c r="F135" t="s">
        <v>386</v>
      </c>
      <c r="K135" t="s">
        <v>301</v>
      </c>
    </row>
    <row r="136" spans="5:11" x14ac:dyDescent="0.2">
      <c r="E136" t="s">
        <v>387</v>
      </c>
      <c r="F136" t="s">
        <v>388</v>
      </c>
      <c r="K136" t="s">
        <v>302</v>
      </c>
    </row>
    <row r="137" spans="5:11" x14ac:dyDescent="0.2">
      <c r="E137" t="s">
        <v>389</v>
      </c>
      <c r="F137" t="s">
        <v>390</v>
      </c>
      <c r="K137" t="s">
        <v>303</v>
      </c>
    </row>
    <row r="138" spans="5:11" x14ac:dyDescent="0.2">
      <c r="E138" t="s">
        <v>391</v>
      </c>
      <c r="F138" t="s">
        <v>392</v>
      </c>
      <c r="K138" t="s">
        <v>304</v>
      </c>
    </row>
    <row r="139" spans="5:11" x14ac:dyDescent="0.2">
      <c r="E139" t="s">
        <v>22</v>
      </c>
      <c r="F139" t="s">
        <v>393</v>
      </c>
      <c r="K139" t="s">
        <v>305</v>
      </c>
    </row>
    <row r="140" spans="5:11" x14ac:dyDescent="0.2">
      <c r="E140" t="s">
        <v>394</v>
      </c>
      <c r="F140" t="s">
        <v>395</v>
      </c>
      <c r="K140" t="s">
        <v>306</v>
      </c>
    </row>
    <row r="141" spans="5:11" x14ac:dyDescent="0.2">
      <c r="E141" t="s">
        <v>396</v>
      </c>
      <c r="F141" t="s">
        <v>397</v>
      </c>
      <c r="K141" t="s">
        <v>307</v>
      </c>
    </row>
    <row r="142" spans="5:11" x14ac:dyDescent="0.2">
      <c r="E142" t="s">
        <v>398</v>
      </c>
      <c r="F142" t="s">
        <v>399</v>
      </c>
      <c r="K142" t="s">
        <v>308</v>
      </c>
    </row>
    <row r="143" spans="5:11" x14ac:dyDescent="0.2">
      <c r="K143" t="s">
        <v>309</v>
      </c>
    </row>
    <row r="144" spans="5:11" x14ac:dyDescent="0.2">
      <c r="K144" t="s">
        <v>310</v>
      </c>
    </row>
    <row r="145" spans="11:11" x14ac:dyDescent="0.2">
      <c r="K145" t="s">
        <v>311</v>
      </c>
    </row>
  </sheetData>
  <mergeCells count="3">
    <mergeCell ref="A1:H1"/>
    <mergeCell ref="K1:S1"/>
    <mergeCell ref="U1:A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37"/>
  <sheetViews>
    <sheetView workbookViewId="0">
      <selection activeCell="K33" sqref="K33"/>
    </sheetView>
  </sheetViews>
  <sheetFormatPr baseColWidth="10" defaultColWidth="8.83203125" defaultRowHeight="15" x14ac:dyDescent="0.2"/>
  <cols>
    <col min="11" max="11" width="11.5" bestFit="1" customWidth="1"/>
  </cols>
  <sheetData>
    <row r="1" spans="1:35" ht="16" thickBot="1" x14ac:dyDescent="0.25">
      <c r="A1" s="37" t="s">
        <v>407</v>
      </c>
      <c r="B1" s="37"/>
      <c r="C1" s="37"/>
      <c r="D1" s="37" t="s">
        <v>408</v>
      </c>
      <c r="E1" s="37"/>
      <c r="N1" t="s">
        <v>15</v>
      </c>
      <c r="W1" s="1" t="s">
        <v>418</v>
      </c>
      <c r="X1" t="s">
        <v>419</v>
      </c>
      <c r="Y1" t="s">
        <v>420</v>
      </c>
      <c r="Z1" s="10" t="s">
        <v>421</v>
      </c>
      <c r="AA1" s="10"/>
      <c r="AB1" s="10" t="s">
        <v>167</v>
      </c>
      <c r="AC1" s="10"/>
      <c r="AD1" s="10" t="s">
        <v>420</v>
      </c>
      <c r="AE1" s="10"/>
    </row>
    <row r="2" spans="1:35" x14ac:dyDescent="0.2">
      <c r="A2" s="1" t="s">
        <v>405</v>
      </c>
      <c r="B2" t="s">
        <v>168</v>
      </c>
      <c r="C2" t="s">
        <v>170</v>
      </c>
      <c r="D2" t="s">
        <v>69</v>
      </c>
      <c r="E2" t="s">
        <v>34</v>
      </c>
      <c r="F2" t="s">
        <v>406</v>
      </c>
      <c r="G2" s="10" t="s">
        <v>415</v>
      </c>
      <c r="H2" s="10"/>
      <c r="I2" s="10" t="s">
        <v>416</v>
      </c>
      <c r="J2" s="10"/>
      <c r="K2" s="10" t="s">
        <v>406</v>
      </c>
      <c r="L2" s="10"/>
      <c r="W2" s="31">
        <v>9.31</v>
      </c>
      <c r="X2" s="31">
        <v>7.91</v>
      </c>
      <c r="Y2" s="31">
        <v>8.24</v>
      </c>
      <c r="Z2" s="8"/>
      <c r="AA2" s="8"/>
      <c r="AB2" s="8"/>
      <c r="AC2" s="8"/>
      <c r="AD2" s="8"/>
      <c r="AE2" s="8"/>
    </row>
    <row r="3" spans="1:35" x14ac:dyDescent="0.2">
      <c r="A3" s="32">
        <v>600</v>
      </c>
      <c r="B3" s="31">
        <v>600</v>
      </c>
      <c r="C3" s="31">
        <v>602</v>
      </c>
      <c r="D3">
        <v>0</v>
      </c>
      <c r="E3">
        <v>0</v>
      </c>
      <c r="F3" s="11">
        <v>0</v>
      </c>
      <c r="G3" s="8"/>
      <c r="H3" s="8"/>
      <c r="I3" s="8"/>
      <c r="J3" s="8"/>
      <c r="K3" s="8"/>
      <c r="L3" s="8"/>
      <c r="N3" t="s">
        <v>16</v>
      </c>
      <c r="W3" s="31">
        <v>9.0399999999999991</v>
      </c>
      <c r="X3" s="31">
        <v>7.88</v>
      </c>
      <c r="Y3" s="31">
        <v>8.25</v>
      </c>
      <c r="Z3" s="8" t="s">
        <v>35</v>
      </c>
      <c r="AA3" s="8">
        <v>7.5185714285714296</v>
      </c>
      <c r="AB3" s="8" t="s">
        <v>35</v>
      </c>
      <c r="AC3" s="8">
        <v>7.3805714285714288</v>
      </c>
      <c r="AD3" s="8" t="s">
        <v>35</v>
      </c>
      <c r="AE3" s="8">
        <v>7.2665714285714289</v>
      </c>
    </row>
    <row r="4" spans="1:35" x14ac:dyDescent="0.2">
      <c r="A4" s="32">
        <v>598.1</v>
      </c>
      <c r="B4" s="31">
        <v>597.84</v>
      </c>
      <c r="C4" s="31">
        <v>602</v>
      </c>
      <c r="D4" s="2">
        <f>A3-A4</f>
        <v>1.8999999999999773</v>
      </c>
      <c r="E4">
        <f>B3-B4</f>
        <v>2.1599999999999682</v>
      </c>
      <c r="F4">
        <f>C3-C4</f>
        <v>0</v>
      </c>
      <c r="G4" s="8" t="s">
        <v>35</v>
      </c>
      <c r="H4" s="8">
        <v>17.123714285714289</v>
      </c>
      <c r="I4" s="8" t="s">
        <v>35</v>
      </c>
      <c r="J4" s="8">
        <v>14.435142857142857</v>
      </c>
      <c r="K4" s="8" t="s">
        <v>35</v>
      </c>
      <c r="L4" s="8">
        <v>11.6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67</v>
      </c>
      <c r="T4" s="13" t="s">
        <v>68</v>
      </c>
      <c r="W4" s="31">
        <v>8.8699999999999992</v>
      </c>
      <c r="X4" s="31">
        <v>7.88</v>
      </c>
      <c r="Y4" s="31">
        <v>8.25</v>
      </c>
      <c r="Z4" s="8" t="s">
        <v>36</v>
      </c>
      <c r="AA4" s="8">
        <v>9.9638120727163521E-2</v>
      </c>
      <c r="AB4" s="8" t="s">
        <v>36</v>
      </c>
      <c r="AC4" s="8">
        <v>5.6088080276469075E-2</v>
      </c>
      <c r="AD4" s="8" t="s">
        <v>36</v>
      </c>
      <c r="AE4" s="8">
        <v>7.2515362449045564E-2</v>
      </c>
      <c r="AH4" s="8"/>
      <c r="AI4" s="8"/>
    </row>
    <row r="5" spans="1:35" x14ac:dyDescent="0.2">
      <c r="A5" s="32">
        <v>587.34</v>
      </c>
      <c r="B5" s="31">
        <v>595.78</v>
      </c>
      <c r="C5" s="31">
        <v>601</v>
      </c>
      <c r="D5" s="2">
        <f t="shared" ref="D5:D37" si="0">A4-A5</f>
        <v>10.759999999999991</v>
      </c>
      <c r="E5">
        <f t="shared" ref="E5:E37" si="1">B4-B5</f>
        <v>2.0600000000000591</v>
      </c>
      <c r="F5">
        <f t="shared" ref="F5:F37" si="2">C4-C5</f>
        <v>1</v>
      </c>
      <c r="G5" s="8" t="s">
        <v>36</v>
      </c>
      <c r="H5" s="8">
        <v>1.9448677596795738</v>
      </c>
      <c r="I5" s="8" t="s">
        <v>36</v>
      </c>
      <c r="J5" s="8">
        <v>2.5141657610805366</v>
      </c>
      <c r="K5" s="8" t="s">
        <v>36</v>
      </c>
      <c r="L5" s="8">
        <v>2.4632423805241097</v>
      </c>
      <c r="N5" s="14" t="s">
        <v>415</v>
      </c>
      <c r="O5" s="14">
        <v>35</v>
      </c>
      <c r="P5" s="14">
        <v>599.33000000000015</v>
      </c>
      <c r="Q5" s="12" t="s">
        <v>56</v>
      </c>
      <c r="R5" s="14">
        <v>132.38787109243657</v>
      </c>
      <c r="S5" s="14">
        <v>0</v>
      </c>
      <c r="T5" s="12">
        <v>62.13</v>
      </c>
      <c r="W5" s="31">
        <v>8.11</v>
      </c>
      <c r="X5" s="31">
        <v>7.85</v>
      </c>
      <c r="Y5" s="31">
        <v>8.1300000000000008</v>
      </c>
      <c r="Z5" s="8" t="s">
        <v>37</v>
      </c>
      <c r="AA5" s="8">
        <v>7.36</v>
      </c>
      <c r="AB5" s="8" t="s">
        <v>37</v>
      </c>
      <c r="AC5" s="8">
        <v>7.41</v>
      </c>
      <c r="AD5" s="8" t="s">
        <v>37</v>
      </c>
      <c r="AE5" s="8">
        <v>7.15</v>
      </c>
      <c r="AH5" s="8"/>
      <c r="AI5" s="8"/>
    </row>
    <row r="6" spans="1:35" x14ac:dyDescent="0.2">
      <c r="A6" s="32">
        <v>578.37</v>
      </c>
      <c r="B6" s="31">
        <v>594.96</v>
      </c>
      <c r="C6" s="31">
        <v>600</v>
      </c>
      <c r="D6" s="2">
        <f t="shared" si="0"/>
        <v>8.9700000000000273</v>
      </c>
      <c r="E6">
        <f t="shared" si="1"/>
        <v>0.81999999999993634</v>
      </c>
      <c r="F6">
        <f t="shared" si="2"/>
        <v>1</v>
      </c>
      <c r="G6" s="8" t="s">
        <v>37</v>
      </c>
      <c r="H6" s="8">
        <v>15.220000000000027</v>
      </c>
      <c r="I6" s="8" t="s">
        <v>37</v>
      </c>
      <c r="J6" s="8">
        <v>7.6599999999999966</v>
      </c>
      <c r="K6" s="8" t="s">
        <v>37</v>
      </c>
      <c r="L6" s="8">
        <v>6</v>
      </c>
      <c r="N6" s="14" t="s">
        <v>416</v>
      </c>
      <c r="O6" s="14">
        <v>35</v>
      </c>
      <c r="P6" s="14">
        <v>505.23</v>
      </c>
      <c r="Q6" s="12" t="s">
        <v>57</v>
      </c>
      <c r="R6" s="14">
        <v>221.23603159663864</v>
      </c>
      <c r="S6" s="14">
        <v>0</v>
      </c>
      <c r="T6" s="12">
        <v>53.09</v>
      </c>
      <c r="W6" s="31">
        <v>7.85</v>
      </c>
      <c r="X6" s="31">
        <v>7.41</v>
      </c>
      <c r="Y6" s="31">
        <v>8.01</v>
      </c>
      <c r="Z6" s="8" t="s">
        <v>38</v>
      </c>
      <c r="AA6" s="8">
        <v>7.23</v>
      </c>
      <c r="AB6" s="8" t="s">
        <v>38</v>
      </c>
      <c r="AC6" s="8">
        <v>7.54</v>
      </c>
      <c r="AD6" s="8" t="s">
        <v>38</v>
      </c>
      <c r="AE6" s="8">
        <v>7.15</v>
      </c>
      <c r="AH6" s="8"/>
      <c r="AI6" s="8"/>
    </row>
    <row r="7" spans="1:35" x14ac:dyDescent="0.2">
      <c r="A7" s="32">
        <v>564.66999999999996</v>
      </c>
      <c r="B7" s="31">
        <v>592.74</v>
      </c>
      <c r="C7" s="31">
        <v>597</v>
      </c>
      <c r="D7" s="2">
        <f t="shared" si="0"/>
        <v>13.700000000000045</v>
      </c>
      <c r="E7">
        <f t="shared" si="1"/>
        <v>2.2200000000000273</v>
      </c>
      <c r="F7">
        <f t="shared" si="2"/>
        <v>3</v>
      </c>
      <c r="G7" s="8" t="s">
        <v>38</v>
      </c>
      <c r="H7" s="8" t="e">
        <v>#N/A</v>
      </c>
      <c r="I7" s="8" t="s">
        <v>38</v>
      </c>
      <c r="J7" s="8" t="e">
        <v>#N/A</v>
      </c>
      <c r="K7" s="8" t="s">
        <v>38</v>
      </c>
      <c r="L7" s="8">
        <v>0</v>
      </c>
      <c r="N7" s="14" t="s">
        <v>417</v>
      </c>
      <c r="O7" s="14">
        <v>35</v>
      </c>
      <c r="P7" s="14">
        <v>406</v>
      </c>
      <c r="Q7" s="12" t="s">
        <v>58</v>
      </c>
      <c r="R7" s="14">
        <v>212.36470588235292</v>
      </c>
      <c r="S7" s="14">
        <v>0</v>
      </c>
      <c r="T7" s="12">
        <v>59</v>
      </c>
      <c r="W7" s="31">
        <v>7.95</v>
      </c>
      <c r="X7" s="31">
        <v>7.1</v>
      </c>
      <c r="Y7" s="31">
        <v>7.78</v>
      </c>
      <c r="Z7" s="8" t="s">
        <v>39</v>
      </c>
      <c r="AA7" s="8">
        <v>0.58946707166001089</v>
      </c>
      <c r="AB7" s="8" t="s">
        <v>39</v>
      </c>
      <c r="AC7" s="8">
        <v>0.33182155779648703</v>
      </c>
      <c r="AD7" s="8" t="s">
        <v>39</v>
      </c>
      <c r="AE7" s="8">
        <v>0.42900666974893953</v>
      </c>
    </row>
    <row r="8" spans="1:35" x14ac:dyDescent="0.2">
      <c r="A8" s="32">
        <v>502.54</v>
      </c>
      <c r="B8" s="31">
        <v>589.14</v>
      </c>
      <c r="C8" s="31">
        <v>595</v>
      </c>
      <c r="D8" s="2">
        <f t="shared" si="0"/>
        <v>62.129999999999939</v>
      </c>
      <c r="E8">
        <f t="shared" si="1"/>
        <v>3.6000000000000227</v>
      </c>
      <c r="F8">
        <f t="shared" si="2"/>
        <v>2</v>
      </c>
      <c r="G8" s="8" t="s">
        <v>39</v>
      </c>
      <c r="H8" s="8">
        <v>11.505992833842569</v>
      </c>
      <c r="I8" s="8" t="s">
        <v>39</v>
      </c>
      <c r="J8" s="8">
        <v>14.874005230489823</v>
      </c>
      <c r="K8" s="8" t="s">
        <v>39</v>
      </c>
      <c r="L8" s="8">
        <v>14.572738448292858</v>
      </c>
      <c r="W8" s="31">
        <v>7.89</v>
      </c>
      <c r="X8" s="31">
        <v>7.21</v>
      </c>
      <c r="Y8" s="31">
        <v>7.54</v>
      </c>
      <c r="Z8" s="8" t="s">
        <v>40</v>
      </c>
      <c r="AA8" s="8">
        <v>0.34747142857142843</v>
      </c>
      <c r="AB8" s="8" t="s">
        <v>40</v>
      </c>
      <c r="AC8" s="8">
        <v>0.11010554621848738</v>
      </c>
      <c r="AD8" s="8" t="s">
        <v>40</v>
      </c>
      <c r="AE8" s="8">
        <v>0.18404672268907568</v>
      </c>
    </row>
    <row r="9" spans="1:35" x14ac:dyDescent="0.2">
      <c r="A9" s="32">
        <v>489.08</v>
      </c>
      <c r="B9" s="31">
        <v>584</v>
      </c>
      <c r="C9" s="31">
        <v>591</v>
      </c>
      <c r="D9" s="2">
        <f t="shared" si="0"/>
        <v>13.460000000000036</v>
      </c>
      <c r="E9">
        <f t="shared" si="1"/>
        <v>5.1399999999999864</v>
      </c>
      <c r="F9">
        <f t="shared" si="2"/>
        <v>4</v>
      </c>
      <c r="G9" s="8" t="s">
        <v>40</v>
      </c>
      <c r="H9" s="8">
        <v>132.387871092437</v>
      </c>
      <c r="I9" s="8" t="s">
        <v>40</v>
      </c>
      <c r="J9" s="8">
        <v>221.23603159663864</v>
      </c>
      <c r="K9" s="8" t="s">
        <v>40</v>
      </c>
      <c r="L9" s="8">
        <v>212.36470588235292</v>
      </c>
      <c r="W9" s="31">
        <v>7.86</v>
      </c>
      <c r="X9" s="31">
        <v>7.22</v>
      </c>
      <c r="Y9" s="31">
        <v>7.36</v>
      </c>
      <c r="Z9" s="8" t="s">
        <v>41</v>
      </c>
      <c r="AA9" s="8">
        <v>2.7400903786451707</v>
      </c>
      <c r="AB9" s="8" t="s">
        <v>41</v>
      </c>
      <c r="AC9" s="8">
        <v>0.11780580234114746</v>
      </c>
      <c r="AD9" s="8" t="s">
        <v>41</v>
      </c>
      <c r="AE9" s="8">
        <v>0.90368940509726503</v>
      </c>
    </row>
    <row r="10" spans="1:35" ht="16" thickBot="1" x14ac:dyDescent="0.25">
      <c r="A10" s="32">
        <v>462.56</v>
      </c>
      <c r="B10" s="31">
        <v>582</v>
      </c>
      <c r="C10" s="31">
        <v>587</v>
      </c>
      <c r="D10" s="2">
        <f t="shared" si="0"/>
        <v>26.519999999999982</v>
      </c>
      <c r="E10">
        <f t="shared" si="1"/>
        <v>2</v>
      </c>
      <c r="F10">
        <f t="shared" si="2"/>
        <v>4</v>
      </c>
      <c r="G10" s="8" t="s">
        <v>41</v>
      </c>
      <c r="H10" s="8">
        <v>5.704862546754101</v>
      </c>
      <c r="I10" s="8" t="s">
        <v>41</v>
      </c>
      <c r="J10" s="8">
        <v>0.14144307911827081</v>
      </c>
      <c r="K10" s="8" t="s">
        <v>41</v>
      </c>
      <c r="L10" s="8">
        <v>3.0765485566691213</v>
      </c>
      <c r="P10" t="s">
        <v>22</v>
      </c>
      <c r="W10" s="31">
        <v>7.23</v>
      </c>
      <c r="X10" s="31">
        <v>7.43</v>
      </c>
      <c r="Y10" s="31">
        <v>7.28</v>
      </c>
      <c r="Z10" s="8" t="s">
        <v>42</v>
      </c>
      <c r="AA10" s="8">
        <v>1.5263309514092738</v>
      </c>
      <c r="AB10" s="8" t="s">
        <v>42</v>
      </c>
      <c r="AC10" s="8">
        <v>-0.44221191264816434</v>
      </c>
      <c r="AD10" s="8" t="s">
        <v>42</v>
      </c>
      <c r="AE10" s="8">
        <v>1.3105411932842714</v>
      </c>
    </row>
    <row r="11" spans="1:35" x14ac:dyDescent="0.2">
      <c r="A11" s="32">
        <v>453.01</v>
      </c>
      <c r="B11" s="31">
        <v>577.23</v>
      </c>
      <c r="C11" s="31">
        <v>581</v>
      </c>
      <c r="D11" s="2">
        <f t="shared" si="0"/>
        <v>9.5500000000000114</v>
      </c>
      <c r="E11">
        <f t="shared" si="1"/>
        <v>4.7699999999999818</v>
      </c>
      <c r="F11">
        <f t="shared" si="2"/>
        <v>6</v>
      </c>
      <c r="G11" s="8" t="s">
        <v>42</v>
      </c>
      <c r="H11" s="8">
        <v>1.6404124282210459</v>
      </c>
      <c r="I11" s="8" t="s">
        <v>42</v>
      </c>
      <c r="J11" s="8">
        <v>1.0345753536194309</v>
      </c>
      <c r="K11" s="8" t="s">
        <v>42</v>
      </c>
      <c r="L11" s="8">
        <v>1.6912959710987985</v>
      </c>
      <c r="P11" s="10" t="s">
        <v>23</v>
      </c>
      <c r="Q11" s="10" t="s">
        <v>24</v>
      </c>
      <c r="R11" s="10" t="s">
        <v>25</v>
      </c>
      <c r="S11" s="10" t="s">
        <v>26</v>
      </c>
      <c r="T11" s="10" t="s">
        <v>27</v>
      </c>
      <c r="U11" s="10" t="s">
        <v>28</v>
      </c>
      <c r="V11" s="10" t="s">
        <v>29</v>
      </c>
      <c r="W11" s="31">
        <v>7.08</v>
      </c>
      <c r="X11" s="31">
        <v>7.53</v>
      </c>
      <c r="Y11" s="31">
        <v>7.21</v>
      </c>
      <c r="Z11" s="8" t="s">
        <v>43</v>
      </c>
      <c r="AA11" s="8">
        <v>2.74</v>
      </c>
      <c r="AB11" s="8" t="s">
        <v>43</v>
      </c>
      <c r="AC11" s="8">
        <v>1.37</v>
      </c>
      <c r="AD11" s="8" t="s">
        <v>43</v>
      </c>
      <c r="AE11" s="8">
        <v>1.5499999999999998</v>
      </c>
    </row>
    <row r="12" spans="1:35" ht="16" thickBot="1" x14ac:dyDescent="0.25">
      <c r="A12" s="32">
        <v>432.08</v>
      </c>
      <c r="B12" s="31">
        <v>575.32000000000005</v>
      </c>
      <c r="C12" s="31">
        <v>573</v>
      </c>
      <c r="D12" s="2">
        <f t="shared" si="0"/>
        <v>20.930000000000007</v>
      </c>
      <c r="E12">
        <f t="shared" si="1"/>
        <v>1.9099999999999682</v>
      </c>
      <c r="F12">
        <f t="shared" si="2"/>
        <v>8</v>
      </c>
      <c r="G12" s="8" t="s">
        <v>43</v>
      </c>
      <c r="H12" s="8">
        <v>62.129999999999939</v>
      </c>
      <c r="I12" s="8" t="s">
        <v>43</v>
      </c>
      <c r="J12" s="8">
        <v>53.090000000000032</v>
      </c>
      <c r="K12" s="8" t="s">
        <v>43</v>
      </c>
      <c r="L12" s="8">
        <v>59</v>
      </c>
      <c r="P12" s="8" t="s">
        <v>30</v>
      </c>
      <c r="Q12" s="8">
        <v>534.07515999999669</v>
      </c>
      <c r="R12" s="8">
        <v>2</v>
      </c>
      <c r="S12" s="8">
        <v>267.03757999999834</v>
      </c>
      <c r="T12" s="8">
        <v>1.4154220206339958</v>
      </c>
      <c r="U12" s="8">
        <v>0.24755149394638543</v>
      </c>
      <c r="V12" s="8">
        <v>3.0854650325704744</v>
      </c>
      <c r="W12" s="31">
        <v>7.2</v>
      </c>
      <c r="X12" s="31">
        <v>7.55</v>
      </c>
      <c r="Y12" s="31">
        <v>7.12</v>
      </c>
      <c r="Z12" s="8" t="s">
        <v>44</v>
      </c>
      <c r="AA12" s="8">
        <v>6.57</v>
      </c>
      <c r="AB12" s="8" t="s">
        <v>44</v>
      </c>
      <c r="AC12" s="8">
        <v>6.54</v>
      </c>
      <c r="AD12" s="8" t="s">
        <v>44</v>
      </c>
      <c r="AE12" s="8">
        <v>6.7</v>
      </c>
    </row>
    <row r="13" spans="1:35" x14ac:dyDescent="0.2">
      <c r="A13" s="32">
        <v>427.89</v>
      </c>
      <c r="B13" s="31">
        <v>573.55999999999995</v>
      </c>
      <c r="C13" s="31">
        <v>564</v>
      </c>
      <c r="D13" s="2">
        <f t="shared" si="0"/>
        <v>4.1899999999999977</v>
      </c>
      <c r="E13">
        <f t="shared" si="1"/>
        <v>1.7600000000001046</v>
      </c>
      <c r="F13">
        <f t="shared" si="2"/>
        <v>9</v>
      </c>
      <c r="G13" s="8" t="s">
        <v>44</v>
      </c>
      <c r="H13" s="8">
        <v>0</v>
      </c>
      <c r="I13" s="8" t="s">
        <v>44</v>
      </c>
      <c r="J13" s="8">
        <v>0</v>
      </c>
      <c r="K13" s="8" t="s">
        <v>44</v>
      </c>
      <c r="L13" s="8">
        <v>0</v>
      </c>
      <c r="M13" s="10" t="s">
        <v>28</v>
      </c>
      <c r="N13" s="10" t="s">
        <v>29</v>
      </c>
      <c r="P13" s="8" t="s">
        <v>31</v>
      </c>
      <c r="Q13" s="8">
        <v>19243.612691428567</v>
      </c>
      <c r="R13" s="8">
        <v>102</v>
      </c>
      <c r="S13" s="8">
        <v>188.66286952380949</v>
      </c>
      <c r="T13" s="8"/>
      <c r="U13" s="8"/>
      <c r="V13" s="8"/>
      <c r="W13" s="31">
        <v>7.32</v>
      </c>
      <c r="X13" s="31">
        <v>7.54</v>
      </c>
      <c r="Y13" s="31">
        <v>7.04</v>
      </c>
      <c r="Z13" s="8" t="s">
        <v>45</v>
      </c>
      <c r="AA13" s="8">
        <v>9.31</v>
      </c>
      <c r="AB13" s="8" t="s">
        <v>45</v>
      </c>
      <c r="AC13" s="8">
        <v>7.91</v>
      </c>
      <c r="AD13" s="8" t="s">
        <v>45</v>
      </c>
      <c r="AE13" s="8">
        <v>8.25</v>
      </c>
    </row>
    <row r="14" spans="1:35" x14ac:dyDescent="0.2">
      <c r="A14" s="32">
        <v>411.23</v>
      </c>
      <c r="B14" s="31">
        <v>570.91999999999996</v>
      </c>
      <c r="C14" s="31">
        <v>556</v>
      </c>
      <c r="D14" s="2">
        <f t="shared" si="0"/>
        <v>16.659999999999968</v>
      </c>
      <c r="E14">
        <f t="shared" si="1"/>
        <v>2.6399999999999864</v>
      </c>
      <c r="F14">
        <f t="shared" si="2"/>
        <v>8</v>
      </c>
      <c r="G14" s="8" t="s">
        <v>45</v>
      </c>
      <c r="H14" s="8">
        <v>62.129999999999939</v>
      </c>
      <c r="I14" s="8" t="s">
        <v>45</v>
      </c>
      <c r="J14" s="8">
        <v>53.090000000000032</v>
      </c>
      <c r="K14" s="8" t="s">
        <v>45</v>
      </c>
      <c r="L14" s="8">
        <v>59</v>
      </c>
      <c r="M14" s="8">
        <v>0.23330748849161498</v>
      </c>
      <c r="N14" s="8">
        <v>3.0854650325704744</v>
      </c>
      <c r="P14" s="8"/>
      <c r="Q14" s="8"/>
      <c r="R14" s="8"/>
      <c r="S14" s="8"/>
      <c r="T14" s="8"/>
      <c r="U14" s="8"/>
      <c r="V14" s="8"/>
      <c r="W14" s="31">
        <v>7.41</v>
      </c>
      <c r="X14" s="31">
        <v>7.56</v>
      </c>
      <c r="Y14" s="31">
        <v>7.01</v>
      </c>
      <c r="Z14" s="8" t="s">
        <v>19</v>
      </c>
      <c r="AA14" s="8">
        <v>263.15000000000003</v>
      </c>
      <c r="AB14" s="8" t="s">
        <v>19</v>
      </c>
      <c r="AC14" s="8">
        <v>258.32</v>
      </c>
      <c r="AD14" s="8" t="s">
        <v>19</v>
      </c>
      <c r="AE14" s="8">
        <v>254.33</v>
      </c>
    </row>
    <row r="15" spans="1:35" ht="16" thickBot="1" x14ac:dyDescent="0.25">
      <c r="A15" s="32">
        <v>405.98</v>
      </c>
      <c r="B15" s="31">
        <v>561.55999999999995</v>
      </c>
      <c r="C15" s="31">
        <v>548</v>
      </c>
      <c r="D15" s="2">
        <f t="shared" si="0"/>
        <v>5.25</v>
      </c>
      <c r="E15">
        <f t="shared" si="1"/>
        <v>9.3600000000000136</v>
      </c>
      <c r="F15">
        <f t="shared" si="2"/>
        <v>8</v>
      </c>
      <c r="G15" s="8" t="s">
        <v>19</v>
      </c>
      <c r="H15" s="8">
        <v>599.33000000000015</v>
      </c>
      <c r="I15" s="8" t="s">
        <v>19</v>
      </c>
      <c r="J15" s="8">
        <v>505.23</v>
      </c>
      <c r="K15" s="8" t="s">
        <v>19</v>
      </c>
      <c r="L15" s="8">
        <v>406</v>
      </c>
      <c r="M15" s="8"/>
      <c r="N15" s="8"/>
      <c r="P15" s="9" t="s">
        <v>32</v>
      </c>
      <c r="Q15" s="9">
        <v>19777.687851428564</v>
      </c>
      <c r="R15" s="9">
        <v>104</v>
      </c>
      <c r="S15" s="9"/>
      <c r="T15" s="9"/>
      <c r="U15" s="9"/>
      <c r="V15" s="9"/>
      <c r="W15" s="31">
        <v>7.56</v>
      </c>
      <c r="X15" s="31">
        <v>7.54</v>
      </c>
      <c r="Y15" s="31">
        <v>6.76</v>
      </c>
      <c r="Z15" s="8" t="s">
        <v>18</v>
      </c>
      <c r="AA15" s="8">
        <v>35</v>
      </c>
      <c r="AB15" s="8" t="s">
        <v>18</v>
      </c>
      <c r="AC15" s="8">
        <v>35</v>
      </c>
      <c r="AD15" s="8" t="s">
        <v>18</v>
      </c>
      <c r="AE15" s="8">
        <v>35</v>
      </c>
    </row>
    <row r="16" spans="1:35" ht="16" thickBot="1" x14ac:dyDescent="0.25">
      <c r="A16" s="32">
        <v>389.12</v>
      </c>
      <c r="B16" s="31">
        <v>527.61</v>
      </c>
      <c r="C16" s="31">
        <v>489</v>
      </c>
      <c r="D16" s="2">
        <f t="shared" si="0"/>
        <v>16.860000000000014</v>
      </c>
      <c r="E16">
        <f t="shared" si="1"/>
        <v>33.949999999999932</v>
      </c>
      <c r="F16">
        <f t="shared" si="2"/>
        <v>59</v>
      </c>
      <c r="G16" s="8" t="s">
        <v>18</v>
      </c>
      <c r="H16" s="8">
        <v>35</v>
      </c>
      <c r="I16" s="8" t="s">
        <v>18</v>
      </c>
      <c r="J16" s="8">
        <v>35</v>
      </c>
      <c r="K16" s="8" t="s">
        <v>18</v>
      </c>
      <c r="L16" s="8">
        <v>35</v>
      </c>
      <c r="M16" s="8"/>
      <c r="N16" s="8"/>
      <c r="W16" s="31">
        <v>7.56</v>
      </c>
      <c r="X16" s="31">
        <v>7.33</v>
      </c>
      <c r="Y16" s="31">
        <v>6.75</v>
      </c>
      <c r="Z16" s="9" t="s">
        <v>46</v>
      </c>
      <c r="AA16" s="9">
        <v>0.20248902376651409</v>
      </c>
      <c r="AB16" s="9" t="s">
        <v>46</v>
      </c>
      <c r="AC16" s="9">
        <v>0.11398469318002573</v>
      </c>
      <c r="AD16" s="9" t="s">
        <v>46</v>
      </c>
      <c r="AE16" s="9">
        <v>0.14736894717825716</v>
      </c>
    </row>
    <row r="17" spans="1:29" ht="16" thickBot="1" x14ac:dyDescent="0.25">
      <c r="A17" s="32">
        <v>381.02</v>
      </c>
      <c r="B17" s="31">
        <v>501.84</v>
      </c>
      <c r="C17" s="31">
        <v>468</v>
      </c>
      <c r="D17" s="2">
        <f t="shared" si="0"/>
        <v>8.1000000000000227</v>
      </c>
      <c r="E17">
        <f t="shared" si="1"/>
        <v>25.770000000000039</v>
      </c>
      <c r="F17">
        <f t="shared" si="2"/>
        <v>21</v>
      </c>
      <c r="G17" s="9" t="s">
        <v>46</v>
      </c>
      <c r="H17" s="9">
        <v>3.9524468259578671</v>
      </c>
      <c r="I17" s="9" t="s">
        <v>46</v>
      </c>
      <c r="J17" s="9">
        <v>5.1093995634705252</v>
      </c>
      <c r="K17" s="9" t="s">
        <v>46</v>
      </c>
      <c r="L17" s="9">
        <v>5.0059108029388293</v>
      </c>
      <c r="M17" s="9"/>
      <c r="N17" s="9"/>
      <c r="W17" s="31">
        <v>7.57</v>
      </c>
      <c r="X17" s="31">
        <v>7.25</v>
      </c>
      <c r="Y17" s="31">
        <v>6.7</v>
      </c>
    </row>
    <row r="18" spans="1:29" x14ac:dyDescent="0.2">
      <c r="A18" s="32">
        <v>377.99</v>
      </c>
      <c r="B18" s="31">
        <v>483.11</v>
      </c>
      <c r="C18" s="31">
        <v>442</v>
      </c>
      <c r="D18" s="2">
        <f t="shared" si="0"/>
        <v>3.0299999999999727</v>
      </c>
      <c r="E18">
        <f t="shared" si="1"/>
        <v>18.729999999999961</v>
      </c>
      <c r="F18">
        <f t="shared" si="2"/>
        <v>26</v>
      </c>
      <c r="W18" s="31">
        <v>7.58</v>
      </c>
      <c r="X18" s="31">
        <v>7.11</v>
      </c>
      <c r="Y18" s="31">
        <v>6.8</v>
      </c>
    </row>
    <row r="19" spans="1:29" x14ac:dyDescent="0.2">
      <c r="A19" s="32">
        <v>375.02</v>
      </c>
      <c r="B19" s="31">
        <v>452.55</v>
      </c>
      <c r="C19" s="31">
        <v>417</v>
      </c>
      <c r="D19" s="2">
        <f t="shared" si="0"/>
        <v>2.9700000000000273</v>
      </c>
      <c r="E19">
        <f t="shared" si="1"/>
        <v>30.560000000000002</v>
      </c>
      <c r="F19">
        <f t="shared" si="2"/>
        <v>25</v>
      </c>
      <c r="H19" t="s">
        <v>412</v>
      </c>
      <c r="I19" t="s">
        <v>56</v>
      </c>
      <c r="J19" t="s">
        <v>59</v>
      </c>
      <c r="K19">
        <v>0</v>
      </c>
      <c r="L19" t="s">
        <v>60</v>
      </c>
      <c r="M19">
        <v>62.13</v>
      </c>
      <c r="N19" t="s">
        <v>61</v>
      </c>
      <c r="O19">
        <v>132.38999999999999</v>
      </c>
      <c r="W19" s="31">
        <v>7.46</v>
      </c>
      <c r="X19" s="31">
        <v>6.91</v>
      </c>
      <c r="Y19" s="31">
        <v>6.88</v>
      </c>
    </row>
    <row r="20" spans="1:29" x14ac:dyDescent="0.2">
      <c r="A20" s="32">
        <v>360.13</v>
      </c>
      <c r="B20" s="31">
        <v>399.46</v>
      </c>
      <c r="C20" s="31">
        <v>389</v>
      </c>
      <c r="D20" s="2">
        <f t="shared" si="0"/>
        <v>14.889999999999986</v>
      </c>
      <c r="E20">
        <f t="shared" si="1"/>
        <v>53.090000000000032</v>
      </c>
      <c r="F20">
        <f t="shared" si="2"/>
        <v>28</v>
      </c>
      <c r="H20" t="s">
        <v>413</v>
      </c>
      <c r="I20" t="s">
        <v>57</v>
      </c>
      <c r="J20" t="s">
        <v>59</v>
      </c>
      <c r="K20">
        <v>0</v>
      </c>
      <c r="L20" t="s">
        <v>60</v>
      </c>
      <c r="M20">
        <v>53.09</v>
      </c>
      <c r="N20" t="s">
        <v>61</v>
      </c>
      <c r="O20">
        <v>221.24</v>
      </c>
      <c r="W20" s="31">
        <v>7.36</v>
      </c>
      <c r="X20" s="31">
        <v>6.77</v>
      </c>
      <c r="Y20" s="31">
        <v>6.92</v>
      </c>
      <c r="AB20" s="36"/>
      <c r="AC20" s="36" t="s">
        <v>49</v>
      </c>
    </row>
    <row r="21" spans="1:29" x14ac:dyDescent="0.2">
      <c r="A21" s="32">
        <v>345.04</v>
      </c>
      <c r="B21" s="31">
        <v>369.33</v>
      </c>
      <c r="C21" s="31">
        <v>372</v>
      </c>
      <c r="D21" s="2">
        <f t="shared" si="0"/>
        <v>15.089999999999975</v>
      </c>
      <c r="E21">
        <f t="shared" si="1"/>
        <v>30.129999999999995</v>
      </c>
      <c r="F21">
        <f t="shared" si="2"/>
        <v>17</v>
      </c>
      <c r="H21" t="s">
        <v>414</v>
      </c>
      <c r="I21" t="s">
        <v>58</v>
      </c>
      <c r="J21" t="s">
        <v>59</v>
      </c>
      <c r="K21">
        <v>0</v>
      </c>
      <c r="L21" t="s">
        <v>60</v>
      </c>
      <c r="M21">
        <v>59</v>
      </c>
      <c r="N21" t="s">
        <v>61</v>
      </c>
      <c r="O21">
        <v>212.36</v>
      </c>
      <c r="W21" s="31">
        <v>7.26</v>
      </c>
      <c r="X21" s="31">
        <v>6.54</v>
      </c>
      <c r="Y21" s="31">
        <v>7.05</v>
      </c>
      <c r="AB21" s="36" t="s">
        <v>90</v>
      </c>
      <c r="AC21" s="36" t="s">
        <v>50</v>
      </c>
    </row>
    <row r="22" spans="1:29" x14ac:dyDescent="0.2">
      <c r="A22" s="32">
        <v>326.77</v>
      </c>
      <c r="B22" s="31">
        <v>336</v>
      </c>
      <c r="C22" s="31">
        <v>354</v>
      </c>
      <c r="D22" s="2">
        <f t="shared" si="0"/>
        <v>18.270000000000039</v>
      </c>
      <c r="E22">
        <f t="shared" si="1"/>
        <v>33.329999999999984</v>
      </c>
      <c r="F22">
        <f t="shared" si="2"/>
        <v>18</v>
      </c>
      <c r="W22" s="31">
        <v>7.21</v>
      </c>
      <c r="X22" s="31">
        <v>6.79</v>
      </c>
      <c r="Y22" s="31">
        <v>7.11</v>
      </c>
      <c r="AB22" s="36" t="s">
        <v>47</v>
      </c>
      <c r="AC22" s="36" t="s">
        <v>51</v>
      </c>
    </row>
    <row r="23" spans="1:29" x14ac:dyDescent="0.2">
      <c r="A23" s="32">
        <v>301.22000000000003</v>
      </c>
      <c r="B23" s="31">
        <v>311.29000000000002</v>
      </c>
      <c r="C23" s="31">
        <v>331</v>
      </c>
      <c r="D23" s="2">
        <f t="shared" si="0"/>
        <v>25.549999999999955</v>
      </c>
      <c r="E23">
        <f t="shared" si="1"/>
        <v>24.70999999999998</v>
      </c>
      <c r="F23">
        <f t="shared" si="2"/>
        <v>23</v>
      </c>
      <c r="H23" s="38" t="s">
        <v>411</v>
      </c>
      <c r="I23" s="38"/>
      <c r="J23" s="38"/>
      <c r="K23" s="15">
        <v>0.96</v>
      </c>
      <c r="W23" s="31">
        <v>7.11</v>
      </c>
      <c r="X23" s="31">
        <v>7.1</v>
      </c>
      <c r="Y23" s="31">
        <v>7.11</v>
      </c>
      <c r="AB23" s="36" t="s">
        <v>100</v>
      </c>
      <c r="AC23" s="36" t="s">
        <v>52</v>
      </c>
    </row>
    <row r="24" spans="1:29" x14ac:dyDescent="0.2">
      <c r="A24" s="32">
        <v>286</v>
      </c>
      <c r="B24" s="31">
        <v>287.20999999999998</v>
      </c>
      <c r="C24" s="31">
        <v>306</v>
      </c>
      <c r="D24" s="2">
        <f t="shared" si="0"/>
        <v>15.220000000000027</v>
      </c>
      <c r="E24">
        <f t="shared" si="1"/>
        <v>24.080000000000041</v>
      </c>
      <c r="F24">
        <f t="shared" si="2"/>
        <v>25</v>
      </c>
      <c r="H24" s="16" t="s">
        <v>410</v>
      </c>
      <c r="I24" s="16"/>
      <c r="J24" s="16"/>
      <c r="K24" s="15">
        <v>0.97</v>
      </c>
      <c r="W24" s="31">
        <v>6.87</v>
      </c>
      <c r="X24" s="31">
        <v>7.12</v>
      </c>
      <c r="Y24" s="31">
        <v>7.15</v>
      </c>
    </row>
    <row r="25" spans="1:29" x14ac:dyDescent="0.2">
      <c r="A25" s="32">
        <v>257.98</v>
      </c>
      <c r="B25" s="31">
        <v>264.66000000000003</v>
      </c>
      <c r="C25" s="31">
        <v>284</v>
      </c>
      <c r="D25" s="2">
        <f t="shared" si="0"/>
        <v>28.019999999999982</v>
      </c>
      <c r="E25">
        <f t="shared" si="1"/>
        <v>22.549999999999955</v>
      </c>
      <c r="F25">
        <f t="shared" si="2"/>
        <v>22</v>
      </c>
      <c r="H25" s="16" t="s">
        <v>409</v>
      </c>
      <c r="I25" s="16"/>
      <c r="J25" s="16"/>
      <c r="K25" s="15">
        <v>0.67</v>
      </c>
      <c r="W25" s="31">
        <v>6.57</v>
      </c>
      <c r="X25" s="31">
        <v>7.23</v>
      </c>
      <c r="Y25" s="31">
        <v>7.14</v>
      </c>
    </row>
    <row r="26" spans="1:29" x14ac:dyDescent="0.2">
      <c r="A26" s="32">
        <v>233.02</v>
      </c>
      <c r="B26" s="31">
        <v>214.89</v>
      </c>
      <c r="C26" s="31">
        <v>263</v>
      </c>
      <c r="D26" s="2">
        <f t="shared" si="0"/>
        <v>24.960000000000008</v>
      </c>
      <c r="E26">
        <f t="shared" si="1"/>
        <v>49.770000000000039</v>
      </c>
      <c r="F26">
        <f t="shared" si="2"/>
        <v>21</v>
      </c>
      <c r="W26" s="31">
        <v>6.78</v>
      </c>
      <c r="X26" s="31">
        <v>7.23</v>
      </c>
      <c r="Y26" s="31">
        <v>7.15</v>
      </c>
    </row>
    <row r="27" spans="1:29" x14ac:dyDescent="0.2">
      <c r="A27" s="32">
        <v>211.32</v>
      </c>
      <c r="B27" s="31">
        <v>183.91</v>
      </c>
      <c r="C27" s="31">
        <v>211</v>
      </c>
      <c r="D27" s="2">
        <f t="shared" si="0"/>
        <v>21.700000000000017</v>
      </c>
      <c r="E27">
        <f t="shared" si="1"/>
        <v>30.97999999999999</v>
      </c>
      <c r="F27">
        <f t="shared" si="2"/>
        <v>52</v>
      </c>
      <c r="W27" s="31">
        <v>6.98</v>
      </c>
      <c r="X27" s="31">
        <v>7.23</v>
      </c>
      <c r="Y27" s="31">
        <v>7.16</v>
      </c>
    </row>
    <row r="28" spans="1:29" x14ac:dyDescent="0.2">
      <c r="A28" s="32">
        <v>196</v>
      </c>
      <c r="B28" s="31">
        <v>151.22999999999999</v>
      </c>
      <c r="C28" s="31">
        <v>198</v>
      </c>
      <c r="D28" s="2">
        <f t="shared" si="0"/>
        <v>15.319999999999993</v>
      </c>
      <c r="E28">
        <f t="shared" si="1"/>
        <v>32.680000000000007</v>
      </c>
      <c r="F28">
        <f t="shared" si="2"/>
        <v>13</v>
      </c>
      <c r="W28" s="31">
        <v>7.2</v>
      </c>
      <c r="X28" s="31">
        <v>7.34</v>
      </c>
      <c r="Y28" s="31">
        <v>7.15</v>
      </c>
    </row>
    <row r="29" spans="1:29" x14ac:dyDescent="0.2">
      <c r="A29" s="32">
        <v>174.13</v>
      </c>
      <c r="B29" s="31">
        <v>143.11000000000001</v>
      </c>
      <c r="C29" s="31">
        <v>198</v>
      </c>
      <c r="D29" s="2">
        <f t="shared" si="0"/>
        <v>21.870000000000005</v>
      </c>
      <c r="E29">
        <f t="shared" si="1"/>
        <v>8.1199999999999761</v>
      </c>
      <c r="F29">
        <f t="shared" si="2"/>
        <v>0</v>
      </c>
      <c r="W29" s="31">
        <v>7.21</v>
      </c>
      <c r="X29" s="31">
        <v>7.4</v>
      </c>
      <c r="Y29" s="31">
        <v>7.16</v>
      </c>
    </row>
    <row r="30" spans="1:29" x14ac:dyDescent="0.2">
      <c r="A30" s="32">
        <v>142.76</v>
      </c>
      <c r="B30" s="31">
        <v>134.66999999999999</v>
      </c>
      <c r="C30" s="31">
        <v>198</v>
      </c>
      <c r="D30" s="2">
        <f t="shared" si="0"/>
        <v>31.370000000000005</v>
      </c>
      <c r="E30">
        <f t="shared" si="1"/>
        <v>8.4400000000000261</v>
      </c>
      <c r="F30">
        <f t="shared" si="2"/>
        <v>0</v>
      </c>
      <c r="W30" s="31">
        <v>7.23</v>
      </c>
      <c r="X30" s="31">
        <v>7.6</v>
      </c>
      <c r="Y30" s="31">
        <v>7.14</v>
      </c>
    </row>
    <row r="31" spans="1:29" x14ac:dyDescent="0.2">
      <c r="A31" s="32">
        <v>129.35</v>
      </c>
      <c r="B31" s="31">
        <v>120</v>
      </c>
      <c r="C31" s="31">
        <v>198</v>
      </c>
      <c r="D31" s="2">
        <f t="shared" si="0"/>
        <v>13.409999999999997</v>
      </c>
      <c r="E31">
        <f t="shared" si="1"/>
        <v>14.669999999999987</v>
      </c>
      <c r="F31">
        <f t="shared" si="2"/>
        <v>0</v>
      </c>
      <c r="W31" s="31">
        <v>7.24</v>
      </c>
      <c r="X31" s="31">
        <v>7.67</v>
      </c>
      <c r="Y31" s="31">
        <v>7.15</v>
      </c>
    </row>
    <row r="32" spans="1:29" x14ac:dyDescent="0.2">
      <c r="A32" s="32">
        <v>107.55</v>
      </c>
      <c r="B32" s="31">
        <v>112.34</v>
      </c>
      <c r="C32" s="31">
        <v>198</v>
      </c>
      <c r="D32" s="2">
        <f t="shared" si="0"/>
        <v>21.799999999999997</v>
      </c>
      <c r="E32">
        <f t="shared" si="1"/>
        <v>7.6599999999999966</v>
      </c>
      <c r="F32">
        <f t="shared" si="2"/>
        <v>0</v>
      </c>
      <c r="W32" s="31">
        <v>7.35</v>
      </c>
      <c r="X32" s="31">
        <v>7.9</v>
      </c>
      <c r="Y32" s="31">
        <v>7.14</v>
      </c>
    </row>
    <row r="33" spans="1:25" x14ac:dyDescent="0.2">
      <c r="A33" s="32">
        <v>80.17</v>
      </c>
      <c r="B33" s="31">
        <v>108</v>
      </c>
      <c r="C33" s="31">
        <v>197</v>
      </c>
      <c r="D33" s="2">
        <f t="shared" si="0"/>
        <v>27.379999999999995</v>
      </c>
      <c r="E33">
        <f t="shared" si="1"/>
        <v>4.3400000000000034</v>
      </c>
      <c r="F33">
        <f t="shared" si="2"/>
        <v>1</v>
      </c>
      <c r="W33" s="31">
        <v>7.48</v>
      </c>
      <c r="X33" s="31">
        <v>7.54</v>
      </c>
      <c r="Y33" s="31">
        <v>7.16</v>
      </c>
    </row>
    <row r="34" spans="1:25" x14ac:dyDescent="0.2">
      <c r="A34" s="32">
        <v>68.459999999999994</v>
      </c>
      <c r="B34" s="31">
        <v>101.23</v>
      </c>
      <c r="C34" s="31">
        <v>197</v>
      </c>
      <c r="D34" s="2">
        <f t="shared" si="0"/>
        <v>11.710000000000008</v>
      </c>
      <c r="E34">
        <f t="shared" si="1"/>
        <v>6.769999999999996</v>
      </c>
      <c r="F34">
        <f t="shared" si="2"/>
        <v>0</v>
      </c>
      <c r="W34" s="31">
        <v>7.67</v>
      </c>
      <c r="X34" s="31">
        <v>7.55</v>
      </c>
      <c r="Y34" s="31">
        <v>7.17</v>
      </c>
    </row>
    <row r="35" spans="1:25" x14ac:dyDescent="0.2">
      <c r="A35" s="32">
        <v>40.67</v>
      </c>
      <c r="B35" s="31">
        <v>98.76</v>
      </c>
      <c r="C35" s="31">
        <v>197</v>
      </c>
      <c r="D35" s="2">
        <f t="shared" si="0"/>
        <v>27.789999999999992</v>
      </c>
      <c r="E35">
        <f t="shared" si="1"/>
        <v>2.4699999999999989</v>
      </c>
      <c r="F35">
        <f t="shared" si="2"/>
        <v>0</v>
      </c>
      <c r="W35" s="31">
        <v>7.68</v>
      </c>
      <c r="X35" s="31">
        <v>7.53</v>
      </c>
      <c r="Y35" s="31">
        <v>7.18</v>
      </c>
    </row>
    <row r="36" spans="1:25" x14ac:dyDescent="0.2">
      <c r="A36" s="32">
        <v>25.87</v>
      </c>
      <c r="B36" s="31">
        <v>67.45</v>
      </c>
      <c r="C36" s="31">
        <v>196</v>
      </c>
      <c r="D36" s="2">
        <f t="shared" si="0"/>
        <v>14.8</v>
      </c>
      <c r="E36">
        <f t="shared" si="1"/>
        <v>31.310000000000002</v>
      </c>
      <c r="F36">
        <f t="shared" si="2"/>
        <v>1</v>
      </c>
      <c r="W36" s="31">
        <v>7.1</v>
      </c>
      <c r="X36" s="31">
        <v>7.57</v>
      </c>
      <c r="Y36" s="31">
        <v>7.18</v>
      </c>
    </row>
    <row r="37" spans="1:25" x14ac:dyDescent="0.2">
      <c r="A37" s="32">
        <v>25.81</v>
      </c>
      <c r="B37" s="31">
        <v>20.45</v>
      </c>
      <c r="C37" s="31">
        <v>196</v>
      </c>
      <c r="D37" s="2">
        <f t="shared" si="0"/>
        <v>6.0000000000002274E-2</v>
      </c>
      <c r="E37">
        <f t="shared" si="1"/>
        <v>47</v>
      </c>
      <c r="F37">
        <f t="shared" si="2"/>
        <v>0</v>
      </c>
    </row>
  </sheetData>
  <mergeCells count="3">
    <mergeCell ref="H23:J23"/>
    <mergeCell ref="A1:C1"/>
    <mergeCell ref="D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60"/>
  <sheetViews>
    <sheetView zoomScale="87" zoomScaleNormal="87" workbookViewId="0">
      <selection activeCell="AD41" sqref="AD41"/>
    </sheetView>
  </sheetViews>
  <sheetFormatPr baseColWidth="10" defaultColWidth="8.83203125" defaultRowHeight="15" x14ac:dyDescent="0.2"/>
  <sheetData>
    <row r="1" spans="1:43" x14ac:dyDescent="0.2">
      <c r="A1" s="37" t="s">
        <v>403</v>
      </c>
      <c r="B1" s="37"/>
      <c r="C1" s="37"/>
      <c r="D1" s="37" t="s">
        <v>408</v>
      </c>
      <c r="E1" s="37"/>
      <c r="F1" s="37"/>
      <c r="H1" t="s">
        <v>15</v>
      </c>
      <c r="O1" s="10" t="s">
        <v>69</v>
      </c>
      <c r="P1" s="10"/>
      <c r="Q1" s="10" t="s">
        <v>34</v>
      </c>
      <c r="R1" s="10"/>
      <c r="S1" s="10" t="s">
        <v>406</v>
      </c>
      <c r="T1" s="10"/>
      <c r="W1" s="37" t="s">
        <v>403</v>
      </c>
      <c r="X1" s="37"/>
      <c r="Y1" s="37"/>
      <c r="Z1" s="37" t="s">
        <v>404</v>
      </c>
      <c r="AA1" s="37"/>
    </row>
    <row r="2" spans="1:43" x14ac:dyDescent="0.2">
      <c r="A2" t="s">
        <v>4</v>
      </c>
      <c r="B2" t="s">
        <v>3</v>
      </c>
      <c r="C2" t="s">
        <v>171</v>
      </c>
      <c r="D2" t="s">
        <v>69</v>
      </c>
      <c r="E2" t="s">
        <v>34</v>
      </c>
      <c r="F2" t="s">
        <v>406</v>
      </c>
      <c r="O2" s="8"/>
      <c r="P2" s="8"/>
      <c r="Q2" s="8"/>
      <c r="R2" s="8"/>
      <c r="S2" s="8"/>
      <c r="T2" s="8"/>
      <c r="W2" s="35" t="s">
        <v>13</v>
      </c>
      <c r="X2" s="31" t="s">
        <v>5</v>
      </c>
      <c r="Y2" s="31" t="s">
        <v>173</v>
      </c>
      <c r="Z2" t="s">
        <v>70</v>
      </c>
      <c r="AA2" t="s">
        <v>33</v>
      </c>
      <c r="AB2" t="s">
        <v>402</v>
      </c>
      <c r="AC2" t="s">
        <v>15</v>
      </c>
      <c r="AK2" t="s">
        <v>15</v>
      </c>
    </row>
    <row r="3" spans="1:43" x14ac:dyDescent="0.2">
      <c r="A3" s="31">
        <v>58.25</v>
      </c>
      <c r="B3" s="31">
        <v>60.61</v>
      </c>
      <c r="C3" s="31">
        <v>62.61</v>
      </c>
      <c r="D3" s="31">
        <v>0</v>
      </c>
      <c r="E3" s="31">
        <v>0</v>
      </c>
      <c r="F3" s="31">
        <v>0</v>
      </c>
      <c r="H3" s="39" t="s">
        <v>66</v>
      </c>
      <c r="I3" s="40"/>
      <c r="J3" s="40"/>
      <c r="K3" s="40"/>
      <c r="L3" s="40"/>
      <c r="M3" s="40"/>
      <c r="N3" s="41"/>
      <c r="O3" s="8" t="s">
        <v>35</v>
      </c>
      <c r="P3" s="8">
        <v>12.886000000000001</v>
      </c>
      <c r="Q3" s="8" t="s">
        <v>35</v>
      </c>
      <c r="R3" s="8">
        <v>12.270571428571429</v>
      </c>
      <c r="S3" s="8" t="s">
        <v>35</v>
      </c>
      <c r="T3" s="8">
        <v>13.03885714285714</v>
      </c>
      <c r="W3" s="31">
        <v>1.976</v>
      </c>
      <c r="X3" s="31">
        <v>2.0110000000000001</v>
      </c>
      <c r="Y3" s="31">
        <v>2.3650000000000002</v>
      </c>
      <c r="Z3">
        <f t="shared" ref="Z3:Z36" si="0">W3-W4</f>
        <v>-1.0000000000001119E-3</v>
      </c>
      <c r="AA3">
        <f t="shared" ref="AA3:AA36" si="1">X3-X4</f>
        <v>-4.0000000000000036E-3</v>
      </c>
      <c r="AB3">
        <f t="shared" ref="AB3:AB36" si="2">Y3-Y4</f>
        <v>0</v>
      </c>
    </row>
    <row r="4" spans="1:43" x14ac:dyDescent="0.2">
      <c r="A4" s="31">
        <v>98.96</v>
      </c>
      <c r="B4" s="31">
        <v>115.21</v>
      </c>
      <c r="C4" s="31">
        <v>118.21</v>
      </c>
      <c r="D4" s="31">
        <f>A3+56.25-A4</f>
        <v>15.540000000000006</v>
      </c>
      <c r="E4" s="31">
        <f>B3+56.25-B4</f>
        <v>1.6500000000000057</v>
      </c>
      <c r="F4" s="31">
        <f>C3+56.25-C4</f>
        <v>0.65000000000000568</v>
      </c>
      <c r="H4" s="13" t="s">
        <v>17</v>
      </c>
      <c r="I4" s="13" t="s">
        <v>18</v>
      </c>
      <c r="J4" s="13" t="s">
        <v>19</v>
      </c>
      <c r="K4" s="13" t="s">
        <v>65</v>
      </c>
      <c r="L4" s="13" t="s">
        <v>21</v>
      </c>
      <c r="M4" s="13" t="s">
        <v>67</v>
      </c>
      <c r="N4" s="13" t="s">
        <v>68</v>
      </c>
      <c r="O4" s="8" t="s">
        <v>36</v>
      </c>
      <c r="P4" s="8">
        <v>1.6934718552044932</v>
      </c>
      <c r="Q4" s="8" t="s">
        <v>36</v>
      </c>
      <c r="R4" s="8">
        <v>2.2281855656039746</v>
      </c>
      <c r="S4" s="8" t="s">
        <v>36</v>
      </c>
      <c r="T4" s="8">
        <v>2.6827915914079448</v>
      </c>
      <c r="W4" s="31">
        <v>1.9770000000000001</v>
      </c>
      <c r="X4" s="31">
        <v>2.0150000000000001</v>
      </c>
      <c r="Y4" s="31">
        <v>2.3650000000000002</v>
      </c>
      <c r="Z4">
        <f t="shared" si="0"/>
        <v>-4.0000000000000036E-3</v>
      </c>
      <c r="AA4">
        <f t="shared" si="1"/>
        <v>-0.1080000000000001</v>
      </c>
      <c r="AB4">
        <f t="shared" si="2"/>
        <v>1.000000000000334E-3</v>
      </c>
      <c r="AC4" t="s">
        <v>71</v>
      </c>
      <c r="AK4" t="s">
        <v>72</v>
      </c>
    </row>
    <row r="5" spans="1:43" x14ac:dyDescent="0.2">
      <c r="A5" s="31">
        <v>146.33000000000001</v>
      </c>
      <c r="B5" s="31">
        <v>169.82</v>
      </c>
      <c r="C5" s="31">
        <v>173.82</v>
      </c>
      <c r="D5" s="31">
        <f t="shared" ref="D5:D10" si="3">A4+56.25-A5</f>
        <v>8.879999999999967</v>
      </c>
      <c r="E5" s="31">
        <f t="shared" ref="E5:E10" si="4">B4+56.25-B5</f>
        <v>1.6399999999999864</v>
      </c>
      <c r="F5" s="31">
        <f t="shared" ref="F5:F10" si="5">C4+56.25-C5</f>
        <v>0.63999999999998636</v>
      </c>
      <c r="H5" s="14" t="s">
        <v>69</v>
      </c>
      <c r="I5" s="14">
        <v>35</v>
      </c>
      <c r="J5" s="14">
        <v>451.01000000000005</v>
      </c>
      <c r="K5" s="12" t="s">
        <v>62</v>
      </c>
      <c r="L5" s="14">
        <v>100.37464235294117</v>
      </c>
      <c r="M5" s="14">
        <v>0</v>
      </c>
      <c r="N5" s="12">
        <v>50.64</v>
      </c>
      <c r="O5" s="8" t="s">
        <v>37</v>
      </c>
      <c r="P5" s="8">
        <v>10.180000000000007</v>
      </c>
      <c r="Q5" s="8" t="s">
        <v>37</v>
      </c>
      <c r="R5" s="8">
        <v>5.3299999999999841</v>
      </c>
      <c r="S5" s="8" t="s">
        <v>37</v>
      </c>
      <c r="T5" s="8">
        <v>5.1700000000000159</v>
      </c>
      <c r="W5" s="31">
        <v>1.9810000000000001</v>
      </c>
      <c r="X5" s="31">
        <v>2.1230000000000002</v>
      </c>
      <c r="Y5" s="31">
        <v>2.3639999999999999</v>
      </c>
      <c r="Z5">
        <f t="shared" si="0"/>
        <v>-8.0000000000000071E-3</v>
      </c>
      <c r="AA5">
        <f t="shared" si="1"/>
        <v>-0.12299999999999978</v>
      </c>
      <c r="AB5">
        <f t="shared" si="2"/>
        <v>-1.000000000000334E-3</v>
      </c>
      <c r="AC5" s="13" t="s">
        <v>17</v>
      </c>
      <c r="AD5" s="13" t="s">
        <v>18</v>
      </c>
      <c r="AE5" s="13" t="s">
        <v>19</v>
      </c>
      <c r="AF5" s="13" t="s">
        <v>20</v>
      </c>
      <c r="AG5" s="13" t="s">
        <v>21</v>
      </c>
      <c r="AH5" s="13" t="s">
        <v>67</v>
      </c>
      <c r="AI5" s="13" t="s">
        <v>68</v>
      </c>
      <c r="AK5" s="13" t="s">
        <v>17</v>
      </c>
      <c r="AL5" s="13" t="s">
        <v>18</v>
      </c>
      <c r="AM5" s="13" t="s">
        <v>19</v>
      </c>
      <c r="AN5" s="13" t="s">
        <v>20</v>
      </c>
      <c r="AO5" s="13" t="s">
        <v>21</v>
      </c>
      <c r="AP5" s="13" t="s">
        <v>67</v>
      </c>
      <c r="AQ5" s="13" t="s">
        <v>68</v>
      </c>
    </row>
    <row r="6" spans="1:43" x14ac:dyDescent="0.2">
      <c r="A6" s="31">
        <v>198.34</v>
      </c>
      <c r="B6" s="31">
        <v>225.42</v>
      </c>
      <c r="C6" s="31">
        <v>228.42</v>
      </c>
      <c r="D6" s="31">
        <f t="shared" si="3"/>
        <v>4.2400000000000091</v>
      </c>
      <c r="E6" s="31">
        <f t="shared" si="4"/>
        <v>0.65000000000000568</v>
      </c>
      <c r="F6" s="31">
        <f t="shared" si="5"/>
        <v>1.6500000000000057</v>
      </c>
      <c r="H6" s="14" t="s">
        <v>34</v>
      </c>
      <c r="I6" s="14">
        <v>35</v>
      </c>
      <c r="J6" s="14">
        <v>429.47</v>
      </c>
      <c r="K6" s="12" t="s">
        <v>63</v>
      </c>
      <c r="L6" s="14">
        <v>173.76838201680664</v>
      </c>
      <c r="M6" s="14">
        <v>0</v>
      </c>
      <c r="N6" s="12">
        <v>51.19</v>
      </c>
      <c r="O6" s="8" t="s">
        <v>38</v>
      </c>
      <c r="P6" s="8" t="e">
        <v>#N/A</v>
      </c>
      <c r="Q6" s="8" t="s">
        <v>38</v>
      </c>
      <c r="R6" s="8" t="e">
        <v>#N/A</v>
      </c>
      <c r="S6" s="8" t="s">
        <v>38</v>
      </c>
      <c r="T6" s="8">
        <v>0</v>
      </c>
      <c r="W6" s="31">
        <v>1.9890000000000001</v>
      </c>
      <c r="X6" s="31">
        <v>2.246</v>
      </c>
      <c r="Y6" s="31">
        <v>2.3650000000000002</v>
      </c>
      <c r="Z6">
        <f t="shared" si="0"/>
        <v>-1.0000000000000009E-2</v>
      </c>
      <c r="AA6">
        <f t="shared" si="1"/>
        <v>-0.79899999999999993</v>
      </c>
      <c r="AB6">
        <f t="shared" si="2"/>
        <v>-1.9999999999997797E-3</v>
      </c>
      <c r="AC6" s="14" t="s">
        <v>70</v>
      </c>
      <c r="AD6" s="14">
        <v>35</v>
      </c>
      <c r="AE6" s="14">
        <v>1.9760000000000026</v>
      </c>
      <c r="AF6" s="12" t="s">
        <v>73</v>
      </c>
      <c r="AG6" s="14">
        <v>13.671030078991592</v>
      </c>
      <c r="AH6" s="14">
        <v>-10.199999999999999</v>
      </c>
      <c r="AI6" s="14">
        <v>9.8999999999999986</v>
      </c>
      <c r="AK6" s="14" t="s">
        <v>13</v>
      </c>
      <c r="AL6" s="14">
        <v>35</v>
      </c>
      <c r="AM6" s="14">
        <v>308.23200000000003</v>
      </c>
      <c r="AN6" s="12" t="s">
        <v>76</v>
      </c>
      <c r="AO6" s="14">
        <v>42.610063240336132</v>
      </c>
      <c r="AP6" s="14">
        <v>1.976</v>
      </c>
      <c r="AQ6" s="14">
        <v>30.4</v>
      </c>
    </row>
    <row r="7" spans="1:43" x14ac:dyDescent="0.2">
      <c r="A7" s="31">
        <v>248.67</v>
      </c>
      <c r="B7" s="31">
        <v>275.02</v>
      </c>
      <c r="C7" s="31">
        <v>279.02</v>
      </c>
      <c r="D7" s="31">
        <f t="shared" si="3"/>
        <v>5.9200000000000159</v>
      </c>
      <c r="E7" s="31">
        <f t="shared" si="4"/>
        <v>6.6499999999999773</v>
      </c>
      <c r="F7" s="31">
        <f t="shared" si="5"/>
        <v>5.6499999999999773</v>
      </c>
      <c r="H7" s="14" t="s">
        <v>406</v>
      </c>
      <c r="I7" s="14">
        <v>35</v>
      </c>
      <c r="J7" s="14">
        <v>456.3599999999999</v>
      </c>
      <c r="K7" s="12" t="s">
        <v>64</v>
      </c>
      <c r="L7" s="14">
        <v>251.90797530252107</v>
      </c>
      <c r="M7" s="14">
        <v>0</v>
      </c>
      <c r="N7" s="12">
        <v>54</v>
      </c>
      <c r="O7" s="8" t="s">
        <v>39</v>
      </c>
      <c r="P7" s="8">
        <v>10.018714605823503</v>
      </c>
      <c r="Q7" s="8" t="s">
        <v>39</v>
      </c>
      <c r="R7" s="8">
        <v>13.182123577664058</v>
      </c>
      <c r="S7" s="8" t="s">
        <v>39</v>
      </c>
      <c r="T7" s="8">
        <v>15.871609096198188</v>
      </c>
      <c r="W7" s="31">
        <v>1.9990000000000001</v>
      </c>
      <c r="X7" s="31">
        <v>3.0449999999999999</v>
      </c>
      <c r="Y7" s="31">
        <v>2.367</v>
      </c>
      <c r="Z7">
        <f t="shared" si="0"/>
        <v>-0.30099999999999971</v>
      </c>
      <c r="AA7">
        <f t="shared" si="1"/>
        <v>-0.89999999999999991</v>
      </c>
      <c r="AB7">
        <f t="shared" si="2"/>
        <v>-9.9999999999988987E-4</v>
      </c>
      <c r="AC7" s="14" t="s">
        <v>33</v>
      </c>
      <c r="AD7" s="14">
        <v>35</v>
      </c>
      <c r="AE7" s="14">
        <v>2.0110000000000001</v>
      </c>
      <c r="AF7" s="12" t="s">
        <v>74</v>
      </c>
      <c r="AG7" s="14">
        <v>1.3306007866386553</v>
      </c>
      <c r="AH7" s="14">
        <v>-3.4933999999999998</v>
      </c>
      <c r="AI7" s="14">
        <v>4.8745000000000003</v>
      </c>
      <c r="AK7" s="14" t="s">
        <v>5</v>
      </c>
      <c r="AL7" s="14">
        <v>35</v>
      </c>
      <c r="AM7" s="14">
        <v>117.36109999999999</v>
      </c>
      <c r="AN7" s="12" t="s">
        <v>77</v>
      </c>
      <c r="AO7" s="14">
        <v>3.4331957978487404</v>
      </c>
      <c r="AP7" s="14">
        <v>0</v>
      </c>
      <c r="AQ7" s="14">
        <v>6.1345000000000001</v>
      </c>
    </row>
    <row r="8" spans="1:43" x14ac:dyDescent="0.2">
      <c r="A8" s="31">
        <v>296.14999999999998</v>
      </c>
      <c r="B8" s="31">
        <v>327.62</v>
      </c>
      <c r="C8" s="31">
        <v>334.62</v>
      </c>
      <c r="D8" s="31">
        <f t="shared" si="3"/>
        <v>8.7699999999999818</v>
      </c>
      <c r="E8" s="31">
        <f t="shared" si="4"/>
        <v>3.6499999999999773</v>
      </c>
      <c r="F8" s="31">
        <f t="shared" si="5"/>
        <v>0.64999999999997726</v>
      </c>
      <c r="O8" s="8" t="s">
        <v>40</v>
      </c>
      <c r="P8" s="8">
        <v>100.37464235294117</v>
      </c>
      <c r="Q8" s="8" t="s">
        <v>40</v>
      </c>
      <c r="R8" s="8">
        <v>173.76838201680664</v>
      </c>
      <c r="S8" s="8" t="s">
        <v>40</v>
      </c>
      <c r="T8" s="8">
        <v>251.90797530252107</v>
      </c>
      <c r="W8" s="31">
        <v>2.2999999999999998</v>
      </c>
      <c r="X8" s="31">
        <v>3.9449999999999998</v>
      </c>
      <c r="Y8" s="31">
        <v>2.3679999999999999</v>
      </c>
      <c r="Z8">
        <f t="shared" si="0"/>
        <v>-4.5</v>
      </c>
      <c r="AA8">
        <f t="shared" si="1"/>
        <v>-5.1000000000000156E-2</v>
      </c>
      <c r="AB8">
        <f t="shared" si="2"/>
        <v>-1.000000000000334E-3</v>
      </c>
      <c r="AC8" s="14" t="s">
        <v>402</v>
      </c>
      <c r="AD8" s="14">
        <v>35</v>
      </c>
      <c r="AE8" s="14">
        <v>2.3650000000000002</v>
      </c>
      <c r="AF8" s="12" t="s">
        <v>75</v>
      </c>
      <c r="AG8" s="14">
        <v>0.99313978151260518</v>
      </c>
      <c r="AH8" s="14">
        <v>-0.73299999999999965</v>
      </c>
      <c r="AI8" s="14">
        <v>5.5460000000000003</v>
      </c>
      <c r="AK8" s="14" t="s">
        <v>173</v>
      </c>
      <c r="AL8" s="14">
        <v>35</v>
      </c>
      <c r="AM8" s="14">
        <v>130.46599999999998</v>
      </c>
      <c r="AN8" s="12" t="s">
        <v>78</v>
      </c>
      <c r="AO8" s="14">
        <v>2.3596488941176519</v>
      </c>
      <c r="AP8" s="14">
        <v>2.3639999999999999</v>
      </c>
      <c r="AQ8" s="14">
        <v>7.3259999999999996</v>
      </c>
    </row>
    <row r="9" spans="1:43" x14ac:dyDescent="0.2">
      <c r="A9" s="31">
        <v>344.98</v>
      </c>
      <c r="B9" s="31">
        <v>381.22</v>
      </c>
      <c r="C9" s="31">
        <v>384.22</v>
      </c>
      <c r="D9" s="31">
        <f t="shared" si="3"/>
        <v>7.4199999999999591</v>
      </c>
      <c r="E9" s="31">
        <f t="shared" si="4"/>
        <v>2.6499999999999773</v>
      </c>
      <c r="F9" s="31">
        <f t="shared" si="5"/>
        <v>6.6499999999999773</v>
      </c>
      <c r="O9" s="8" t="s">
        <v>41</v>
      </c>
      <c r="P9" s="8">
        <v>6.5338610393677845</v>
      </c>
      <c r="Q9" s="8" t="s">
        <v>41</v>
      </c>
      <c r="R9" s="8">
        <v>1.4599148106768967</v>
      </c>
      <c r="S9" s="8" t="s">
        <v>41</v>
      </c>
      <c r="T9" s="8">
        <v>-4.4595701458307602E-2</v>
      </c>
      <c r="W9" s="31">
        <v>6.8</v>
      </c>
      <c r="X9" s="31">
        <v>3.996</v>
      </c>
      <c r="Y9" s="31">
        <v>2.3690000000000002</v>
      </c>
      <c r="Z9">
        <f t="shared" si="0"/>
        <v>-10.199999999999999</v>
      </c>
      <c r="AA9">
        <f t="shared" si="1"/>
        <v>1.9510000000000001</v>
      </c>
      <c r="AB9">
        <f t="shared" si="2"/>
        <v>-2.9999999999996696E-3</v>
      </c>
    </row>
    <row r="10" spans="1:43" ht="16" thickBot="1" x14ac:dyDescent="0.25">
      <c r="A10" s="31">
        <v>398.12</v>
      </c>
      <c r="B10" s="31">
        <v>434.82</v>
      </c>
      <c r="C10" s="31">
        <v>436.82</v>
      </c>
      <c r="D10" s="31">
        <f t="shared" si="3"/>
        <v>3.1100000000000136</v>
      </c>
      <c r="E10" s="31">
        <f t="shared" si="4"/>
        <v>2.6500000000000341</v>
      </c>
      <c r="F10" s="31">
        <f t="shared" si="5"/>
        <v>3.6500000000000341</v>
      </c>
      <c r="H10" t="s">
        <v>22</v>
      </c>
      <c r="O10" s="8" t="s">
        <v>42</v>
      </c>
      <c r="P10" s="8">
        <v>2.3434723273876523</v>
      </c>
      <c r="Q10" s="8" t="s">
        <v>42</v>
      </c>
      <c r="R10" s="8">
        <v>1.4034633339115543</v>
      </c>
      <c r="S10" s="8" t="s">
        <v>42</v>
      </c>
      <c r="T10" s="8">
        <v>1.0330168042873413</v>
      </c>
      <c r="W10" s="31">
        <v>17</v>
      </c>
      <c r="X10" s="31">
        <v>2.0449999999999999</v>
      </c>
      <c r="Y10" s="31">
        <v>2.3719999999999999</v>
      </c>
      <c r="Z10">
        <f t="shared" si="0"/>
        <v>-8.1999999999999993</v>
      </c>
      <c r="AA10">
        <f t="shared" si="1"/>
        <v>8.7999999999999856E-2</v>
      </c>
      <c r="AB10">
        <f t="shared" si="2"/>
        <v>-1.2999999999999901E-2</v>
      </c>
    </row>
    <row r="11" spans="1:43" ht="16" thickBot="1" x14ac:dyDescent="0.25">
      <c r="A11" s="31">
        <v>389.23</v>
      </c>
      <c r="B11" s="31">
        <v>429.65</v>
      </c>
      <c r="C11" s="31">
        <v>431.65</v>
      </c>
      <c r="D11" s="31">
        <f>A10-A11</f>
        <v>8.8899999999999864</v>
      </c>
      <c r="E11" s="31">
        <f>B10-B11</f>
        <v>5.1700000000000159</v>
      </c>
      <c r="F11" s="31">
        <f>C10-C11</f>
        <v>5.1700000000000159</v>
      </c>
      <c r="H11" s="10" t="s">
        <v>23</v>
      </c>
      <c r="I11" s="10" t="s">
        <v>24</v>
      </c>
      <c r="J11" s="10" t="s">
        <v>25</v>
      </c>
      <c r="K11" s="10" t="s">
        <v>26</v>
      </c>
      <c r="L11" s="10" t="s">
        <v>27</v>
      </c>
      <c r="M11" s="10" t="s">
        <v>28</v>
      </c>
      <c r="N11" s="10" t="s">
        <v>29</v>
      </c>
      <c r="O11" s="8" t="s">
        <v>43</v>
      </c>
      <c r="P11" s="8">
        <v>50.640000000000008</v>
      </c>
      <c r="Q11" s="8" t="s">
        <v>43</v>
      </c>
      <c r="R11" s="8">
        <v>51.19</v>
      </c>
      <c r="S11" s="8" t="s">
        <v>43</v>
      </c>
      <c r="T11" s="8">
        <v>54</v>
      </c>
      <c r="W11" s="31">
        <v>25.2</v>
      </c>
      <c r="X11" s="31">
        <v>1.9570000000000001</v>
      </c>
      <c r="Y11" s="31">
        <v>2.3849999999999998</v>
      </c>
      <c r="Z11">
        <f t="shared" si="0"/>
        <v>-5.1999999999999993</v>
      </c>
      <c r="AA11">
        <f t="shared" si="1"/>
        <v>0.41400000000000015</v>
      </c>
      <c r="AB11">
        <f t="shared" si="2"/>
        <v>-6.0000000000002274E-3</v>
      </c>
      <c r="AC11" t="s">
        <v>22</v>
      </c>
      <c r="AK11" t="s">
        <v>22</v>
      </c>
    </row>
    <row r="12" spans="1:43" x14ac:dyDescent="0.2">
      <c r="A12" s="31">
        <v>376.98</v>
      </c>
      <c r="B12" s="31">
        <v>427.34</v>
      </c>
      <c r="C12" s="31">
        <v>422</v>
      </c>
      <c r="D12" s="31">
        <f t="shared" ref="D12:D37" si="6">A11-A12</f>
        <v>12.25</v>
      </c>
      <c r="E12" s="31">
        <f t="shared" ref="E12:E37" si="7">B11-B12</f>
        <v>2.3100000000000023</v>
      </c>
      <c r="F12" s="31">
        <f t="shared" ref="F12:F37" si="8">C11-C12</f>
        <v>9.6499999999999773</v>
      </c>
      <c r="H12" s="8" t="s">
        <v>30</v>
      </c>
      <c r="I12" s="8">
        <v>11.577773333334335</v>
      </c>
      <c r="J12" s="8">
        <v>2</v>
      </c>
      <c r="K12" s="8">
        <v>5.7888866666671674</v>
      </c>
      <c r="L12" s="8">
        <v>3.301326299317172E-2</v>
      </c>
      <c r="M12" s="8">
        <v>0.96753606087770305</v>
      </c>
      <c r="N12" s="8">
        <v>3.0854650325704744</v>
      </c>
      <c r="O12" s="8" t="s">
        <v>44</v>
      </c>
      <c r="P12" s="8">
        <v>0</v>
      </c>
      <c r="Q12" s="8" t="s">
        <v>44</v>
      </c>
      <c r="R12" s="8">
        <v>0</v>
      </c>
      <c r="S12" s="8" t="s">
        <v>44</v>
      </c>
      <c r="T12" s="8">
        <v>0</v>
      </c>
      <c r="W12" s="31">
        <v>30.4</v>
      </c>
      <c r="X12" s="31">
        <v>1.5429999999999999</v>
      </c>
      <c r="Y12" s="31">
        <v>2.391</v>
      </c>
      <c r="Z12">
        <f t="shared" si="0"/>
        <v>9.8999999999999986</v>
      </c>
      <c r="AA12">
        <f t="shared" si="1"/>
        <v>0.49699999999999989</v>
      </c>
      <c r="AB12">
        <f t="shared" si="2"/>
        <v>-1.1000000000000121E-2</v>
      </c>
      <c r="AC12" s="10" t="s">
        <v>23</v>
      </c>
      <c r="AD12" s="10" t="s">
        <v>24</v>
      </c>
      <c r="AE12" s="10" t="s">
        <v>25</v>
      </c>
      <c r="AF12" s="10" t="s">
        <v>26</v>
      </c>
      <c r="AG12" s="10" t="s">
        <v>27</v>
      </c>
      <c r="AH12" s="10" t="s">
        <v>28</v>
      </c>
      <c r="AI12" s="10" t="s">
        <v>29</v>
      </c>
      <c r="AK12" s="10" t="s">
        <v>23</v>
      </c>
      <c r="AL12" s="10" t="s">
        <v>24</v>
      </c>
      <c r="AM12" s="10" t="s">
        <v>25</v>
      </c>
      <c r="AN12" s="10" t="s">
        <v>26</v>
      </c>
      <c r="AO12" s="10" t="s">
        <v>27</v>
      </c>
      <c r="AP12" s="10" t="s">
        <v>28</v>
      </c>
      <c r="AQ12" s="10" t="s">
        <v>29</v>
      </c>
    </row>
    <row r="13" spans="1:43" x14ac:dyDescent="0.2">
      <c r="A13" s="31">
        <v>355.34</v>
      </c>
      <c r="B13" s="31">
        <v>424.98</v>
      </c>
      <c r="C13" s="31">
        <v>401</v>
      </c>
      <c r="D13" s="31">
        <f t="shared" si="6"/>
        <v>21.640000000000043</v>
      </c>
      <c r="E13" s="31">
        <f t="shared" si="7"/>
        <v>2.3599999999999568</v>
      </c>
      <c r="F13" s="31">
        <f t="shared" si="8"/>
        <v>21</v>
      </c>
      <c r="H13" s="8" t="s">
        <v>31</v>
      </c>
      <c r="I13" s="8">
        <v>17885.733988857144</v>
      </c>
      <c r="J13" s="8">
        <v>102</v>
      </c>
      <c r="K13" s="8">
        <v>175.35033322408964</v>
      </c>
      <c r="L13" s="8"/>
      <c r="M13" s="8"/>
      <c r="N13" s="8"/>
      <c r="O13" s="8" t="s">
        <v>45</v>
      </c>
      <c r="P13" s="8">
        <v>50.640000000000008</v>
      </c>
      <c r="Q13" s="8" t="s">
        <v>45</v>
      </c>
      <c r="R13" s="8">
        <v>51.19</v>
      </c>
      <c r="S13" s="8" t="s">
        <v>45</v>
      </c>
      <c r="T13" s="8">
        <v>54</v>
      </c>
      <c r="W13" s="31">
        <v>20.5</v>
      </c>
      <c r="X13" s="31">
        <v>1.046</v>
      </c>
      <c r="Y13" s="31">
        <v>2.4020000000000001</v>
      </c>
      <c r="Z13">
        <f t="shared" si="0"/>
        <v>3.2199999999999989</v>
      </c>
      <c r="AA13">
        <f t="shared" si="1"/>
        <v>4.9000000000000044E-2</v>
      </c>
      <c r="AB13">
        <f t="shared" si="2"/>
        <v>-4.0000000000000036E-3</v>
      </c>
      <c r="AC13" s="8" t="s">
        <v>30</v>
      </c>
      <c r="AD13" s="8">
        <v>2.6463047619245117E-3</v>
      </c>
      <c r="AE13" s="8">
        <v>2</v>
      </c>
      <c r="AF13" s="8">
        <v>1.3231523809622558E-3</v>
      </c>
      <c r="AG13" s="8">
        <v>2.4817218267495644E-4</v>
      </c>
      <c r="AH13" s="8">
        <v>0.99975185921316001</v>
      </c>
      <c r="AI13" s="8">
        <v>3.0854650325704744</v>
      </c>
      <c r="AK13" s="8" t="s">
        <v>30</v>
      </c>
      <c r="AL13" s="8">
        <v>649.56371073161995</v>
      </c>
      <c r="AM13" s="8">
        <v>2</v>
      </c>
      <c r="AN13" s="8">
        <v>324.78185536580997</v>
      </c>
      <c r="AO13" s="8">
        <v>20.129897308239691</v>
      </c>
      <c r="AP13" s="8">
        <v>4.279743237768069E-8</v>
      </c>
      <c r="AQ13" s="8">
        <v>3.0854650325704744</v>
      </c>
    </row>
    <row r="14" spans="1:43" x14ac:dyDescent="0.2">
      <c r="A14" s="31">
        <v>349.89</v>
      </c>
      <c r="B14" s="31">
        <v>421.78</v>
      </c>
      <c r="C14" s="31">
        <v>382</v>
      </c>
      <c r="D14" s="31">
        <f t="shared" si="6"/>
        <v>5.4499999999999886</v>
      </c>
      <c r="E14" s="31">
        <f t="shared" si="7"/>
        <v>3.2000000000000455</v>
      </c>
      <c r="F14" s="31">
        <f t="shared" si="8"/>
        <v>19</v>
      </c>
      <c r="H14" s="8"/>
      <c r="I14" s="8"/>
      <c r="J14" s="8"/>
      <c r="K14" s="8"/>
      <c r="L14" s="8"/>
      <c r="M14" s="8"/>
      <c r="N14" s="8"/>
      <c r="O14" s="8" t="s">
        <v>19</v>
      </c>
      <c r="P14" s="8">
        <v>451.01000000000005</v>
      </c>
      <c r="Q14" s="8" t="s">
        <v>19</v>
      </c>
      <c r="R14" s="8">
        <v>429.47</v>
      </c>
      <c r="S14" s="8" t="s">
        <v>19</v>
      </c>
      <c r="T14" s="8">
        <v>456.3599999999999</v>
      </c>
      <c r="W14" s="31">
        <v>17.28</v>
      </c>
      <c r="X14" s="31">
        <v>0.997</v>
      </c>
      <c r="Y14" s="31">
        <v>2.4060000000000001</v>
      </c>
      <c r="Z14">
        <f t="shared" si="0"/>
        <v>1.1700000000000017</v>
      </c>
      <c r="AA14">
        <f t="shared" si="1"/>
        <v>0.64100000000000001</v>
      </c>
      <c r="AB14">
        <f t="shared" si="2"/>
        <v>-4.9999999999999822E-2</v>
      </c>
      <c r="AC14" s="8" t="s">
        <v>31</v>
      </c>
      <c r="AD14" s="8">
        <v>543.82220200285701</v>
      </c>
      <c r="AE14" s="8">
        <v>102</v>
      </c>
      <c r="AF14" s="8">
        <v>5.331590215714284</v>
      </c>
      <c r="AG14" s="8"/>
      <c r="AH14" s="8"/>
      <c r="AI14" s="8"/>
      <c r="AK14" s="8" t="s">
        <v>31</v>
      </c>
      <c r="AL14" s="8">
        <v>1645.6988696982855</v>
      </c>
      <c r="AM14" s="8">
        <v>102</v>
      </c>
      <c r="AN14" s="8">
        <v>16.134302644100838</v>
      </c>
      <c r="AO14" s="8"/>
      <c r="AP14" s="8"/>
      <c r="AQ14" s="8"/>
    </row>
    <row r="15" spans="1:43" ht="16" thickBot="1" x14ac:dyDescent="0.25">
      <c r="A15" s="31">
        <v>341.87</v>
      </c>
      <c r="B15" s="31">
        <v>416.45</v>
      </c>
      <c r="C15" s="31">
        <v>347</v>
      </c>
      <c r="D15" s="31">
        <f t="shared" si="6"/>
        <v>8.0199999999999818</v>
      </c>
      <c r="E15" s="31">
        <f t="shared" si="7"/>
        <v>5.3299999999999841</v>
      </c>
      <c r="F15" s="31">
        <f t="shared" si="8"/>
        <v>35</v>
      </c>
      <c r="H15" s="9" t="s">
        <v>32</v>
      </c>
      <c r="I15" s="9">
        <v>17897.311762190478</v>
      </c>
      <c r="J15" s="9">
        <v>104</v>
      </c>
      <c r="K15" s="9"/>
      <c r="L15" s="9"/>
      <c r="M15" s="9"/>
      <c r="N15" s="9"/>
      <c r="O15" s="8" t="s">
        <v>18</v>
      </c>
      <c r="P15" s="8">
        <v>35</v>
      </c>
      <c r="Q15" s="8" t="s">
        <v>18</v>
      </c>
      <c r="R15" s="8">
        <v>35</v>
      </c>
      <c r="S15" s="8" t="s">
        <v>18</v>
      </c>
      <c r="T15" s="8">
        <v>35</v>
      </c>
      <c r="W15" s="31">
        <v>16.11</v>
      </c>
      <c r="X15" s="31">
        <v>0.35599999999999998</v>
      </c>
      <c r="Y15" s="31">
        <v>2.456</v>
      </c>
      <c r="Z15">
        <f t="shared" si="0"/>
        <v>5.2799999999999994</v>
      </c>
      <c r="AA15">
        <f t="shared" si="1"/>
        <v>3.1999999999999973E-2</v>
      </c>
      <c r="AB15">
        <f t="shared" si="2"/>
        <v>-0.22199999999999998</v>
      </c>
      <c r="AC15" s="8"/>
      <c r="AD15" s="8"/>
      <c r="AE15" s="8"/>
      <c r="AF15" s="8"/>
      <c r="AG15" s="8"/>
      <c r="AH15" s="8"/>
      <c r="AI15" s="8"/>
      <c r="AK15" s="8"/>
      <c r="AL15" s="8"/>
      <c r="AM15" s="8"/>
      <c r="AN15" s="8"/>
      <c r="AO15" s="8"/>
      <c r="AP15" s="8"/>
      <c r="AQ15" s="8"/>
    </row>
    <row r="16" spans="1:43" ht="16" thickBot="1" x14ac:dyDescent="0.25">
      <c r="A16" s="31">
        <v>322.33999999999997</v>
      </c>
      <c r="B16" s="31">
        <v>371.78</v>
      </c>
      <c r="C16" s="31">
        <v>293</v>
      </c>
      <c r="D16" s="31">
        <f t="shared" si="6"/>
        <v>19.53000000000003</v>
      </c>
      <c r="E16" s="31">
        <f t="shared" si="7"/>
        <v>44.670000000000016</v>
      </c>
      <c r="F16" s="31">
        <f t="shared" si="8"/>
        <v>54</v>
      </c>
      <c r="O16" s="9" t="s">
        <v>46</v>
      </c>
      <c r="P16" s="9">
        <v>3.4415488794234226</v>
      </c>
      <c r="Q16" s="9" t="s">
        <v>46</v>
      </c>
      <c r="R16" s="9">
        <v>4.5282178814396739</v>
      </c>
      <c r="S16" s="9" t="s">
        <v>46</v>
      </c>
      <c r="T16" s="9">
        <v>5.4520884812825416</v>
      </c>
      <c r="W16" s="31">
        <v>10.83</v>
      </c>
      <c r="X16" s="31">
        <v>0.32400000000000001</v>
      </c>
      <c r="Y16" s="31">
        <v>2.6779999999999999</v>
      </c>
      <c r="Z16">
        <f t="shared" si="0"/>
        <v>1.92</v>
      </c>
      <c r="AA16">
        <f t="shared" si="1"/>
        <v>0.32400000000000001</v>
      </c>
      <c r="AB16">
        <f t="shared" si="2"/>
        <v>-0.16700000000000026</v>
      </c>
      <c r="AC16" s="9" t="s">
        <v>32</v>
      </c>
      <c r="AD16" s="9">
        <v>543.82484830761894</v>
      </c>
      <c r="AE16" s="9">
        <v>104</v>
      </c>
      <c r="AF16" s="9"/>
      <c r="AG16" s="9"/>
      <c r="AH16" s="9"/>
      <c r="AI16" s="9"/>
      <c r="AK16" s="9" t="s">
        <v>32</v>
      </c>
      <c r="AL16" s="9">
        <v>2295.2625804299055</v>
      </c>
      <c r="AM16" s="9">
        <v>104</v>
      </c>
      <c r="AN16" s="9"/>
      <c r="AO16" s="9"/>
      <c r="AP16" s="9"/>
      <c r="AQ16" s="9"/>
    </row>
    <row r="17" spans="1:42" x14ac:dyDescent="0.2">
      <c r="A17" s="31">
        <v>311.98</v>
      </c>
      <c r="B17" s="31">
        <v>352.84</v>
      </c>
      <c r="C17" s="31">
        <v>279</v>
      </c>
      <c r="D17" s="31">
        <f t="shared" si="6"/>
        <v>10.359999999999957</v>
      </c>
      <c r="E17" s="31">
        <f t="shared" si="7"/>
        <v>18.939999999999998</v>
      </c>
      <c r="F17" s="31">
        <f t="shared" si="8"/>
        <v>14</v>
      </c>
      <c r="W17" s="31">
        <v>8.91</v>
      </c>
      <c r="X17" s="31">
        <v>0</v>
      </c>
      <c r="Y17" s="31">
        <v>2.8450000000000002</v>
      </c>
      <c r="Z17">
        <f t="shared" si="0"/>
        <v>2.0200000000000005</v>
      </c>
      <c r="AA17">
        <f t="shared" si="1"/>
        <v>-3.4933999999999998</v>
      </c>
      <c r="AB17">
        <f t="shared" si="2"/>
        <v>-0.15300000000000002</v>
      </c>
    </row>
    <row r="18" spans="1:42" x14ac:dyDescent="0.2">
      <c r="A18" s="31">
        <v>299.89</v>
      </c>
      <c r="B18" s="31">
        <v>324.93</v>
      </c>
      <c r="C18" s="31">
        <v>258</v>
      </c>
      <c r="D18" s="31">
        <f t="shared" si="6"/>
        <v>12.090000000000032</v>
      </c>
      <c r="E18" s="31">
        <f t="shared" si="7"/>
        <v>27.909999999999968</v>
      </c>
      <c r="F18" s="31">
        <f t="shared" si="8"/>
        <v>21</v>
      </c>
      <c r="G18" t="s">
        <v>53</v>
      </c>
      <c r="H18" t="s">
        <v>62</v>
      </c>
      <c r="I18" t="s">
        <v>59</v>
      </c>
      <c r="J18">
        <v>0</v>
      </c>
      <c r="K18" t="s">
        <v>60</v>
      </c>
      <c r="L18">
        <v>50.64</v>
      </c>
      <c r="M18" t="s">
        <v>61</v>
      </c>
      <c r="N18">
        <v>132.38999999999999</v>
      </c>
      <c r="W18" s="31">
        <v>6.89</v>
      </c>
      <c r="X18" s="31">
        <v>3.4933999999999998</v>
      </c>
      <c r="Y18" s="31">
        <v>2.9980000000000002</v>
      </c>
      <c r="Z18">
        <f t="shared" si="0"/>
        <v>1.33</v>
      </c>
      <c r="AA18">
        <f t="shared" si="1"/>
        <v>1.3910999999999998</v>
      </c>
      <c r="AB18">
        <f t="shared" si="2"/>
        <v>-0.21299999999999963</v>
      </c>
    </row>
    <row r="19" spans="1:42" ht="16" thickBot="1" x14ac:dyDescent="0.25">
      <c r="A19" s="31">
        <v>294.98</v>
      </c>
      <c r="B19" s="31">
        <v>302.43</v>
      </c>
      <c r="C19" s="31">
        <v>211</v>
      </c>
      <c r="D19" s="31">
        <f t="shared" si="6"/>
        <v>4.9099999999999682</v>
      </c>
      <c r="E19" s="31">
        <f t="shared" si="7"/>
        <v>22.5</v>
      </c>
      <c r="F19" s="31">
        <f t="shared" si="8"/>
        <v>47</v>
      </c>
      <c r="G19" t="s">
        <v>54</v>
      </c>
      <c r="H19" t="s">
        <v>63</v>
      </c>
      <c r="I19" t="s">
        <v>59</v>
      </c>
      <c r="J19">
        <v>0</v>
      </c>
      <c r="K19" t="s">
        <v>60</v>
      </c>
      <c r="L19">
        <v>51.19</v>
      </c>
      <c r="M19" t="s">
        <v>61</v>
      </c>
      <c r="N19">
        <v>221.24</v>
      </c>
      <c r="W19" s="31">
        <v>5.56</v>
      </c>
      <c r="X19" s="31">
        <v>2.1023000000000001</v>
      </c>
      <c r="Y19" s="31">
        <v>3.2109999999999999</v>
      </c>
      <c r="Z19">
        <f t="shared" si="0"/>
        <v>-0.22000000000000064</v>
      </c>
      <c r="AA19">
        <f t="shared" si="1"/>
        <v>4.5900000000000052E-2</v>
      </c>
      <c r="AB19">
        <f t="shared" si="2"/>
        <v>-9.5000000000000195E-2</v>
      </c>
      <c r="AD19" t="s">
        <v>422</v>
      </c>
    </row>
    <row r="20" spans="1:42" x14ac:dyDescent="0.2">
      <c r="A20" s="31">
        <v>284.98</v>
      </c>
      <c r="B20" s="31">
        <v>251.24</v>
      </c>
      <c r="C20" s="31">
        <v>181</v>
      </c>
      <c r="D20" s="31">
        <f t="shared" si="6"/>
        <v>10</v>
      </c>
      <c r="E20" s="31">
        <f t="shared" si="7"/>
        <v>51.19</v>
      </c>
      <c r="F20" s="31">
        <f t="shared" si="8"/>
        <v>30</v>
      </c>
      <c r="G20" t="s">
        <v>55</v>
      </c>
      <c r="H20" t="s">
        <v>64</v>
      </c>
      <c r="I20" t="s">
        <v>59</v>
      </c>
      <c r="J20">
        <v>0</v>
      </c>
      <c r="K20" t="s">
        <v>60</v>
      </c>
      <c r="L20">
        <v>54</v>
      </c>
      <c r="M20" t="s">
        <v>61</v>
      </c>
      <c r="N20">
        <v>212.36</v>
      </c>
      <c r="W20" s="31">
        <v>5.78</v>
      </c>
      <c r="X20" s="31">
        <v>2.0564</v>
      </c>
      <c r="Y20" s="31">
        <v>3.306</v>
      </c>
      <c r="Z20">
        <f t="shared" si="0"/>
        <v>-1.08</v>
      </c>
      <c r="AA20">
        <f t="shared" si="1"/>
        <v>2.1500000000000075E-2</v>
      </c>
      <c r="AB20">
        <f t="shared" si="2"/>
        <v>-0.20599999999999996</v>
      </c>
      <c r="AC20" s="10" t="s">
        <v>70</v>
      </c>
      <c r="AD20" s="10"/>
      <c r="AE20" s="10" t="s">
        <v>33</v>
      </c>
      <c r="AF20" s="10"/>
      <c r="AG20" s="10" t="s">
        <v>402</v>
      </c>
      <c r="AH20" s="10"/>
      <c r="AJ20" s="10" t="s">
        <v>70</v>
      </c>
      <c r="AK20" s="10"/>
      <c r="AL20" s="10" t="s">
        <v>33</v>
      </c>
      <c r="AM20" s="10"/>
      <c r="AN20" s="10" t="s">
        <v>402</v>
      </c>
      <c r="AO20" s="10"/>
    </row>
    <row r="21" spans="1:42" x14ac:dyDescent="0.2">
      <c r="A21" s="31">
        <v>271.47000000000003</v>
      </c>
      <c r="B21" s="31">
        <v>219.33</v>
      </c>
      <c r="C21" s="31">
        <v>165</v>
      </c>
      <c r="D21" s="31">
        <f t="shared" si="6"/>
        <v>13.509999999999991</v>
      </c>
      <c r="E21" s="31">
        <f t="shared" si="7"/>
        <v>31.909999999999997</v>
      </c>
      <c r="F21" s="31">
        <f t="shared" si="8"/>
        <v>16</v>
      </c>
      <c r="W21" s="31">
        <v>6.86</v>
      </c>
      <c r="X21" s="31">
        <v>2.0348999999999999</v>
      </c>
      <c r="Y21" s="31">
        <v>3.512</v>
      </c>
      <c r="Z21">
        <f t="shared" si="0"/>
        <v>9.0000000000000746E-2</v>
      </c>
      <c r="AA21">
        <f t="shared" si="1"/>
        <v>1.0315999999999999</v>
      </c>
      <c r="AB21">
        <f t="shared" si="2"/>
        <v>-0.10700000000000021</v>
      </c>
      <c r="AC21" s="8"/>
      <c r="AD21" s="8"/>
      <c r="AE21" s="8"/>
      <c r="AF21" s="8"/>
      <c r="AG21" s="8"/>
      <c r="AH21" s="8"/>
      <c r="AJ21" s="8"/>
      <c r="AK21" s="8"/>
      <c r="AL21" s="8"/>
      <c r="AM21" s="8"/>
      <c r="AN21" s="8"/>
      <c r="AO21" s="8"/>
      <c r="AP21" t="s">
        <v>76</v>
      </c>
    </row>
    <row r="22" spans="1:42" x14ac:dyDescent="0.2">
      <c r="A22" s="31">
        <v>261.29000000000002</v>
      </c>
      <c r="B22" s="31">
        <v>198.23</v>
      </c>
      <c r="C22" s="31">
        <v>136</v>
      </c>
      <c r="D22" s="31">
        <f t="shared" si="6"/>
        <v>10.180000000000007</v>
      </c>
      <c r="E22" s="31">
        <f t="shared" si="7"/>
        <v>21.100000000000023</v>
      </c>
      <c r="F22" s="31">
        <f t="shared" si="8"/>
        <v>29</v>
      </c>
      <c r="H22" s="38" t="s">
        <v>80</v>
      </c>
      <c r="I22" s="38"/>
      <c r="J22" s="38"/>
      <c r="K22" s="15">
        <v>0.95</v>
      </c>
      <c r="W22" s="31">
        <v>6.77</v>
      </c>
      <c r="X22" s="31">
        <v>1.0033000000000001</v>
      </c>
      <c r="Y22" s="31">
        <v>3.6190000000000002</v>
      </c>
      <c r="Z22">
        <f t="shared" si="0"/>
        <v>0.1899999999999995</v>
      </c>
      <c r="AA22">
        <f t="shared" si="1"/>
        <v>-1.8322999999999998</v>
      </c>
      <c r="AB22">
        <f t="shared" si="2"/>
        <v>-5.9999999999997833E-3</v>
      </c>
      <c r="AC22" s="8" t="s">
        <v>35</v>
      </c>
      <c r="AD22" s="8">
        <v>5.6457142857142935E-2</v>
      </c>
      <c r="AE22" s="8" t="s">
        <v>35</v>
      </c>
      <c r="AF22" s="8">
        <v>5.7457142857142859E-2</v>
      </c>
      <c r="AG22" s="8" t="s">
        <v>35</v>
      </c>
      <c r="AH22" s="8">
        <v>6.7571428571428574E-2</v>
      </c>
      <c r="AJ22" s="8" t="s">
        <v>35</v>
      </c>
      <c r="AK22" s="8">
        <v>8.8066285714285719</v>
      </c>
      <c r="AL22" s="8" t="s">
        <v>35</v>
      </c>
      <c r="AM22" s="8">
        <v>3.3531742857142857</v>
      </c>
      <c r="AN22" s="8" t="s">
        <v>35</v>
      </c>
      <c r="AO22" s="8">
        <v>3.7275999999999994</v>
      </c>
      <c r="AP22" t="s">
        <v>77</v>
      </c>
    </row>
    <row r="23" spans="1:42" x14ac:dyDescent="0.2">
      <c r="A23" s="31">
        <v>253.82</v>
      </c>
      <c r="B23" s="31">
        <v>187.92</v>
      </c>
      <c r="C23" s="31">
        <v>107</v>
      </c>
      <c r="D23" s="31">
        <f t="shared" si="6"/>
        <v>7.4700000000000273</v>
      </c>
      <c r="E23" s="31">
        <f t="shared" si="7"/>
        <v>10.310000000000002</v>
      </c>
      <c r="F23" s="31">
        <f t="shared" si="8"/>
        <v>29</v>
      </c>
      <c r="H23" s="16" t="s">
        <v>81</v>
      </c>
      <c r="I23" s="16"/>
      <c r="J23" s="16"/>
      <c r="K23" s="15">
        <v>0.94</v>
      </c>
      <c r="W23" s="31">
        <v>6.58</v>
      </c>
      <c r="X23" s="31">
        <v>2.8355999999999999</v>
      </c>
      <c r="Y23" s="31">
        <v>3.625</v>
      </c>
      <c r="Z23">
        <f t="shared" si="0"/>
        <v>0.25</v>
      </c>
      <c r="AA23">
        <f t="shared" si="1"/>
        <v>1.3677999999999999</v>
      </c>
      <c r="AB23">
        <f t="shared" si="2"/>
        <v>-8.999999999999897E-3</v>
      </c>
      <c r="AC23" s="8" t="s">
        <v>36</v>
      </c>
      <c r="AD23" s="8">
        <v>0.62498068722142108</v>
      </c>
      <c r="AE23" s="8" t="s">
        <v>36</v>
      </c>
      <c r="AF23" s="8">
        <v>0.19497991007417406</v>
      </c>
      <c r="AG23" s="8" t="s">
        <v>36</v>
      </c>
      <c r="AH23" s="8">
        <v>0.16845005885701428</v>
      </c>
      <c r="AJ23" s="8" t="s">
        <v>36</v>
      </c>
      <c r="AK23" s="8">
        <v>1.103372275478824</v>
      </c>
      <c r="AL23" s="8" t="s">
        <v>36</v>
      </c>
      <c r="AM23" s="8">
        <v>0.31319532006395628</v>
      </c>
      <c r="AN23" s="8" t="s">
        <v>36</v>
      </c>
      <c r="AO23" s="8">
        <v>0.25965080364199322</v>
      </c>
      <c r="AP23" t="s">
        <v>78</v>
      </c>
    </row>
    <row r="24" spans="1:42" x14ac:dyDescent="0.2">
      <c r="A24" s="31">
        <v>238.98</v>
      </c>
      <c r="B24" s="31">
        <v>165.88</v>
      </c>
      <c r="C24" s="31">
        <v>78</v>
      </c>
      <c r="D24" s="31">
        <f t="shared" si="6"/>
        <v>14.840000000000003</v>
      </c>
      <c r="E24" s="31">
        <f t="shared" si="7"/>
        <v>22.039999999999992</v>
      </c>
      <c r="F24" s="31">
        <f t="shared" si="8"/>
        <v>29</v>
      </c>
      <c r="H24" s="16" t="s">
        <v>82</v>
      </c>
      <c r="I24" s="16"/>
      <c r="J24" s="16"/>
      <c r="K24" s="17">
        <v>0.999</v>
      </c>
      <c r="W24" s="31">
        <v>6.33</v>
      </c>
      <c r="X24" s="31">
        <v>1.4678</v>
      </c>
      <c r="Y24" s="31">
        <v>3.6339999999999999</v>
      </c>
      <c r="Z24">
        <f t="shared" si="0"/>
        <v>0.66000000000000014</v>
      </c>
      <c r="AA24">
        <f t="shared" si="1"/>
        <v>-1.7334000000000001</v>
      </c>
      <c r="AB24">
        <f t="shared" si="2"/>
        <v>-7.2999999999999954E-2</v>
      </c>
      <c r="AC24" s="8" t="s">
        <v>37</v>
      </c>
      <c r="AD24" s="8">
        <v>-1.0000000000001119E-3</v>
      </c>
      <c r="AE24" s="8" t="s">
        <v>37</v>
      </c>
      <c r="AF24" s="8">
        <v>4.9000000000000044E-2</v>
      </c>
      <c r="AG24" s="8" t="s">
        <v>37</v>
      </c>
      <c r="AH24" s="8">
        <v>-4.9999999999999822E-2</v>
      </c>
      <c r="AJ24" s="8" t="s">
        <v>37</v>
      </c>
      <c r="AK24" s="8">
        <v>6.8</v>
      </c>
      <c r="AL24" s="8" t="s">
        <v>37</v>
      </c>
      <c r="AM24" s="8">
        <v>3.1023000000000001</v>
      </c>
      <c r="AN24" s="8" t="s">
        <v>37</v>
      </c>
      <c r="AO24" s="8">
        <v>3.306</v>
      </c>
    </row>
    <row r="25" spans="1:42" x14ac:dyDescent="0.2">
      <c r="A25" s="31">
        <v>227.99</v>
      </c>
      <c r="B25" s="31">
        <v>146.55000000000001</v>
      </c>
      <c r="C25" s="31">
        <v>38</v>
      </c>
      <c r="D25" s="31">
        <f t="shared" si="6"/>
        <v>10.989999999999981</v>
      </c>
      <c r="E25" s="31">
        <f t="shared" si="7"/>
        <v>19.329999999999984</v>
      </c>
      <c r="F25" s="31">
        <f t="shared" si="8"/>
        <v>40</v>
      </c>
      <c r="I25" t="s">
        <v>0</v>
      </c>
      <c r="J25" t="s">
        <v>12</v>
      </c>
      <c r="W25" s="31">
        <v>5.67</v>
      </c>
      <c r="X25" s="31">
        <v>3.2012</v>
      </c>
      <c r="Y25" s="31">
        <v>3.7069999999999999</v>
      </c>
      <c r="Z25">
        <f t="shared" si="0"/>
        <v>0.12000000000000011</v>
      </c>
      <c r="AA25">
        <f t="shared" si="1"/>
        <v>-1.3662999999999998</v>
      </c>
      <c r="AB25">
        <f t="shared" si="2"/>
        <v>-0.14000000000000012</v>
      </c>
      <c r="AC25" s="8" t="s">
        <v>38</v>
      </c>
      <c r="AD25" s="8" t="e">
        <v>#N/A</v>
      </c>
      <c r="AE25" s="8" t="s">
        <v>38</v>
      </c>
      <c r="AF25" s="8" t="e">
        <v>#N/A</v>
      </c>
      <c r="AG25" s="8" t="s">
        <v>38</v>
      </c>
      <c r="AH25" s="8">
        <v>-1.000000000000334E-3</v>
      </c>
      <c r="AJ25" s="8" t="s">
        <v>38</v>
      </c>
      <c r="AK25" s="8" t="e">
        <v>#N/A</v>
      </c>
      <c r="AL25" s="8" t="s">
        <v>38</v>
      </c>
      <c r="AM25" s="8" t="e">
        <v>#N/A</v>
      </c>
      <c r="AN25" s="8" t="s">
        <v>38</v>
      </c>
      <c r="AO25" s="8">
        <v>2.3650000000000002</v>
      </c>
    </row>
    <row r="26" spans="1:42" x14ac:dyDescent="0.2">
      <c r="A26" s="31">
        <v>220.11</v>
      </c>
      <c r="B26" s="31">
        <v>111.45</v>
      </c>
      <c r="C26" s="31">
        <v>3</v>
      </c>
      <c r="D26" s="31">
        <f t="shared" si="6"/>
        <v>7.8799999999999955</v>
      </c>
      <c r="E26" s="31">
        <f t="shared" si="7"/>
        <v>35.100000000000009</v>
      </c>
      <c r="F26" s="31">
        <f t="shared" si="8"/>
        <v>35</v>
      </c>
      <c r="H26" t="s">
        <v>161</v>
      </c>
      <c r="I26">
        <v>96</v>
      </c>
      <c r="J26">
        <v>95</v>
      </c>
      <c r="W26" s="31">
        <v>5.55</v>
      </c>
      <c r="X26" s="31">
        <v>4.5674999999999999</v>
      </c>
      <c r="Y26" s="31">
        <v>3.847</v>
      </c>
      <c r="Z26">
        <f t="shared" si="0"/>
        <v>-0.45999999999999996</v>
      </c>
      <c r="AA26">
        <f t="shared" si="1"/>
        <v>0.54439999999999955</v>
      </c>
      <c r="AB26">
        <f t="shared" si="2"/>
        <v>-8.5999999999999854E-2</v>
      </c>
      <c r="AC26" s="8" t="s">
        <v>39</v>
      </c>
      <c r="AD26" s="8">
        <v>3.697435608498354</v>
      </c>
      <c r="AE26" s="8" t="s">
        <v>39</v>
      </c>
      <c r="AF26" s="8">
        <v>1.1535167041004024</v>
      </c>
      <c r="AG26" s="8" t="s">
        <v>39</v>
      </c>
      <c r="AH26" s="8">
        <v>0.99656398766592258</v>
      </c>
      <c r="AJ26" s="8" t="s">
        <v>39</v>
      </c>
      <c r="AK26" s="8">
        <v>6.527638412192891</v>
      </c>
      <c r="AL26" s="8" t="s">
        <v>39</v>
      </c>
      <c r="AM26" s="8">
        <v>1.8528885011917853</v>
      </c>
      <c r="AN26" s="8" t="s">
        <v>39</v>
      </c>
      <c r="AO26" s="8">
        <v>1.5361148700919642</v>
      </c>
    </row>
    <row r="27" spans="1:42" x14ac:dyDescent="0.2">
      <c r="A27" s="31">
        <v>211.83</v>
      </c>
      <c r="B27" s="31">
        <v>92.67</v>
      </c>
      <c r="C27" s="31">
        <v>2E-3</v>
      </c>
      <c r="D27" s="31">
        <f t="shared" si="6"/>
        <v>8.2800000000000011</v>
      </c>
      <c r="E27" s="31">
        <f t="shared" si="7"/>
        <v>18.78</v>
      </c>
      <c r="F27" s="31">
        <f t="shared" si="8"/>
        <v>2.9980000000000002</v>
      </c>
      <c r="H27" t="s">
        <v>162</v>
      </c>
      <c r="I27">
        <v>97</v>
      </c>
      <c r="J27">
        <v>94</v>
      </c>
      <c r="W27" s="31">
        <v>6.01</v>
      </c>
      <c r="X27" s="31">
        <v>4.0231000000000003</v>
      </c>
      <c r="Y27" s="31">
        <v>3.9329999999999998</v>
      </c>
      <c r="Z27">
        <f t="shared" si="0"/>
        <v>2.9999999999999361E-2</v>
      </c>
      <c r="AA27">
        <f t="shared" si="1"/>
        <v>0.24100000000000055</v>
      </c>
      <c r="AB27">
        <f t="shared" si="2"/>
        <v>-0.36099999999999977</v>
      </c>
      <c r="AC27" s="8" t="s">
        <v>40</v>
      </c>
      <c r="AD27" s="8">
        <v>13.671030078991592</v>
      </c>
      <c r="AE27" s="8" t="s">
        <v>40</v>
      </c>
      <c r="AF27" s="8">
        <v>1.3306007866386553</v>
      </c>
      <c r="AG27" s="8" t="s">
        <v>40</v>
      </c>
      <c r="AH27" s="8">
        <v>0.99313978151260518</v>
      </c>
      <c r="AJ27" s="8" t="s">
        <v>40</v>
      </c>
      <c r="AK27" s="8">
        <v>42.610063240336132</v>
      </c>
      <c r="AL27" s="8" t="s">
        <v>40</v>
      </c>
      <c r="AM27" s="8">
        <v>3.4331957978487404</v>
      </c>
      <c r="AN27" s="8" t="s">
        <v>40</v>
      </c>
      <c r="AO27" s="8">
        <v>2.3596488941176519</v>
      </c>
    </row>
    <row r="28" spans="1:42" x14ac:dyDescent="0.2">
      <c r="A28" s="31">
        <v>199.25</v>
      </c>
      <c r="B28" s="31">
        <v>74.22</v>
      </c>
      <c r="C28" s="31">
        <v>1E-3</v>
      </c>
      <c r="D28" s="31">
        <f t="shared" si="6"/>
        <v>12.580000000000013</v>
      </c>
      <c r="E28" s="31">
        <f t="shared" si="7"/>
        <v>18.450000000000003</v>
      </c>
      <c r="F28" s="31">
        <f t="shared" si="8"/>
        <v>1E-3</v>
      </c>
      <c r="H28" t="s">
        <v>163</v>
      </c>
      <c r="I28">
        <v>67</v>
      </c>
      <c r="J28">
        <v>99.9</v>
      </c>
      <c r="W28" s="31">
        <v>5.98</v>
      </c>
      <c r="X28" s="31">
        <v>3.7820999999999998</v>
      </c>
      <c r="Y28" s="31">
        <v>4.2939999999999996</v>
      </c>
      <c r="Z28">
        <f t="shared" si="0"/>
        <v>1.0000000000000675E-2</v>
      </c>
      <c r="AA28">
        <f t="shared" si="1"/>
        <v>0.64759999999999973</v>
      </c>
      <c r="AB28">
        <f t="shared" si="2"/>
        <v>-0.29300000000000015</v>
      </c>
      <c r="AC28" s="8" t="s">
        <v>41</v>
      </c>
      <c r="AD28" s="8">
        <v>3.35863031864855</v>
      </c>
      <c r="AE28" s="8" t="s">
        <v>41</v>
      </c>
      <c r="AF28" s="8">
        <v>10.851423079529766</v>
      </c>
      <c r="AG28" s="8" t="s">
        <v>41</v>
      </c>
      <c r="AH28" s="8">
        <v>28.814199612533987</v>
      </c>
      <c r="AJ28" s="8" t="s">
        <v>41</v>
      </c>
      <c r="AK28" s="8">
        <v>3.1772438532465221</v>
      </c>
      <c r="AL28" s="8" t="s">
        <v>41</v>
      </c>
      <c r="AM28" s="8">
        <v>-1.1398595880811135</v>
      </c>
      <c r="AN28" s="8" t="s">
        <v>41</v>
      </c>
      <c r="AO28" s="8">
        <v>-0.27381876452843112</v>
      </c>
    </row>
    <row r="29" spans="1:42" x14ac:dyDescent="0.2">
      <c r="A29" s="31">
        <v>185.26</v>
      </c>
      <c r="B29" s="31">
        <v>61.33</v>
      </c>
      <c r="C29" s="31">
        <v>1E-3</v>
      </c>
      <c r="D29" s="31">
        <f t="shared" si="6"/>
        <v>13.990000000000009</v>
      </c>
      <c r="E29" s="31">
        <f t="shared" si="7"/>
        <v>12.89</v>
      </c>
      <c r="F29" s="31">
        <f t="shared" si="8"/>
        <v>0</v>
      </c>
      <c r="W29" s="31">
        <v>5.97</v>
      </c>
      <c r="X29" s="31">
        <v>3.1345000000000001</v>
      </c>
      <c r="Y29" s="31">
        <v>4.5869999999999997</v>
      </c>
      <c r="Z29">
        <f t="shared" si="0"/>
        <v>0.14999999999999947</v>
      </c>
      <c r="AA29">
        <f t="shared" si="1"/>
        <v>3.620000000000001E-2</v>
      </c>
      <c r="AB29">
        <f t="shared" si="2"/>
        <v>-0.62400000000000055</v>
      </c>
      <c r="AC29" s="8" t="s">
        <v>42</v>
      </c>
      <c r="AD29" s="8">
        <v>7.1653365063449673E-2</v>
      </c>
      <c r="AE29" s="8" t="s">
        <v>42</v>
      </c>
      <c r="AF29" s="8">
        <v>1.4461237636121953</v>
      </c>
      <c r="AG29" s="8" t="s">
        <v>42</v>
      </c>
      <c r="AH29" s="8">
        <v>5.1443587412130576</v>
      </c>
      <c r="AJ29" s="8" t="s">
        <v>42</v>
      </c>
      <c r="AK29" s="8">
        <v>1.7365818480478687</v>
      </c>
      <c r="AL29" s="8" t="s">
        <v>42</v>
      </c>
      <c r="AM29" s="8">
        <v>-8.1598620931628615E-3</v>
      </c>
      <c r="AN29" s="8" t="s">
        <v>42</v>
      </c>
      <c r="AO29" s="8">
        <v>0.98217153649152189</v>
      </c>
    </row>
    <row r="30" spans="1:42" x14ac:dyDescent="0.2">
      <c r="A30" s="31">
        <v>176.97</v>
      </c>
      <c r="B30" s="31">
        <v>50.98</v>
      </c>
      <c r="C30" s="31">
        <v>1E-3</v>
      </c>
      <c r="D30" s="31">
        <f t="shared" si="6"/>
        <v>8.289999999999992</v>
      </c>
      <c r="E30" s="31">
        <f t="shared" si="7"/>
        <v>10.350000000000001</v>
      </c>
      <c r="F30" s="31">
        <f t="shared" si="8"/>
        <v>0</v>
      </c>
      <c r="W30" s="31">
        <v>5.82</v>
      </c>
      <c r="X30" s="31">
        <v>3.0983000000000001</v>
      </c>
      <c r="Y30" s="31">
        <v>5.2110000000000003</v>
      </c>
      <c r="Z30">
        <f t="shared" si="0"/>
        <v>-1.1999999999999993</v>
      </c>
      <c r="AA30">
        <f t="shared" si="1"/>
        <v>8.7200000000000166E-2</v>
      </c>
      <c r="AB30">
        <f t="shared" si="2"/>
        <v>-0.68399999999999928</v>
      </c>
      <c r="AC30" s="8" t="s">
        <v>43</v>
      </c>
      <c r="AD30" s="8">
        <v>20.099999999999998</v>
      </c>
      <c r="AE30" s="8" t="s">
        <v>43</v>
      </c>
      <c r="AF30" s="8">
        <v>8.3679000000000006</v>
      </c>
      <c r="AG30" s="8" t="s">
        <v>43</v>
      </c>
      <c r="AH30" s="8">
        <v>6.2789999999999999</v>
      </c>
      <c r="AJ30" s="8" t="s">
        <v>43</v>
      </c>
      <c r="AK30" s="8">
        <v>28.423999999999999</v>
      </c>
      <c r="AL30" s="8" t="s">
        <v>43</v>
      </c>
      <c r="AM30" s="8">
        <v>6.1345000000000001</v>
      </c>
      <c r="AN30" s="8" t="s">
        <v>43</v>
      </c>
      <c r="AO30" s="8">
        <v>4.9619999999999997</v>
      </c>
    </row>
    <row r="31" spans="1:42" x14ac:dyDescent="0.2">
      <c r="A31" s="31">
        <v>169.67</v>
      </c>
      <c r="B31" s="31">
        <v>41.67</v>
      </c>
      <c r="C31" s="31">
        <v>1E-3</v>
      </c>
      <c r="D31" s="31">
        <f t="shared" si="6"/>
        <v>7.3000000000000114</v>
      </c>
      <c r="E31" s="31">
        <f t="shared" si="7"/>
        <v>9.3099999999999952</v>
      </c>
      <c r="F31" s="31">
        <f t="shared" si="8"/>
        <v>0</v>
      </c>
      <c r="W31" s="31">
        <v>7.02</v>
      </c>
      <c r="X31" s="31">
        <v>3.0110999999999999</v>
      </c>
      <c r="Y31" s="31">
        <v>5.8949999999999996</v>
      </c>
      <c r="Z31">
        <f t="shared" si="0"/>
        <v>-1.6500000000000004</v>
      </c>
      <c r="AA31">
        <f t="shared" si="1"/>
        <v>-2.8890000000000002</v>
      </c>
      <c r="AB31">
        <f t="shared" si="2"/>
        <v>-0.32400000000000073</v>
      </c>
      <c r="AC31" s="8" t="s">
        <v>44</v>
      </c>
      <c r="AD31" s="8">
        <v>-10.199999999999999</v>
      </c>
      <c r="AE31" s="8" t="s">
        <v>44</v>
      </c>
      <c r="AF31" s="8">
        <v>-3.4933999999999998</v>
      </c>
      <c r="AG31" s="8" t="s">
        <v>44</v>
      </c>
      <c r="AH31" s="8">
        <v>-0.73299999999999965</v>
      </c>
      <c r="AJ31" s="8" t="s">
        <v>44</v>
      </c>
      <c r="AK31" s="8">
        <v>1.976</v>
      </c>
      <c r="AL31" s="8" t="s">
        <v>44</v>
      </c>
      <c r="AM31" s="8">
        <v>0</v>
      </c>
      <c r="AN31" s="8" t="s">
        <v>44</v>
      </c>
      <c r="AO31" s="8">
        <v>2.3639999999999999</v>
      </c>
    </row>
    <row r="32" spans="1:42" x14ac:dyDescent="0.2">
      <c r="A32" s="31">
        <v>152.87</v>
      </c>
      <c r="B32" s="31">
        <v>38.53</v>
      </c>
      <c r="C32" s="31">
        <v>1E-3</v>
      </c>
      <c r="D32" s="31">
        <f t="shared" si="6"/>
        <v>16.799999999999983</v>
      </c>
      <c r="E32" s="31">
        <f t="shared" si="7"/>
        <v>3.1400000000000006</v>
      </c>
      <c r="F32" s="31">
        <f t="shared" si="8"/>
        <v>0</v>
      </c>
      <c r="W32" s="31">
        <v>8.67</v>
      </c>
      <c r="X32" s="31">
        <v>5.9001000000000001</v>
      </c>
      <c r="Y32" s="31">
        <v>6.2190000000000003</v>
      </c>
      <c r="Z32">
        <f t="shared" si="0"/>
        <v>-0.66999999999999993</v>
      </c>
      <c r="AA32">
        <f t="shared" si="1"/>
        <v>8.7800000000000544E-2</v>
      </c>
      <c r="AB32">
        <f t="shared" si="2"/>
        <v>-0.37399999999999967</v>
      </c>
      <c r="AC32" s="8" t="s">
        <v>45</v>
      </c>
      <c r="AD32" s="8">
        <v>9.8999999999999986</v>
      </c>
      <c r="AE32" s="8" t="s">
        <v>45</v>
      </c>
      <c r="AF32" s="8">
        <v>4.8745000000000003</v>
      </c>
      <c r="AG32" s="8" t="s">
        <v>45</v>
      </c>
      <c r="AH32" s="8">
        <v>5.5460000000000003</v>
      </c>
      <c r="AJ32" s="8" t="s">
        <v>45</v>
      </c>
      <c r="AK32" s="8">
        <v>30.4</v>
      </c>
      <c r="AL32" s="8" t="s">
        <v>45</v>
      </c>
      <c r="AM32" s="8">
        <v>6.1345000000000001</v>
      </c>
      <c r="AN32" s="8" t="s">
        <v>45</v>
      </c>
      <c r="AO32" s="8">
        <v>7.3259999999999996</v>
      </c>
    </row>
    <row r="33" spans="1:41" x14ac:dyDescent="0.2">
      <c r="A33" s="31">
        <v>111.28</v>
      </c>
      <c r="B33" s="31">
        <v>35.78</v>
      </c>
      <c r="C33" s="31">
        <v>1E-3</v>
      </c>
      <c r="D33" s="31">
        <f t="shared" si="6"/>
        <v>41.59</v>
      </c>
      <c r="E33" s="31">
        <f t="shared" si="7"/>
        <v>2.75</v>
      </c>
      <c r="F33" s="31">
        <f t="shared" si="8"/>
        <v>0</v>
      </c>
      <c r="W33" s="31">
        <v>9.34</v>
      </c>
      <c r="X33" s="31">
        <v>5.8122999999999996</v>
      </c>
      <c r="Y33" s="31">
        <v>6.593</v>
      </c>
      <c r="Z33">
        <f t="shared" si="0"/>
        <v>-0.52999999999999936</v>
      </c>
      <c r="AA33">
        <f t="shared" si="1"/>
        <v>1.2871999999999995</v>
      </c>
      <c r="AB33">
        <f t="shared" si="2"/>
        <v>-0.73299999999999965</v>
      </c>
      <c r="AC33" s="8" t="s">
        <v>19</v>
      </c>
      <c r="AD33" s="8">
        <v>1.9760000000000026</v>
      </c>
      <c r="AE33" s="8" t="s">
        <v>19</v>
      </c>
      <c r="AF33" s="8">
        <v>2.0110000000000001</v>
      </c>
      <c r="AG33" s="8" t="s">
        <v>19</v>
      </c>
      <c r="AH33" s="8">
        <v>2.3650000000000002</v>
      </c>
      <c r="AJ33" s="8" t="s">
        <v>19</v>
      </c>
      <c r="AK33" s="8">
        <v>308.23200000000003</v>
      </c>
      <c r="AL33" s="8" t="s">
        <v>19</v>
      </c>
      <c r="AM33" s="8">
        <v>117.36109999999999</v>
      </c>
      <c r="AN33" s="8" t="s">
        <v>19</v>
      </c>
      <c r="AO33" s="8">
        <v>130.46599999999998</v>
      </c>
    </row>
    <row r="34" spans="1:41" x14ac:dyDescent="0.2">
      <c r="A34" s="31">
        <v>98.91</v>
      </c>
      <c r="B34" s="31">
        <v>32.880000000000003</v>
      </c>
      <c r="C34" s="31">
        <v>1E-3</v>
      </c>
      <c r="D34" s="31">
        <f t="shared" si="6"/>
        <v>12.370000000000005</v>
      </c>
      <c r="E34" s="31">
        <f t="shared" si="7"/>
        <v>2.8999999999999986</v>
      </c>
      <c r="F34" s="31">
        <f t="shared" si="8"/>
        <v>0</v>
      </c>
      <c r="W34" s="31">
        <v>9.8699999999999992</v>
      </c>
      <c r="X34" s="31">
        <v>4.5251000000000001</v>
      </c>
      <c r="Y34" s="31">
        <v>7.3259999999999996</v>
      </c>
      <c r="Z34">
        <f t="shared" si="0"/>
        <v>0.6899999999999995</v>
      </c>
      <c r="AA34">
        <f t="shared" si="1"/>
        <v>0.29100000000000037</v>
      </c>
      <c r="AB34">
        <f t="shared" si="2"/>
        <v>0.53200000000000003</v>
      </c>
      <c r="AC34" s="8" t="s">
        <v>18</v>
      </c>
      <c r="AD34" s="8">
        <v>35</v>
      </c>
      <c r="AE34" s="8" t="s">
        <v>18</v>
      </c>
      <c r="AF34" s="8">
        <v>35</v>
      </c>
      <c r="AG34" s="8" t="s">
        <v>18</v>
      </c>
      <c r="AH34" s="8">
        <v>35</v>
      </c>
      <c r="AJ34" s="8" t="s">
        <v>18</v>
      </c>
      <c r="AK34" s="8">
        <v>35</v>
      </c>
      <c r="AL34" s="8" t="s">
        <v>18</v>
      </c>
      <c r="AM34" s="8">
        <v>35</v>
      </c>
      <c r="AN34" s="8" t="s">
        <v>18</v>
      </c>
      <c r="AO34" s="8">
        <v>35</v>
      </c>
    </row>
    <row r="35" spans="1:41" ht="16" thickBot="1" x14ac:dyDescent="0.25">
      <c r="A35" s="31">
        <v>71.930000000000007</v>
      </c>
      <c r="B35" s="31">
        <v>29.01</v>
      </c>
      <c r="C35" s="31">
        <v>1E-3</v>
      </c>
      <c r="D35" s="31">
        <f t="shared" si="6"/>
        <v>26.97999999999999</v>
      </c>
      <c r="E35" s="31">
        <f t="shared" si="7"/>
        <v>3.870000000000001</v>
      </c>
      <c r="F35" s="31">
        <f t="shared" si="8"/>
        <v>0</v>
      </c>
      <c r="W35" s="31">
        <v>9.18</v>
      </c>
      <c r="X35" s="31">
        <v>4.2340999999999998</v>
      </c>
      <c r="Y35" s="31">
        <v>6.7939999999999996</v>
      </c>
      <c r="Z35">
        <f t="shared" si="0"/>
        <v>-0.38000000000000078</v>
      </c>
      <c r="AA35">
        <f t="shared" si="1"/>
        <v>0.22159999999999958</v>
      </c>
      <c r="AB35">
        <f t="shared" si="2"/>
        <v>0.68299999999999983</v>
      </c>
      <c r="AC35" s="9" t="s">
        <v>46</v>
      </c>
      <c r="AD35" s="9">
        <v>1.2701135700353476</v>
      </c>
      <c r="AE35" s="9" t="s">
        <v>46</v>
      </c>
      <c r="AF35" s="9">
        <v>0.39624685167550283</v>
      </c>
      <c r="AG35" s="9" t="s">
        <v>46</v>
      </c>
      <c r="AH35" s="9">
        <v>0.34233170720641387</v>
      </c>
      <c r="AJ35" s="9" t="s">
        <v>46</v>
      </c>
      <c r="AK35" s="9">
        <v>2.2423222485752379</v>
      </c>
      <c r="AL35" s="9" t="s">
        <v>46</v>
      </c>
      <c r="AM35" s="9">
        <v>0.63648946954398078</v>
      </c>
      <c r="AN35" s="9" t="s">
        <v>46</v>
      </c>
      <c r="AO35" s="9">
        <v>0.52767392004137392</v>
      </c>
    </row>
    <row r="36" spans="1:41" x14ac:dyDescent="0.2">
      <c r="A36" s="31">
        <v>21.29</v>
      </c>
      <c r="B36" s="31">
        <v>27.65</v>
      </c>
      <c r="C36" s="31">
        <v>1E-3</v>
      </c>
      <c r="D36" s="31">
        <f t="shared" si="6"/>
        <v>50.640000000000008</v>
      </c>
      <c r="E36" s="31">
        <f t="shared" si="7"/>
        <v>1.360000000000003</v>
      </c>
      <c r="F36" s="31">
        <f t="shared" si="8"/>
        <v>0</v>
      </c>
      <c r="W36" s="31">
        <v>9.56</v>
      </c>
      <c r="X36" s="31">
        <v>4.0125000000000002</v>
      </c>
      <c r="Y36" s="31">
        <v>6.1109999999999998</v>
      </c>
      <c r="Z36">
        <f t="shared" si="0"/>
        <v>-9.9999999999997868E-3</v>
      </c>
      <c r="AA36">
        <f t="shared" si="1"/>
        <v>-0.8620000000000001</v>
      </c>
      <c r="AB36">
        <f t="shared" si="2"/>
        <v>0.5649999999999995</v>
      </c>
    </row>
    <row r="37" spans="1:41" x14ac:dyDescent="0.2">
      <c r="A37" s="31">
        <v>21.2</v>
      </c>
      <c r="B37" s="31">
        <v>24.89</v>
      </c>
      <c r="C37" s="31">
        <v>1E-3</v>
      </c>
      <c r="D37" s="31">
        <f t="shared" si="6"/>
        <v>8.9999999999999858E-2</v>
      </c>
      <c r="E37" s="31">
        <f t="shared" si="7"/>
        <v>2.759999999999998</v>
      </c>
      <c r="F37" s="31">
        <f t="shared" si="8"/>
        <v>0</v>
      </c>
      <c r="W37" s="31">
        <v>9.57</v>
      </c>
      <c r="X37" s="31">
        <v>4.8745000000000003</v>
      </c>
      <c r="Y37" s="31">
        <v>5.5460000000000003</v>
      </c>
      <c r="Z37" t="e">
        <f>W37-#REF!</f>
        <v>#REF!</v>
      </c>
      <c r="AA37" t="e">
        <f>X37-#REF!</f>
        <v>#REF!</v>
      </c>
      <c r="AB37" t="e">
        <f>Y37-#REF!</f>
        <v>#REF!</v>
      </c>
    </row>
    <row r="46" spans="1:41" x14ac:dyDescent="0.2">
      <c r="Z46" t="s">
        <v>15</v>
      </c>
    </row>
    <row r="48" spans="1:41" ht="16" thickBot="1" x14ac:dyDescent="0.25">
      <c r="Z48" t="s">
        <v>16</v>
      </c>
    </row>
    <row r="49" spans="26:32" x14ac:dyDescent="0.2">
      <c r="Z49" s="10" t="s">
        <v>17</v>
      </c>
      <c r="AA49" s="10" t="s">
        <v>18</v>
      </c>
      <c r="AB49" s="10" t="s">
        <v>19</v>
      </c>
      <c r="AC49" s="10" t="s">
        <v>20</v>
      </c>
      <c r="AD49" s="10" t="s">
        <v>21</v>
      </c>
    </row>
    <row r="50" spans="26:32" x14ac:dyDescent="0.2">
      <c r="Z50" s="8" t="s">
        <v>70</v>
      </c>
      <c r="AA50" s="8">
        <v>35</v>
      </c>
      <c r="AB50" s="8">
        <v>1.9760000000000026</v>
      </c>
      <c r="AC50" s="8">
        <v>5.6457142857142935E-2</v>
      </c>
      <c r="AD50" s="8">
        <v>13.671030078991592</v>
      </c>
    </row>
    <row r="51" spans="26:32" x14ac:dyDescent="0.2">
      <c r="Z51" s="8" t="s">
        <v>33</v>
      </c>
      <c r="AA51" s="8">
        <v>35</v>
      </c>
      <c r="AB51" s="8">
        <v>2.0110000000000001</v>
      </c>
      <c r="AC51" s="8">
        <v>5.7457142857142859E-2</v>
      </c>
      <c r="AD51" s="8">
        <v>1.9661990101680673</v>
      </c>
    </row>
    <row r="52" spans="26:32" ht="16" thickBot="1" x14ac:dyDescent="0.25">
      <c r="Z52" s="9" t="s">
        <v>402</v>
      </c>
      <c r="AA52" s="9">
        <v>35</v>
      </c>
      <c r="AB52" s="9">
        <v>2.3650000000000002</v>
      </c>
      <c r="AC52" s="9">
        <v>6.7571428571428574E-2</v>
      </c>
      <c r="AD52" s="9">
        <v>0.99313978151260518</v>
      </c>
    </row>
    <row r="55" spans="26:32" x14ac:dyDescent="0.2">
      <c r="Z55" t="s">
        <v>22</v>
      </c>
    </row>
    <row r="56" spans="26:32" x14ac:dyDescent="0.2">
      <c r="Z56" t="s">
        <v>23</v>
      </c>
      <c r="AA56" t="s">
        <v>24</v>
      </c>
      <c r="AB56" t="s">
        <v>25</v>
      </c>
      <c r="AC56" t="s">
        <v>26</v>
      </c>
      <c r="AD56" t="s">
        <v>27</v>
      </c>
      <c r="AE56" t="s">
        <v>28</v>
      </c>
      <c r="AF56" t="s">
        <v>29</v>
      </c>
    </row>
    <row r="57" spans="26:32" x14ac:dyDescent="0.2">
      <c r="Z57" t="s">
        <v>30</v>
      </c>
      <c r="AA57">
        <v>2.6463047619245117E-3</v>
      </c>
      <c r="AB57">
        <v>2</v>
      </c>
      <c r="AC57">
        <v>1.3231523809622558E-3</v>
      </c>
      <c r="AD57">
        <v>2.3868725785673487E-4</v>
      </c>
      <c r="AE57">
        <v>0.99976134178409071</v>
      </c>
      <c r="AF57">
        <v>3.0854650325704744</v>
      </c>
    </row>
    <row r="58" spans="26:32" x14ac:dyDescent="0.2">
      <c r="Z58" t="s">
        <v>31</v>
      </c>
      <c r="AA58">
        <v>565.43254160285699</v>
      </c>
      <c r="AB58">
        <v>102</v>
      </c>
      <c r="AC58">
        <v>5.5434562902240883</v>
      </c>
    </row>
    <row r="60" spans="26:32" x14ac:dyDescent="0.2">
      <c r="Z60" t="s">
        <v>32</v>
      </c>
      <c r="AA60">
        <v>565.43518790761891</v>
      </c>
      <c r="AB60">
        <v>104</v>
      </c>
    </row>
  </sheetData>
  <mergeCells count="6">
    <mergeCell ref="H3:N3"/>
    <mergeCell ref="H22:J22"/>
    <mergeCell ref="W1:Y1"/>
    <mergeCell ref="Z1:AA1"/>
    <mergeCell ref="A1:C1"/>
    <mergeCell ref="D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76"/>
  <sheetViews>
    <sheetView tabSelected="1" zoomScale="84" zoomScaleNormal="84" workbookViewId="0">
      <selection activeCell="D40" sqref="D40"/>
    </sheetView>
  </sheetViews>
  <sheetFormatPr baseColWidth="10" defaultColWidth="8.83203125" defaultRowHeight="15" x14ac:dyDescent="0.2"/>
  <cols>
    <col min="2" max="3" width="22.6640625" customWidth="1"/>
    <col min="4" max="4" width="15.83203125" customWidth="1"/>
  </cols>
  <sheetData>
    <row r="1" spans="1:20" x14ac:dyDescent="0.2">
      <c r="A1" s="37" t="s">
        <v>6</v>
      </c>
      <c r="B1" s="37"/>
      <c r="C1" s="37"/>
      <c r="D1" s="37"/>
      <c r="E1" s="37"/>
      <c r="F1" s="37"/>
      <c r="G1" s="37"/>
    </row>
    <row r="2" spans="1:20" x14ac:dyDescent="0.2">
      <c r="N2" t="s">
        <v>83</v>
      </c>
      <c r="O2" t="s">
        <v>84</v>
      </c>
      <c r="P2">
        <v>0.98650000000000004</v>
      </c>
    </row>
    <row r="3" spans="1:20" x14ac:dyDescent="0.2">
      <c r="B3" s="4" t="s">
        <v>7</v>
      </c>
      <c r="C3" s="4" t="s">
        <v>8</v>
      </c>
      <c r="D3" s="4" t="s">
        <v>9</v>
      </c>
      <c r="P3" t="s">
        <v>85</v>
      </c>
      <c r="Q3" t="s">
        <v>86</v>
      </c>
      <c r="R3" t="s">
        <v>87</v>
      </c>
      <c r="S3" t="s">
        <v>88</v>
      </c>
      <c r="T3" t="s">
        <v>89</v>
      </c>
    </row>
    <row r="4" spans="1:20" x14ac:dyDescent="0.2">
      <c r="B4" s="5">
        <v>1</v>
      </c>
      <c r="C4" s="5">
        <v>0.24</v>
      </c>
      <c r="D4" s="6">
        <v>1.1399999999999999</v>
      </c>
      <c r="N4" t="s">
        <v>90</v>
      </c>
      <c r="O4">
        <v>24955</v>
      </c>
      <c r="P4">
        <v>230</v>
      </c>
      <c r="Q4">
        <v>234</v>
      </c>
      <c r="R4">
        <v>0.99951900000000005</v>
      </c>
      <c r="S4">
        <v>3.75</v>
      </c>
      <c r="T4">
        <v>6.8500000000000005E-2</v>
      </c>
    </row>
    <row r="5" spans="1:20" x14ac:dyDescent="0.2">
      <c r="B5" s="5">
        <v>2</v>
      </c>
      <c r="C5" s="5">
        <v>0.2</v>
      </c>
      <c r="D5" s="7">
        <v>0.91600000000000004</v>
      </c>
      <c r="Q5" s="18">
        <v>-231248</v>
      </c>
      <c r="S5" t="s">
        <v>91</v>
      </c>
      <c r="T5" t="s">
        <v>92</v>
      </c>
    </row>
    <row r="6" spans="1:20" x14ac:dyDescent="0.2">
      <c r="B6" s="5">
        <v>3</v>
      </c>
      <c r="C6" s="5">
        <v>0.16</v>
      </c>
      <c r="D6" s="7">
        <v>0.64500000000000002</v>
      </c>
      <c r="N6" t="s">
        <v>93</v>
      </c>
      <c r="O6">
        <v>7097</v>
      </c>
      <c r="P6">
        <v>219</v>
      </c>
      <c r="Q6">
        <v>243</v>
      </c>
      <c r="R6">
        <v>0.99534999999999996</v>
      </c>
      <c r="S6">
        <v>3.64</v>
      </c>
      <c r="T6">
        <v>7.3899999999999993E-2</v>
      </c>
    </row>
    <row r="7" spans="1:20" x14ac:dyDescent="0.2">
      <c r="B7" s="5">
        <v>4</v>
      </c>
      <c r="C7" s="5">
        <v>0.12</v>
      </c>
      <c r="D7" s="7">
        <v>0.44600000000000001</v>
      </c>
      <c r="Q7" s="18">
        <v>-229275</v>
      </c>
      <c r="S7" t="s">
        <v>94</v>
      </c>
      <c r="T7" t="s">
        <v>95</v>
      </c>
    </row>
    <row r="8" spans="1:20" x14ac:dyDescent="0.2">
      <c r="B8" s="5">
        <v>5</v>
      </c>
      <c r="C8" s="5">
        <v>0.08</v>
      </c>
      <c r="D8" s="7">
        <v>0.23300000000000001</v>
      </c>
      <c r="N8" t="s">
        <v>47</v>
      </c>
      <c r="O8">
        <v>22084</v>
      </c>
      <c r="P8">
        <v>237</v>
      </c>
      <c r="Q8">
        <v>250</v>
      </c>
      <c r="R8">
        <v>0.99918499999999999</v>
      </c>
      <c r="S8">
        <v>4.18</v>
      </c>
      <c r="T8">
        <v>4.3099999999999999E-2</v>
      </c>
    </row>
    <row r="9" spans="1:20" x14ac:dyDescent="0.2">
      <c r="A9" s="3"/>
      <c r="B9" s="3"/>
      <c r="C9" s="3"/>
      <c r="Q9" s="18">
        <v>-241276</v>
      </c>
      <c r="S9" t="s">
        <v>96</v>
      </c>
      <c r="T9" t="s">
        <v>97</v>
      </c>
    </row>
    <row r="10" spans="1:20" x14ac:dyDescent="0.2">
      <c r="N10" t="s">
        <v>48</v>
      </c>
      <c r="O10">
        <v>15132</v>
      </c>
      <c r="P10">
        <v>227</v>
      </c>
      <c r="Q10">
        <v>236</v>
      </c>
      <c r="R10">
        <v>0.99887700000000001</v>
      </c>
      <c r="S10">
        <v>3.45</v>
      </c>
      <c r="T10">
        <v>0.12429999999999999</v>
      </c>
    </row>
    <row r="11" spans="1:20" x14ac:dyDescent="0.2">
      <c r="Q11" s="18">
        <v>-230254</v>
      </c>
      <c r="S11" t="s">
        <v>98</v>
      </c>
      <c r="T11" t="s">
        <v>99</v>
      </c>
    </row>
    <row r="12" spans="1:20" x14ac:dyDescent="0.2">
      <c r="N12" t="s">
        <v>100</v>
      </c>
      <c r="O12">
        <v>7116</v>
      </c>
      <c r="P12">
        <v>219</v>
      </c>
      <c r="Q12">
        <v>247</v>
      </c>
      <c r="R12">
        <v>0.99395699999999998</v>
      </c>
      <c r="S12">
        <v>3.44</v>
      </c>
      <c r="T12">
        <v>7.5600000000000001E-2</v>
      </c>
    </row>
    <row r="13" spans="1:20" x14ac:dyDescent="0.2">
      <c r="B13" t="s">
        <v>10</v>
      </c>
      <c r="C13">
        <v>4.4560000000000004</v>
      </c>
      <c r="Q13" s="18">
        <v>-232279</v>
      </c>
      <c r="S13" t="s">
        <v>101</v>
      </c>
      <c r="T13" t="s">
        <v>102</v>
      </c>
    </row>
    <row r="14" spans="1:20" x14ac:dyDescent="0.2">
      <c r="B14" t="s">
        <v>11</v>
      </c>
      <c r="N14" t="s">
        <v>103</v>
      </c>
      <c r="O14">
        <v>13738</v>
      </c>
      <c r="P14">
        <v>236</v>
      </c>
      <c r="Q14">
        <v>262</v>
      </c>
      <c r="R14">
        <v>0.99701600000000001</v>
      </c>
      <c r="S14">
        <v>3.12</v>
      </c>
      <c r="T14">
        <v>9.69E-2</v>
      </c>
    </row>
    <row r="15" spans="1:20" x14ac:dyDescent="0.2">
      <c r="Q15" s="18">
        <v>-248293</v>
      </c>
      <c r="S15" t="s">
        <v>104</v>
      </c>
      <c r="T15" t="s">
        <v>105</v>
      </c>
    </row>
    <row r="18" spans="5:20" x14ac:dyDescent="0.2">
      <c r="N18" t="s">
        <v>83</v>
      </c>
      <c r="O18" t="s">
        <v>84</v>
      </c>
      <c r="P18" s="37">
        <v>0.98650000000000004</v>
      </c>
      <c r="Q18" s="37"/>
      <c r="R18" s="37"/>
      <c r="S18" s="37"/>
      <c r="T18" s="37"/>
    </row>
    <row r="19" spans="5:20" x14ac:dyDescent="0.2">
      <c r="E19" t="s">
        <v>106</v>
      </c>
      <c r="F19" t="s">
        <v>107</v>
      </c>
      <c r="G19" t="s">
        <v>108</v>
      </c>
      <c r="H19" t="s">
        <v>109</v>
      </c>
      <c r="I19" t="s">
        <v>110</v>
      </c>
      <c r="J19" t="s">
        <v>111</v>
      </c>
      <c r="K19" t="s">
        <v>112</v>
      </c>
      <c r="O19" t="s">
        <v>160</v>
      </c>
      <c r="P19" t="s">
        <v>85</v>
      </c>
      <c r="Q19" t="s">
        <v>86</v>
      </c>
      <c r="R19" t="s">
        <v>88</v>
      </c>
      <c r="S19" t="s">
        <v>89</v>
      </c>
    </row>
    <row r="20" spans="5:20" x14ac:dyDescent="0.2">
      <c r="E20" t="s">
        <v>113</v>
      </c>
      <c r="F20">
        <v>4.09</v>
      </c>
      <c r="G20">
        <v>3.17</v>
      </c>
      <c r="H20">
        <v>9.07</v>
      </c>
      <c r="I20">
        <v>4.6399999999999997</v>
      </c>
      <c r="J20">
        <v>1.61</v>
      </c>
      <c r="K20">
        <v>1.42</v>
      </c>
      <c r="N20" t="s">
        <v>90</v>
      </c>
      <c r="O20">
        <v>24955</v>
      </c>
      <c r="P20">
        <v>230</v>
      </c>
      <c r="Q20">
        <v>234</v>
      </c>
      <c r="R20">
        <v>3.75</v>
      </c>
      <c r="S20">
        <v>6.8500000000000005E-2</v>
      </c>
    </row>
    <row r="21" spans="5:20" x14ac:dyDescent="0.2">
      <c r="E21" t="s">
        <v>114</v>
      </c>
      <c r="F21">
        <v>7.45</v>
      </c>
      <c r="G21">
        <v>9.5500000000000007</v>
      </c>
      <c r="H21">
        <v>4.1100000000000003</v>
      </c>
      <c r="I21">
        <v>2.76</v>
      </c>
      <c r="J21">
        <v>7.85</v>
      </c>
      <c r="K21">
        <v>4.4800000000000004</v>
      </c>
      <c r="N21" t="s">
        <v>93</v>
      </c>
      <c r="O21">
        <v>7097</v>
      </c>
      <c r="P21">
        <v>219</v>
      </c>
      <c r="Q21">
        <v>243</v>
      </c>
      <c r="R21">
        <v>3.64</v>
      </c>
      <c r="S21">
        <v>7.3899999999999993E-2</v>
      </c>
    </row>
    <row r="22" spans="5:20" x14ac:dyDescent="0.2">
      <c r="E22" t="s">
        <v>115</v>
      </c>
      <c r="F22">
        <v>1.1399999999999999</v>
      </c>
      <c r="G22">
        <v>0.82</v>
      </c>
      <c r="H22">
        <v>1.1000000000000001</v>
      </c>
      <c r="I22">
        <v>1.83</v>
      </c>
      <c r="J22">
        <v>0.21</v>
      </c>
      <c r="K22">
        <v>0.06</v>
      </c>
      <c r="N22" t="s">
        <v>47</v>
      </c>
      <c r="O22">
        <v>22084</v>
      </c>
      <c r="P22">
        <v>237</v>
      </c>
      <c r="Q22">
        <v>250</v>
      </c>
      <c r="R22">
        <v>4.18</v>
      </c>
      <c r="S22">
        <v>4.3099999999999999E-2</v>
      </c>
    </row>
    <row r="23" spans="5:20" x14ac:dyDescent="0.2">
      <c r="E23" t="s">
        <v>116</v>
      </c>
      <c r="F23">
        <v>0.46</v>
      </c>
      <c r="G23">
        <v>0.27</v>
      </c>
      <c r="H23">
        <v>2.09</v>
      </c>
      <c r="I23">
        <v>1.08</v>
      </c>
      <c r="J23">
        <v>0.35</v>
      </c>
      <c r="K23">
        <v>0.35</v>
      </c>
      <c r="N23" t="s">
        <v>48</v>
      </c>
      <c r="O23">
        <v>15132</v>
      </c>
      <c r="P23">
        <v>227</v>
      </c>
      <c r="Q23">
        <v>236</v>
      </c>
      <c r="R23">
        <v>3.45</v>
      </c>
      <c r="S23">
        <v>0.12429999999999999</v>
      </c>
    </row>
    <row r="24" spans="5:20" x14ac:dyDescent="0.2">
      <c r="E24" t="s">
        <v>117</v>
      </c>
      <c r="F24">
        <v>1.08</v>
      </c>
      <c r="G24">
        <v>0.89</v>
      </c>
      <c r="H24">
        <v>0.79</v>
      </c>
      <c r="I24">
        <v>0.39</v>
      </c>
      <c r="J24">
        <v>1.1599999999999999</v>
      </c>
      <c r="K24">
        <v>0.65</v>
      </c>
      <c r="N24" t="s">
        <v>100</v>
      </c>
      <c r="O24">
        <v>7116</v>
      </c>
      <c r="P24">
        <v>219</v>
      </c>
      <c r="Q24">
        <v>247</v>
      </c>
      <c r="R24">
        <v>3.44</v>
      </c>
      <c r="S24">
        <v>7.5600000000000001E-2</v>
      </c>
    </row>
    <row r="25" spans="5:20" x14ac:dyDescent="0.2">
      <c r="E25" t="s">
        <v>118</v>
      </c>
      <c r="F25">
        <v>0.82</v>
      </c>
      <c r="G25">
        <v>0.31</v>
      </c>
      <c r="H25">
        <v>0.55000000000000004</v>
      </c>
      <c r="I25">
        <v>0.65</v>
      </c>
      <c r="J25">
        <v>0.17</v>
      </c>
      <c r="K25">
        <v>0.17</v>
      </c>
      <c r="N25" t="s">
        <v>103</v>
      </c>
      <c r="O25">
        <v>13738</v>
      </c>
      <c r="P25">
        <v>236</v>
      </c>
      <c r="Q25">
        <v>262</v>
      </c>
      <c r="R25">
        <v>3.12</v>
      </c>
      <c r="S25">
        <v>9.69E-2</v>
      </c>
    </row>
    <row r="26" spans="5:20" x14ac:dyDescent="0.2">
      <c r="E26" t="s">
        <v>119</v>
      </c>
      <c r="F26">
        <v>56.64</v>
      </c>
      <c r="G26">
        <v>57.09</v>
      </c>
      <c r="H26">
        <v>46.53</v>
      </c>
      <c r="I26">
        <v>33.229999999999997</v>
      </c>
      <c r="J26">
        <v>65.31</v>
      </c>
      <c r="K26">
        <v>68.58</v>
      </c>
      <c r="R26" t="s">
        <v>87</v>
      </c>
    </row>
    <row r="27" spans="5:20" x14ac:dyDescent="0.2">
      <c r="E27" t="s">
        <v>120</v>
      </c>
      <c r="F27">
        <v>0.08</v>
      </c>
      <c r="G27">
        <v>7.0000000000000007E-2</v>
      </c>
      <c r="H27">
        <v>0</v>
      </c>
      <c r="I27">
        <v>0</v>
      </c>
      <c r="J27">
        <v>0.01</v>
      </c>
      <c r="K27">
        <v>0.01</v>
      </c>
      <c r="R27">
        <v>0.99951900000000005</v>
      </c>
    </row>
    <row r="28" spans="5:20" x14ac:dyDescent="0.2">
      <c r="E28" t="s">
        <v>121</v>
      </c>
      <c r="F28">
        <v>10.02</v>
      </c>
      <c r="G28">
        <v>6.31</v>
      </c>
      <c r="H28">
        <v>8.57</v>
      </c>
      <c r="I28">
        <v>4.4400000000000004</v>
      </c>
      <c r="J28">
        <v>1.99</v>
      </c>
      <c r="K28">
        <v>1.78</v>
      </c>
      <c r="R28">
        <v>0.99534999999999996</v>
      </c>
    </row>
    <row r="29" spans="5:20" x14ac:dyDescent="0.2">
      <c r="E29" t="s">
        <v>122</v>
      </c>
      <c r="F29">
        <v>16.649999999999999</v>
      </c>
      <c r="G29">
        <v>20.54</v>
      </c>
      <c r="H29">
        <v>25.6</v>
      </c>
      <c r="I29">
        <v>49.98</v>
      </c>
      <c r="J29">
        <v>21.01</v>
      </c>
      <c r="K29">
        <v>22.07</v>
      </c>
      <c r="R29">
        <v>0.99918499999999999</v>
      </c>
    </row>
    <row r="30" spans="5:20" x14ac:dyDescent="0.2">
      <c r="E30" t="s">
        <v>123</v>
      </c>
      <c r="F30">
        <v>0.01</v>
      </c>
      <c r="G30">
        <v>0.03</v>
      </c>
      <c r="H30">
        <v>7.0000000000000007E-2</v>
      </c>
      <c r="I30">
        <v>0.01</v>
      </c>
      <c r="J30">
        <v>7.0000000000000007E-2</v>
      </c>
      <c r="K30">
        <v>0.06</v>
      </c>
      <c r="R30">
        <v>0.99887700000000001</v>
      </c>
    </row>
    <row r="31" spans="5:20" x14ac:dyDescent="0.2">
      <c r="E31" t="s">
        <v>124</v>
      </c>
      <c r="F31">
        <v>0.03</v>
      </c>
      <c r="G31">
        <v>0.03</v>
      </c>
      <c r="H31">
        <v>0.04</v>
      </c>
      <c r="I31">
        <v>0.03</v>
      </c>
      <c r="J31">
        <v>0.01</v>
      </c>
      <c r="K31">
        <v>0</v>
      </c>
      <c r="R31">
        <v>0.99395699999999998</v>
      </c>
    </row>
    <row r="32" spans="5:20" x14ac:dyDescent="0.2">
      <c r="E32" t="s">
        <v>125</v>
      </c>
      <c r="F32">
        <v>1.1000000000000001</v>
      </c>
      <c r="G32">
        <v>0.68</v>
      </c>
      <c r="H32">
        <v>0.54</v>
      </c>
      <c r="I32">
        <v>0.31</v>
      </c>
      <c r="J32">
        <v>0.18</v>
      </c>
      <c r="K32">
        <v>0.18</v>
      </c>
      <c r="R32">
        <v>0.99701600000000001</v>
      </c>
    </row>
    <row r="33" spans="4:17" x14ac:dyDescent="0.2">
      <c r="E33" t="s">
        <v>126</v>
      </c>
      <c r="F33">
        <v>0.41</v>
      </c>
      <c r="G33">
        <v>0.24</v>
      </c>
      <c r="H33">
        <v>0.94</v>
      </c>
      <c r="I33">
        <v>0.65</v>
      </c>
      <c r="J33">
        <v>7.0000000000000007E-2</v>
      </c>
      <c r="K33">
        <v>0.2</v>
      </c>
      <c r="M33" t="s">
        <v>156</v>
      </c>
    </row>
    <row r="34" spans="4:17" ht="16" thickBot="1" x14ac:dyDescent="0.25"/>
    <row r="35" spans="4:17" x14ac:dyDescent="0.2">
      <c r="E35" s="1" t="s">
        <v>106</v>
      </c>
      <c r="F35" s="1" t="s">
        <v>107</v>
      </c>
      <c r="G35" s="1" t="s">
        <v>108</v>
      </c>
      <c r="H35" s="1" t="s">
        <v>109</v>
      </c>
      <c r="I35" s="1" t="s">
        <v>110</v>
      </c>
      <c r="J35" s="1" t="s">
        <v>111</v>
      </c>
      <c r="K35" s="1" t="s">
        <v>112</v>
      </c>
      <c r="M35" s="10" t="s">
        <v>16</v>
      </c>
      <c r="N35" s="10" t="s">
        <v>18</v>
      </c>
      <c r="O35" s="10" t="s">
        <v>19</v>
      </c>
      <c r="P35" s="10" t="s">
        <v>20</v>
      </c>
      <c r="Q35" s="10" t="s">
        <v>21</v>
      </c>
    </row>
    <row r="36" spans="4:17" x14ac:dyDescent="0.2">
      <c r="D36" s="1" t="s">
        <v>127</v>
      </c>
      <c r="E36" t="s">
        <v>119</v>
      </c>
      <c r="F36">
        <v>56.64</v>
      </c>
      <c r="G36">
        <v>57.09</v>
      </c>
      <c r="H36">
        <v>46.53</v>
      </c>
      <c r="I36">
        <v>33.229999999999997</v>
      </c>
      <c r="J36">
        <v>65.31</v>
      </c>
      <c r="K36">
        <v>68.58</v>
      </c>
      <c r="M36" s="8" t="s">
        <v>90</v>
      </c>
      <c r="N36" s="8">
        <v>5</v>
      </c>
      <c r="O36" s="8">
        <v>25422.818500000001</v>
      </c>
      <c r="P36" s="8">
        <v>5084.5637000000006</v>
      </c>
      <c r="Q36" s="8">
        <v>123398938.74260093</v>
      </c>
    </row>
    <row r="37" spans="4:17" x14ac:dyDescent="0.2">
      <c r="E37" t="s">
        <v>122</v>
      </c>
      <c r="F37">
        <v>16.649999999999999</v>
      </c>
      <c r="G37">
        <v>20.54</v>
      </c>
      <c r="H37">
        <v>25.6</v>
      </c>
      <c r="I37">
        <v>49.98</v>
      </c>
      <c r="J37">
        <v>21.01</v>
      </c>
      <c r="K37">
        <v>22.07</v>
      </c>
      <c r="M37" s="8" t="s">
        <v>93</v>
      </c>
      <c r="N37" s="8">
        <v>5</v>
      </c>
      <c r="O37" s="8">
        <v>7562.7139000000006</v>
      </c>
      <c r="P37" s="8">
        <v>1512.5427800000002</v>
      </c>
      <c r="Q37" s="8">
        <v>9758875.9871026408</v>
      </c>
    </row>
    <row r="38" spans="4:17" x14ac:dyDescent="0.2">
      <c r="E38" t="s">
        <v>121</v>
      </c>
      <c r="F38">
        <v>10.02</v>
      </c>
      <c r="G38">
        <v>6.31</v>
      </c>
      <c r="H38">
        <v>8.57</v>
      </c>
      <c r="I38">
        <v>4.4400000000000004</v>
      </c>
      <c r="J38">
        <v>1.99</v>
      </c>
      <c r="K38">
        <v>1.78</v>
      </c>
      <c r="M38" s="8" t="s">
        <v>47</v>
      </c>
      <c r="N38" s="8">
        <v>5</v>
      </c>
      <c r="O38" s="8">
        <v>22575.223099999999</v>
      </c>
      <c r="P38" s="8">
        <v>4515.0446199999997</v>
      </c>
      <c r="Q38" s="8">
        <v>96473400.717825741</v>
      </c>
    </row>
    <row r="39" spans="4:17" x14ac:dyDescent="0.2">
      <c r="E39" t="s">
        <v>114</v>
      </c>
      <c r="F39">
        <v>7.45</v>
      </c>
      <c r="G39">
        <v>9.5500000000000007</v>
      </c>
      <c r="H39">
        <v>4.1100000000000003</v>
      </c>
      <c r="I39">
        <v>2.76</v>
      </c>
      <c r="J39">
        <v>7.85</v>
      </c>
      <c r="K39">
        <v>4.4800000000000004</v>
      </c>
      <c r="M39" s="8" t="s">
        <v>48</v>
      </c>
      <c r="N39" s="8">
        <v>5</v>
      </c>
      <c r="O39" s="8">
        <v>15598.5743</v>
      </c>
      <c r="P39" s="8">
        <v>3119.71486</v>
      </c>
      <c r="Q39" s="8">
        <v>45105389.219856597</v>
      </c>
    </row>
    <row r="40" spans="4:17" x14ac:dyDescent="0.2">
      <c r="E40" t="s">
        <v>113</v>
      </c>
      <c r="F40">
        <v>4.09</v>
      </c>
      <c r="G40">
        <v>3.17</v>
      </c>
      <c r="H40">
        <v>9.07</v>
      </c>
      <c r="I40">
        <v>4.6399999999999997</v>
      </c>
      <c r="J40">
        <v>1.61</v>
      </c>
      <c r="K40">
        <v>1.42</v>
      </c>
      <c r="M40" s="8" t="s">
        <v>100</v>
      </c>
      <c r="N40" s="8">
        <v>5</v>
      </c>
      <c r="O40" s="8">
        <v>7585.5155999999997</v>
      </c>
      <c r="P40" s="8">
        <v>1517.10312</v>
      </c>
      <c r="Q40" s="8">
        <v>9809607.1139366738</v>
      </c>
    </row>
    <row r="41" spans="4:17" x14ac:dyDescent="0.2">
      <c r="E41" t="s">
        <v>115</v>
      </c>
      <c r="F41">
        <v>1.1399999999999999</v>
      </c>
      <c r="G41">
        <v>0.82</v>
      </c>
      <c r="H41">
        <v>1.1000000000000001</v>
      </c>
      <c r="I41">
        <v>1.83</v>
      </c>
      <c r="J41">
        <v>0.21</v>
      </c>
      <c r="K41">
        <v>0.06</v>
      </c>
      <c r="M41" s="8" t="s">
        <v>103</v>
      </c>
      <c r="N41" s="8">
        <v>5</v>
      </c>
      <c r="O41" s="8">
        <v>14239.216900000001</v>
      </c>
      <c r="P41" s="8">
        <v>2847.8433800000003</v>
      </c>
      <c r="Q41" s="8">
        <v>37076483.539685123</v>
      </c>
    </row>
    <row r="42" spans="4:17" x14ac:dyDescent="0.2">
      <c r="E42" t="s">
        <v>125</v>
      </c>
      <c r="F42">
        <v>1.1000000000000001</v>
      </c>
      <c r="G42">
        <v>0.68</v>
      </c>
      <c r="H42">
        <v>0.54</v>
      </c>
      <c r="I42">
        <v>0.31</v>
      </c>
      <c r="J42">
        <v>0.18</v>
      </c>
      <c r="K42">
        <v>0.18</v>
      </c>
      <c r="M42" s="8"/>
      <c r="N42" s="8"/>
      <c r="O42" s="8"/>
      <c r="P42" s="8"/>
      <c r="Q42" s="8"/>
    </row>
    <row r="43" spans="4:17" x14ac:dyDescent="0.2">
      <c r="E43" t="s">
        <v>117</v>
      </c>
      <c r="F43">
        <v>1.08</v>
      </c>
      <c r="G43">
        <v>0.89</v>
      </c>
      <c r="H43">
        <v>0.79</v>
      </c>
      <c r="I43">
        <v>0.39</v>
      </c>
      <c r="J43">
        <v>1.1599999999999999</v>
      </c>
      <c r="K43">
        <v>0.65</v>
      </c>
      <c r="M43" s="8" t="s">
        <v>160</v>
      </c>
      <c r="N43" s="8">
        <v>6</v>
      </c>
      <c r="O43" s="8">
        <v>90122</v>
      </c>
      <c r="P43" s="8">
        <v>15020.333333333334</v>
      </c>
      <c r="Q43" s="8">
        <v>55101506.666666649</v>
      </c>
    </row>
    <row r="44" spans="4:17" x14ac:dyDescent="0.2">
      <c r="E44" t="s">
        <v>118</v>
      </c>
      <c r="F44">
        <v>0.82</v>
      </c>
      <c r="G44">
        <v>0.31</v>
      </c>
      <c r="H44">
        <v>0.55000000000000004</v>
      </c>
      <c r="I44">
        <v>0.65</v>
      </c>
      <c r="J44">
        <v>0.17</v>
      </c>
      <c r="K44">
        <v>0.17</v>
      </c>
      <c r="M44" s="8" t="s">
        <v>85</v>
      </c>
      <c r="N44" s="8">
        <v>6</v>
      </c>
      <c r="O44" s="8">
        <v>1368</v>
      </c>
      <c r="P44" s="8">
        <v>228</v>
      </c>
      <c r="Q44" s="8">
        <v>62.4</v>
      </c>
    </row>
    <row r="45" spans="4:17" x14ac:dyDescent="0.2">
      <c r="E45" t="s">
        <v>120</v>
      </c>
      <c r="F45">
        <v>0.08</v>
      </c>
      <c r="G45">
        <v>7.0000000000000007E-2</v>
      </c>
      <c r="H45">
        <v>0</v>
      </c>
      <c r="I45">
        <v>0</v>
      </c>
      <c r="J45">
        <v>0.01</v>
      </c>
      <c r="K45">
        <v>0.01</v>
      </c>
      <c r="M45" s="8" t="s">
        <v>86</v>
      </c>
      <c r="N45" s="8">
        <v>6</v>
      </c>
      <c r="O45" s="8">
        <v>1472</v>
      </c>
      <c r="P45" s="8">
        <v>245.33333333333334</v>
      </c>
      <c r="Q45" s="8">
        <v>104.66666666666667</v>
      </c>
    </row>
    <row r="46" spans="4:17" x14ac:dyDescent="0.2">
      <c r="E46" t="s">
        <v>116</v>
      </c>
      <c r="F46">
        <v>0.46</v>
      </c>
      <c r="G46">
        <v>0.27</v>
      </c>
      <c r="H46">
        <v>2.09</v>
      </c>
      <c r="I46">
        <v>1.08</v>
      </c>
      <c r="J46">
        <v>0.35</v>
      </c>
      <c r="K46">
        <v>0.35</v>
      </c>
      <c r="M46" s="8" t="s">
        <v>88</v>
      </c>
      <c r="N46" s="8">
        <v>6</v>
      </c>
      <c r="O46" s="8">
        <v>21.580000000000002</v>
      </c>
      <c r="P46" s="8">
        <v>3.5966666666666671</v>
      </c>
      <c r="Q46" s="8">
        <v>0.12778666666666658</v>
      </c>
    </row>
    <row r="47" spans="4:17" ht="16" thickBot="1" x14ac:dyDescent="0.25">
      <c r="E47" t="s">
        <v>126</v>
      </c>
      <c r="F47">
        <v>0.41</v>
      </c>
      <c r="G47">
        <v>0.24</v>
      </c>
      <c r="H47">
        <v>0.94</v>
      </c>
      <c r="I47">
        <v>0.65</v>
      </c>
      <c r="J47">
        <v>7.0000000000000007E-2</v>
      </c>
      <c r="K47">
        <v>0.2</v>
      </c>
      <c r="M47" s="9" t="s">
        <v>89</v>
      </c>
      <c r="N47" s="9">
        <v>6</v>
      </c>
      <c r="O47" s="9">
        <v>0.48229999999999995</v>
      </c>
      <c r="P47" s="9">
        <v>8.0383333333333321E-2</v>
      </c>
      <c r="Q47" s="9">
        <v>7.5952966666666816E-4</v>
      </c>
    </row>
    <row r="48" spans="4:17" x14ac:dyDescent="0.2">
      <c r="E48" t="s">
        <v>124</v>
      </c>
      <c r="F48">
        <v>0.03</v>
      </c>
      <c r="G48">
        <v>0.03</v>
      </c>
      <c r="H48">
        <v>0.04</v>
      </c>
      <c r="I48">
        <v>0.03</v>
      </c>
      <c r="J48">
        <v>0.01</v>
      </c>
      <c r="K48">
        <v>0</v>
      </c>
    </row>
    <row r="49" spans="4:19" x14ac:dyDescent="0.2">
      <c r="E49" t="s">
        <v>123</v>
      </c>
      <c r="F49">
        <v>0.01</v>
      </c>
      <c r="G49">
        <v>0.03</v>
      </c>
      <c r="H49">
        <v>7.0000000000000007E-2</v>
      </c>
      <c r="I49">
        <v>0.01</v>
      </c>
      <c r="J49">
        <v>7.0000000000000007E-2</v>
      </c>
      <c r="K49">
        <v>0.06</v>
      </c>
    </row>
    <row r="50" spans="4:19" ht="16" thickBot="1" x14ac:dyDescent="0.25">
      <c r="D50" s="1" t="s">
        <v>128</v>
      </c>
      <c r="E50" t="s">
        <v>129</v>
      </c>
      <c r="F50" s="2">
        <v>17.655347329857701</v>
      </c>
      <c r="G50" s="2">
        <v>15.555868676905698</v>
      </c>
      <c r="H50" s="2">
        <v>12.3996054670988</v>
      </c>
      <c r="I50" s="2">
        <v>8.4401859940820092</v>
      </c>
      <c r="J50" s="2">
        <v>18.106242074115801</v>
      </c>
      <c r="K50" s="2">
        <v>13.597294631534501</v>
      </c>
      <c r="M50" t="s">
        <v>22</v>
      </c>
    </row>
    <row r="51" spans="4:19" x14ac:dyDescent="0.2">
      <c r="E51" t="s">
        <v>130</v>
      </c>
      <c r="F51" s="2">
        <v>14.837255178244298</v>
      </c>
      <c r="G51" s="2">
        <v>9.1447090319853395</v>
      </c>
      <c r="H51" s="2">
        <v>6.6506974778075296</v>
      </c>
      <c r="I51" s="2">
        <v>3.8748767084683702</v>
      </c>
      <c r="J51" s="2">
        <v>1.7613075947583501</v>
      </c>
      <c r="K51" s="2">
        <v>1.36677469353248</v>
      </c>
      <c r="M51" s="10" t="s">
        <v>23</v>
      </c>
      <c r="N51" s="10" t="s">
        <v>24</v>
      </c>
      <c r="O51" s="10" t="s">
        <v>25</v>
      </c>
      <c r="P51" s="10" t="s">
        <v>26</v>
      </c>
      <c r="Q51" s="10" t="s">
        <v>27</v>
      </c>
      <c r="R51" s="10" t="s">
        <v>28</v>
      </c>
      <c r="S51" s="10" t="s">
        <v>29</v>
      </c>
    </row>
    <row r="52" spans="4:19" x14ac:dyDescent="0.2">
      <c r="E52" t="s">
        <v>131</v>
      </c>
      <c r="F52" s="2">
        <v>14.555445963082999</v>
      </c>
      <c r="G52" s="2">
        <v>24.080597435536099</v>
      </c>
      <c r="H52" s="2">
        <v>21.4597717345357</v>
      </c>
      <c r="I52" s="2">
        <v>16.640834155276902</v>
      </c>
      <c r="J52" s="2">
        <v>38.016063125264196</v>
      </c>
      <c r="K52" s="2">
        <v>47.668028744539896</v>
      </c>
      <c r="M52" s="8" t="s">
        <v>157</v>
      </c>
      <c r="N52" s="8">
        <v>55151986.286525726</v>
      </c>
      <c r="O52" s="8">
        <v>5</v>
      </c>
      <c r="P52" s="8">
        <v>11030397.257305145</v>
      </c>
      <c r="Q52" s="8">
        <v>1.0011416148685142</v>
      </c>
      <c r="R52" s="8">
        <v>0.44240349878106844</v>
      </c>
      <c r="S52" s="8">
        <v>2.7108898372096917</v>
      </c>
    </row>
    <row r="53" spans="4:19" x14ac:dyDescent="0.2">
      <c r="E53" t="s">
        <v>132</v>
      </c>
      <c r="F53" s="2">
        <v>4.6780329716781699</v>
      </c>
      <c r="G53" s="2">
        <v>4.1566859236297002</v>
      </c>
      <c r="H53" s="2">
        <v>0.39453290122587004</v>
      </c>
      <c r="I53" s="2">
        <v>0.45089474425813703</v>
      </c>
      <c r="J53" s="2">
        <v>1.7331266732422099</v>
      </c>
      <c r="K53" s="2">
        <v>1.54995068338735</v>
      </c>
      <c r="M53" s="8" t="s">
        <v>158</v>
      </c>
      <c r="N53" s="8">
        <v>1066134398.2611589</v>
      </c>
      <c r="O53" s="8">
        <v>4</v>
      </c>
      <c r="P53" s="8">
        <v>266533599.56528974</v>
      </c>
      <c r="Q53" s="8">
        <v>24.191139454092852</v>
      </c>
      <c r="R53" s="8">
        <v>2.0187014541973571E-7</v>
      </c>
      <c r="S53" s="8">
        <v>2.8660814020156589</v>
      </c>
    </row>
    <row r="54" spans="4:19" x14ac:dyDescent="0.2">
      <c r="E54" t="s">
        <v>133</v>
      </c>
      <c r="F54" s="2">
        <v>3.6917007186134998</v>
      </c>
      <c r="G54" s="2">
        <v>2.2685641820487499</v>
      </c>
      <c r="H54" s="2">
        <v>1.28223192898408</v>
      </c>
      <c r="I54" s="2">
        <v>0.61998027335493899</v>
      </c>
      <c r="J54" s="2">
        <v>1.04269409609694</v>
      </c>
      <c r="K54" s="2">
        <v>0.47907566577427102</v>
      </c>
      <c r="M54" s="8" t="s">
        <v>159</v>
      </c>
      <c r="N54" s="8">
        <v>220356383.02287197</v>
      </c>
      <c r="O54" s="8">
        <v>20</v>
      </c>
      <c r="P54" s="8">
        <v>11017819.151143599</v>
      </c>
      <c r="Q54" s="8"/>
      <c r="R54" s="8"/>
      <c r="S54" s="8"/>
    </row>
    <row r="55" spans="4:19" x14ac:dyDescent="0.2">
      <c r="E55" t="s">
        <v>134</v>
      </c>
      <c r="F55" s="2">
        <v>3.2689868958715</v>
      </c>
      <c r="G55" s="2">
        <v>2.8885444554036899</v>
      </c>
      <c r="H55" s="2">
        <v>1.9022122023390198</v>
      </c>
      <c r="I55" s="2">
        <v>1.5781316049034801</v>
      </c>
      <c r="J55" s="2">
        <v>0.67634211638720609</v>
      </c>
      <c r="K55" s="2">
        <v>0.47907566577427102</v>
      </c>
      <c r="M55" s="8"/>
      <c r="N55" s="8"/>
      <c r="O55" s="8"/>
      <c r="P55" s="8"/>
      <c r="Q55" s="8"/>
      <c r="R55" s="8"/>
      <c r="S55" s="8"/>
    </row>
    <row r="56" spans="4:19" ht="16" thickBot="1" x14ac:dyDescent="0.25">
      <c r="E56" t="s">
        <v>135</v>
      </c>
      <c r="F56" s="2">
        <v>3.1421727490488904</v>
      </c>
      <c r="G56" s="2">
        <v>2.0008454276454799</v>
      </c>
      <c r="H56" s="2">
        <v>2.1981118782584201</v>
      </c>
      <c r="I56" s="2">
        <v>1.19768916443568</v>
      </c>
      <c r="J56" s="2">
        <v>0.61998027335493899</v>
      </c>
      <c r="K56" s="2">
        <v>0.63407073411300596</v>
      </c>
      <c r="M56" s="9" t="s">
        <v>32</v>
      </c>
      <c r="N56" s="9">
        <v>1341642767.5705566</v>
      </c>
      <c r="O56" s="9">
        <v>29</v>
      </c>
      <c r="P56" s="9"/>
      <c r="Q56" s="9"/>
      <c r="R56" s="9"/>
      <c r="S56" s="9"/>
    </row>
    <row r="57" spans="4:19" x14ac:dyDescent="0.2">
      <c r="E57" t="s">
        <v>136</v>
      </c>
      <c r="F57" s="2">
        <v>3.05762998450049</v>
      </c>
      <c r="G57" s="2">
        <v>4.81893757925884</v>
      </c>
      <c r="H57" s="2">
        <v>0</v>
      </c>
      <c r="I57" s="2">
        <v>1.4090460758066801E-2</v>
      </c>
      <c r="J57" s="2">
        <v>4.0298717768071004</v>
      </c>
      <c r="K57" s="2">
        <v>1.9585740453712801</v>
      </c>
    </row>
    <row r="58" spans="4:19" x14ac:dyDescent="0.2">
      <c r="E58" t="s">
        <v>137</v>
      </c>
      <c r="F58" s="2">
        <v>2.1699309567422902</v>
      </c>
      <c r="G58" s="2">
        <v>2.2262927997745501</v>
      </c>
      <c r="H58" s="2">
        <v>2.8040016908552898</v>
      </c>
      <c r="I58" s="2">
        <v>1.8035789770325501</v>
      </c>
      <c r="J58" s="2">
        <v>0.83133718472593998</v>
      </c>
      <c r="K58" s="2">
        <v>0.57770889108073797</v>
      </c>
    </row>
    <row r="59" spans="4:19" x14ac:dyDescent="0.2">
      <c r="E59" t="s">
        <v>138</v>
      </c>
      <c r="F59" s="2">
        <v>2.0853881921938799</v>
      </c>
      <c r="G59" s="2">
        <v>1.1554177821614799</v>
      </c>
      <c r="H59" s="2">
        <v>1.6485839086938101</v>
      </c>
      <c r="I59" s="2">
        <v>0.78906580245174007</v>
      </c>
      <c r="J59" s="2">
        <v>0.35226151895166996</v>
      </c>
      <c r="K59" s="2">
        <v>0.21135691137100202</v>
      </c>
    </row>
    <row r="60" spans="4:19" x14ac:dyDescent="0.2">
      <c r="E60" t="s">
        <v>155</v>
      </c>
      <c r="F60" s="2">
        <v>29.068620543891804</v>
      </c>
      <c r="G60" s="2">
        <v>31.703536705650279</v>
      </c>
      <c r="H60" s="2">
        <v>49.260250810201512</v>
      </c>
      <c r="I60" s="2">
        <v>64.590672114978219</v>
      </c>
      <c r="J60" s="2">
        <v>32.830773566295619</v>
      </c>
      <c r="K60" s="2">
        <v>31.47808933352119</v>
      </c>
    </row>
    <row r="61" spans="4:19" x14ac:dyDescent="0.2">
      <c r="D61" s="1" t="s">
        <v>154</v>
      </c>
      <c r="E61" t="s">
        <v>139</v>
      </c>
      <c r="F61" s="2">
        <v>17.655347329857701</v>
      </c>
      <c r="G61" s="2">
        <v>15.555868676905698</v>
      </c>
      <c r="H61" s="2">
        <v>12.0473439481471</v>
      </c>
      <c r="I61" s="2">
        <v>8.1442863181626102</v>
      </c>
      <c r="J61" s="2">
        <v>18.106242074115801</v>
      </c>
      <c r="K61" s="2">
        <v>13.5832041707764</v>
      </c>
    </row>
    <row r="62" spans="4:19" x14ac:dyDescent="0.2">
      <c r="E62" t="s">
        <v>140</v>
      </c>
      <c r="F62" s="2">
        <v>13.710018317598999</v>
      </c>
      <c r="G62" s="2">
        <v>8.1865577004368006</v>
      </c>
      <c r="H62" s="2">
        <v>4.0298717768071004</v>
      </c>
      <c r="I62" s="2">
        <v>2.5785543187262201</v>
      </c>
      <c r="J62" s="2">
        <v>1.3808651542905499</v>
      </c>
      <c r="K62" s="2">
        <v>1.0990559391292101</v>
      </c>
    </row>
    <row r="63" spans="4:19" x14ac:dyDescent="0.2">
      <c r="E63" t="s">
        <v>141</v>
      </c>
      <c r="F63" s="2">
        <v>13.400028180921501</v>
      </c>
      <c r="G63" s="2">
        <v>23.094265182471499</v>
      </c>
      <c r="H63" s="2">
        <v>19.458926306890202</v>
      </c>
      <c r="I63" s="2">
        <v>11.610539664647</v>
      </c>
      <c r="J63" s="2">
        <v>19.515288149922501</v>
      </c>
      <c r="K63" s="2">
        <v>20.938424686487199</v>
      </c>
    </row>
    <row r="64" spans="4:19" x14ac:dyDescent="0.2">
      <c r="E64" t="s">
        <v>142</v>
      </c>
      <c r="F64" s="2">
        <v>4.5371283640975095</v>
      </c>
      <c r="G64" s="2">
        <v>3.8607862477103003</v>
      </c>
      <c r="H64" s="2">
        <v>0.39453290122587004</v>
      </c>
      <c r="I64" s="2">
        <v>0.40862336198393701</v>
      </c>
      <c r="J64" s="2">
        <v>1.54995068338735</v>
      </c>
      <c r="K64" s="2">
        <v>1.3104128505002099</v>
      </c>
    </row>
    <row r="65" spans="5:11" x14ac:dyDescent="0.2">
      <c r="E65" t="s">
        <v>143</v>
      </c>
      <c r="F65" s="2">
        <v>3.6917007186134998</v>
      </c>
      <c r="G65" s="2">
        <v>2.2685641820487499</v>
      </c>
      <c r="H65" s="2">
        <v>1.28223192898408</v>
      </c>
      <c r="I65" s="2">
        <v>0.61998027335493899</v>
      </c>
      <c r="J65" s="2">
        <v>1.04269409609694</v>
      </c>
      <c r="K65" s="2">
        <v>0.47907566577427102</v>
      </c>
    </row>
    <row r="66" spans="5:11" x14ac:dyDescent="0.2">
      <c r="E66" t="s">
        <v>144</v>
      </c>
      <c r="F66" s="2">
        <v>3.2689868958715</v>
      </c>
      <c r="G66" s="2">
        <v>2.8885444554036899</v>
      </c>
      <c r="H66" s="2">
        <v>1.9022122023390198</v>
      </c>
      <c r="I66" s="2">
        <v>1.5781316049034801</v>
      </c>
      <c r="J66" s="2">
        <v>0.67634211638720609</v>
      </c>
      <c r="K66" s="2">
        <v>0.47907566577427102</v>
      </c>
    </row>
    <row r="67" spans="5:11" x14ac:dyDescent="0.2">
      <c r="E67" t="s">
        <v>145</v>
      </c>
      <c r="F67" s="2">
        <v>3.1844441313230902</v>
      </c>
      <c r="G67" s="2">
        <v>2.0431168099196801</v>
      </c>
      <c r="H67" s="2">
        <v>2.5081020149358899</v>
      </c>
      <c r="I67" s="2">
        <v>1.5358602226292799</v>
      </c>
      <c r="J67" s="2">
        <v>1.16950824291954</v>
      </c>
      <c r="K67" s="2">
        <v>0.74679442017754005</v>
      </c>
    </row>
    <row r="68" spans="5:11" x14ac:dyDescent="0.2">
      <c r="E68" t="s">
        <v>146</v>
      </c>
      <c r="F68" s="2">
        <v>3.1421727490488904</v>
      </c>
      <c r="G68" s="2">
        <v>2.0008454276454799</v>
      </c>
      <c r="H68" s="2">
        <v>2.1981118782584201</v>
      </c>
      <c r="I68" s="2">
        <v>1.19768916443568</v>
      </c>
      <c r="J68" s="2">
        <v>0.61998027335493899</v>
      </c>
      <c r="K68" s="2">
        <v>0.63407073411300596</v>
      </c>
    </row>
    <row r="69" spans="5:11" x14ac:dyDescent="0.2">
      <c r="E69" t="s">
        <v>147</v>
      </c>
      <c r="F69" s="2">
        <v>3.05762998450049</v>
      </c>
      <c r="G69" s="2">
        <v>4.81893757925884</v>
      </c>
      <c r="H69" s="2">
        <v>0</v>
      </c>
      <c r="I69" s="2">
        <v>1.4090460758066801E-2</v>
      </c>
      <c r="J69" s="2">
        <v>4.0298717768071004</v>
      </c>
      <c r="K69" s="2">
        <v>1.9585740453712801</v>
      </c>
    </row>
    <row r="70" spans="5:11" x14ac:dyDescent="0.2">
      <c r="E70" t="s">
        <v>148</v>
      </c>
      <c r="F70" s="2">
        <v>2.14175003522615</v>
      </c>
      <c r="G70" s="2">
        <v>2.1699309567422902</v>
      </c>
      <c r="H70" s="2">
        <v>2.76173030858109</v>
      </c>
      <c r="I70" s="2">
        <v>1.78948851627448</v>
      </c>
      <c r="J70" s="2">
        <v>0.80315626320980704</v>
      </c>
      <c r="K70" s="2">
        <v>0.563618430322672</v>
      </c>
    </row>
    <row r="71" spans="5:11" x14ac:dyDescent="0.2">
      <c r="E71" t="s">
        <v>149</v>
      </c>
      <c r="F71" s="2">
        <v>1.7331266732422201</v>
      </c>
      <c r="G71" s="2">
        <v>0.92997041003240799</v>
      </c>
      <c r="H71" s="2">
        <v>2.05720727067775</v>
      </c>
      <c r="I71" s="2">
        <v>1.00042271382274</v>
      </c>
      <c r="J71" s="2">
        <v>0.49316612653233799</v>
      </c>
      <c r="K71" s="2">
        <v>0.38044244046780301</v>
      </c>
    </row>
    <row r="72" spans="5:11" x14ac:dyDescent="0.2">
      <c r="E72" t="s">
        <v>150</v>
      </c>
      <c r="F72" s="2">
        <v>1.43722699732281</v>
      </c>
      <c r="G72" s="2">
        <v>1.0990559391292101</v>
      </c>
      <c r="H72" s="2">
        <v>0.67634211638720609</v>
      </c>
      <c r="I72" s="2">
        <v>0.49316612653233799</v>
      </c>
      <c r="J72" s="2">
        <v>0.23953783288713498</v>
      </c>
      <c r="K72" s="2">
        <v>0.140904607580668</v>
      </c>
    </row>
    <row r="73" spans="5:11" x14ac:dyDescent="0.2">
      <c r="E73" t="s">
        <v>151</v>
      </c>
      <c r="F73" s="2">
        <v>1.4090460758066798</v>
      </c>
      <c r="G73" s="2">
        <v>1.1835987036776101</v>
      </c>
      <c r="H73" s="2">
        <v>4.7343948147104404</v>
      </c>
      <c r="I73" s="2">
        <v>2.2403832605326199</v>
      </c>
      <c r="J73" s="2">
        <v>0.563618430322672</v>
      </c>
      <c r="K73" s="2">
        <v>0.43680428350006995</v>
      </c>
    </row>
    <row r="74" spans="5:11" x14ac:dyDescent="0.2">
      <c r="E74" t="s">
        <v>152</v>
      </c>
      <c r="F74" s="2">
        <v>1.3808651542905499</v>
      </c>
      <c r="G74" s="2">
        <v>1.1554177821614799</v>
      </c>
      <c r="H74" s="2">
        <v>1.05678455685501</v>
      </c>
      <c r="I74" s="2">
        <v>0.718613498661406</v>
      </c>
      <c r="J74" s="2">
        <v>0.64816119487107204</v>
      </c>
      <c r="K74" s="2">
        <v>0.36635197970973699</v>
      </c>
    </row>
    <row r="75" spans="5:11" x14ac:dyDescent="0.2">
      <c r="E75" t="s">
        <v>153</v>
      </c>
      <c r="F75" s="2">
        <v>1.36677469353248</v>
      </c>
      <c r="G75" s="2">
        <v>0.88769902775820797</v>
      </c>
      <c r="H75" s="2">
        <v>2.7053684655488199</v>
      </c>
      <c r="I75" s="2">
        <v>1.8458503593067499</v>
      </c>
      <c r="J75" s="2">
        <v>0.35226151895166996</v>
      </c>
      <c r="K75" s="2">
        <v>0.32408059743553602</v>
      </c>
    </row>
    <row r="76" spans="5:11" x14ac:dyDescent="0.2">
      <c r="E76" t="s">
        <v>155</v>
      </c>
      <c r="F76" s="2">
        <v>24.883753698745952</v>
      </c>
      <c r="G76" s="2">
        <v>27.856840918698055</v>
      </c>
      <c r="H76" s="2">
        <v>42.186839509651982</v>
      </c>
      <c r="I76" s="2">
        <v>64.224320135268471</v>
      </c>
      <c r="J76" s="2">
        <v>48.80935606594339</v>
      </c>
      <c r="K76" s="2">
        <v>56.559109482880103</v>
      </c>
    </row>
  </sheetData>
  <mergeCells count="2">
    <mergeCell ref="P18:T18"/>
    <mergeCell ref="A1:G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0"/>
  <sheetViews>
    <sheetView zoomScale="106" zoomScaleNormal="106" workbookViewId="0">
      <selection activeCell="N37" sqref="N37"/>
    </sheetView>
  </sheetViews>
  <sheetFormatPr baseColWidth="10" defaultColWidth="8.83203125" defaultRowHeight="15" x14ac:dyDescent="0.2"/>
  <cols>
    <col min="9" max="9" width="10.33203125" bestFit="1" customWidth="1"/>
    <col min="13" max="13" width="10.33203125" bestFit="1" customWidth="1"/>
  </cols>
  <sheetData>
    <row r="1" spans="1:15" x14ac:dyDescent="0.2">
      <c r="A1" s="44" t="s">
        <v>189</v>
      </c>
      <c r="B1" s="44"/>
      <c r="C1" s="44"/>
      <c r="D1" s="44"/>
      <c r="E1" s="44" t="s">
        <v>195</v>
      </c>
      <c r="F1" s="44"/>
      <c r="G1" s="44"/>
      <c r="I1" s="39" t="s">
        <v>192</v>
      </c>
      <c r="J1" s="40"/>
      <c r="K1" s="41"/>
      <c r="M1" s="42" t="s">
        <v>193</v>
      </c>
      <c r="N1" s="43"/>
      <c r="O1" s="43"/>
    </row>
    <row r="2" spans="1:15" x14ac:dyDescent="0.2">
      <c r="A2" s="12"/>
      <c r="B2" s="22" t="s">
        <v>192</v>
      </c>
      <c r="C2" s="22" t="s">
        <v>193</v>
      </c>
      <c r="D2" s="22" t="s">
        <v>194</v>
      </c>
      <c r="E2" s="23" t="s">
        <v>192</v>
      </c>
      <c r="F2" s="23" t="s">
        <v>193</v>
      </c>
      <c r="G2" s="23" t="s">
        <v>194</v>
      </c>
      <c r="I2" s="22" t="s">
        <v>202</v>
      </c>
      <c r="J2" s="22" t="s">
        <v>204</v>
      </c>
      <c r="K2" s="22" t="s">
        <v>200</v>
      </c>
      <c r="M2" s="22" t="s">
        <v>203</v>
      </c>
      <c r="N2" s="22" t="s">
        <v>204</v>
      </c>
      <c r="O2" s="22" t="s">
        <v>200</v>
      </c>
    </row>
    <row r="3" spans="1:15" x14ac:dyDescent="0.2">
      <c r="A3" s="12" t="s">
        <v>190</v>
      </c>
      <c r="B3" s="12">
        <v>3295.7244999999998</v>
      </c>
      <c r="C3" s="12">
        <v>2834.1282999999999</v>
      </c>
      <c r="D3" s="12">
        <v>12.438000000000001</v>
      </c>
      <c r="E3" s="12">
        <v>1797.56494</v>
      </c>
      <c r="F3" s="12">
        <v>30.301310000000001</v>
      </c>
      <c r="G3" s="12">
        <v>4105.0634799999998</v>
      </c>
      <c r="I3" s="12">
        <v>20</v>
      </c>
      <c r="J3" s="12">
        <v>0.5</v>
      </c>
      <c r="K3" s="12">
        <v>797.55849999999998</v>
      </c>
      <c r="M3" s="12">
        <v>20</v>
      </c>
      <c r="N3" s="12">
        <v>0.5</v>
      </c>
      <c r="O3" s="12">
        <v>898.28207499999996</v>
      </c>
    </row>
    <row r="4" spans="1:15" x14ac:dyDescent="0.2">
      <c r="A4" s="12" t="s">
        <v>191</v>
      </c>
      <c r="B4" s="12">
        <v>4.0910000000000002</v>
      </c>
      <c r="C4" s="12">
        <v>2.0979999999999999</v>
      </c>
      <c r="D4" s="12">
        <v>3.51</v>
      </c>
      <c r="E4" s="12">
        <v>4.0910000000000002</v>
      </c>
      <c r="F4" s="12">
        <v>2.0960000000000001</v>
      </c>
      <c r="G4" s="12">
        <v>3.512</v>
      </c>
      <c r="I4" s="12">
        <v>40</v>
      </c>
      <c r="J4" s="12">
        <v>1</v>
      </c>
      <c r="K4" s="12">
        <v>1507.0160999999998</v>
      </c>
      <c r="M4" s="12">
        <v>40</v>
      </c>
      <c r="N4" s="12">
        <v>1</v>
      </c>
      <c r="O4" s="12">
        <v>1688.2820750000001</v>
      </c>
    </row>
    <row r="5" spans="1:15" x14ac:dyDescent="0.2">
      <c r="I5" s="12">
        <v>60</v>
      </c>
      <c r="J5" s="12">
        <v>1.5</v>
      </c>
      <c r="K5" s="12">
        <v>2457.4737999999998</v>
      </c>
      <c r="M5" s="12">
        <v>60</v>
      </c>
      <c r="N5" s="12">
        <v>1.5</v>
      </c>
      <c r="O5" s="12">
        <v>2586.5641500000002</v>
      </c>
    </row>
    <row r="6" spans="1:15" x14ac:dyDescent="0.2">
      <c r="A6" s="44" t="s">
        <v>196</v>
      </c>
      <c r="B6" s="44"/>
      <c r="C6" s="44"/>
      <c r="D6" s="44"/>
      <c r="E6" s="44" t="s">
        <v>197</v>
      </c>
      <c r="F6" s="44"/>
      <c r="G6" s="44"/>
      <c r="I6" s="12">
        <v>80</v>
      </c>
      <c r="J6" s="12">
        <v>2</v>
      </c>
      <c r="K6" s="12">
        <v>3190.2339999999999</v>
      </c>
      <c r="M6" s="12">
        <v>80</v>
      </c>
      <c r="N6" s="12">
        <v>2</v>
      </c>
      <c r="O6" s="12">
        <v>3593.1282999999999</v>
      </c>
    </row>
    <row r="7" spans="1:15" x14ac:dyDescent="0.2">
      <c r="A7" s="12"/>
      <c r="B7" s="22" t="s">
        <v>192</v>
      </c>
      <c r="C7" s="22" t="s">
        <v>193</v>
      </c>
      <c r="D7" s="22" t="s">
        <v>194</v>
      </c>
      <c r="E7" s="23" t="s">
        <v>192</v>
      </c>
      <c r="F7" s="23" t="s">
        <v>193</v>
      </c>
      <c r="G7" s="23" t="s">
        <v>194</v>
      </c>
      <c r="I7" s="12">
        <v>100</v>
      </c>
      <c r="J7" s="12">
        <v>2.5</v>
      </c>
      <c r="K7" s="12">
        <v>3975.9085</v>
      </c>
      <c r="M7" s="12">
        <v>100</v>
      </c>
      <c r="N7" s="12">
        <v>2.5</v>
      </c>
      <c r="O7" s="12">
        <v>4273.1283000000003</v>
      </c>
    </row>
    <row r="8" spans="1:15" x14ac:dyDescent="0.2">
      <c r="A8" s="12" t="s">
        <v>190</v>
      </c>
      <c r="B8" s="12">
        <v>3842.9276</v>
      </c>
      <c r="C8" s="12">
        <v>2145.2784999999999</v>
      </c>
      <c r="D8" s="12">
        <v>8.6378000000000004</v>
      </c>
      <c r="E8" s="12">
        <v>729.60675000000003</v>
      </c>
      <c r="F8" s="12">
        <v>28.5869</v>
      </c>
      <c r="G8" s="12">
        <v>5779.4838900000004</v>
      </c>
      <c r="I8" s="24" t="s">
        <v>83</v>
      </c>
      <c r="J8" s="24" t="s">
        <v>206</v>
      </c>
      <c r="K8" s="24" t="s">
        <v>207</v>
      </c>
      <c r="M8" s="24" t="s">
        <v>83</v>
      </c>
      <c r="N8" s="24" t="s">
        <v>206</v>
      </c>
      <c r="O8" s="24" t="s">
        <v>207</v>
      </c>
    </row>
    <row r="9" spans="1:15" x14ac:dyDescent="0.2">
      <c r="A9" s="12" t="s">
        <v>191</v>
      </c>
      <c r="B9" s="12">
        <v>4.0940000000000003</v>
      </c>
      <c r="C9" s="12">
        <v>2.0990000000000002</v>
      </c>
      <c r="D9" s="12">
        <v>3.51</v>
      </c>
      <c r="E9" s="12">
        <v>4.0910000000000002</v>
      </c>
      <c r="F9" s="12">
        <v>2.1</v>
      </c>
      <c r="G9" s="12">
        <v>3.51</v>
      </c>
      <c r="I9" s="12" t="s">
        <v>90</v>
      </c>
      <c r="J9" s="12">
        <v>2.0649799322917195</v>
      </c>
      <c r="K9" s="12">
        <v>3295.7244999999998</v>
      </c>
      <c r="M9" s="12" t="s">
        <v>90</v>
      </c>
      <c r="N9" s="12">
        <v>1.6303210116781708</v>
      </c>
      <c r="O9" s="12">
        <v>2834.1282999999999</v>
      </c>
    </row>
    <row r="10" spans="1:15" x14ac:dyDescent="0.2">
      <c r="I10" s="12" t="s">
        <v>93</v>
      </c>
      <c r="J10" s="12">
        <v>1.1349252021305274</v>
      </c>
      <c r="K10" s="12">
        <v>1797.56494</v>
      </c>
      <c r="M10" s="12" t="s">
        <v>93</v>
      </c>
      <c r="N10" s="12">
        <v>1.5313550473698076E-2</v>
      </c>
      <c r="O10" s="12">
        <v>30.301310000000001</v>
      </c>
    </row>
    <row r="11" spans="1:15" x14ac:dyDescent="0.2">
      <c r="A11" s="44" t="s">
        <v>198</v>
      </c>
      <c r="B11" s="44"/>
      <c r="C11" s="44"/>
      <c r="D11" s="44"/>
      <c r="E11" s="44" t="s">
        <v>199</v>
      </c>
      <c r="F11" s="44"/>
      <c r="G11" s="44"/>
      <c r="I11" s="12" t="s">
        <v>47</v>
      </c>
      <c r="J11" s="12">
        <v>2.4046826215792803</v>
      </c>
      <c r="K11" s="12">
        <v>3842.9276</v>
      </c>
      <c r="M11" s="12" t="s">
        <v>47</v>
      </c>
      <c r="N11" s="12">
        <v>1.2335427615874943</v>
      </c>
      <c r="O11" s="12">
        <v>2145.2784999999999</v>
      </c>
    </row>
    <row r="12" spans="1:15" x14ac:dyDescent="0.2">
      <c r="A12" s="12"/>
      <c r="B12" s="22" t="s">
        <v>192</v>
      </c>
      <c r="C12" s="22" t="s">
        <v>193</v>
      </c>
      <c r="D12" s="22" t="s">
        <v>194</v>
      </c>
      <c r="E12" s="23" t="s">
        <v>192</v>
      </c>
      <c r="F12" s="23" t="s">
        <v>193</v>
      </c>
      <c r="G12" s="23" t="s">
        <v>194</v>
      </c>
      <c r="I12" s="12" t="s">
        <v>48</v>
      </c>
      <c r="J12" s="12">
        <v>0.47193870006269312</v>
      </c>
      <c r="K12" s="12">
        <v>729.60675000000003</v>
      </c>
      <c r="M12" s="12" t="s">
        <v>48</v>
      </c>
      <c r="N12" s="12">
        <v>1.4326048409041954E-2</v>
      </c>
      <c r="O12" s="12">
        <v>28.5869</v>
      </c>
    </row>
    <row r="13" spans="1:15" x14ac:dyDescent="0.2">
      <c r="A13" s="12" t="s">
        <v>190</v>
      </c>
      <c r="B13" s="12">
        <v>2365.7298000000001</v>
      </c>
      <c r="C13" s="12">
        <v>1978.1835000000001</v>
      </c>
      <c r="D13" s="12">
        <v>13.543699999999999</v>
      </c>
      <c r="E13" s="12">
        <v>525.23797999999999</v>
      </c>
      <c r="F13" s="12">
        <v>19.817160000000001</v>
      </c>
      <c r="G13" s="12">
        <v>3974.61841</v>
      </c>
      <c r="I13" s="12" t="s">
        <v>100</v>
      </c>
      <c r="J13" s="12">
        <v>1.4876409139031583</v>
      </c>
      <c r="K13" s="12">
        <v>2365.7298000000001</v>
      </c>
      <c r="M13" s="12" t="s">
        <v>100</v>
      </c>
      <c r="N13" s="12">
        <v>1.1372958559501529</v>
      </c>
      <c r="O13" s="12">
        <v>1978.1835000000001</v>
      </c>
    </row>
    <row r="14" spans="1:15" x14ac:dyDescent="0.2">
      <c r="A14" s="12" t="s">
        <v>191</v>
      </c>
      <c r="B14" s="12">
        <v>4.0940000000000003</v>
      </c>
      <c r="C14" s="12">
        <v>2.1</v>
      </c>
      <c r="D14" s="12">
        <v>3.51</v>
      </c>
      <c r="E14" s="12">
        <v>4.0940000000000003</v>
      </c>
      <c r="F14" s="12">
        <v>2.0990000000000002</v>
      </c>
      <c r="G14" s="12">
        <v>3.51</v>
      </c>
      <c r="I14" s="12" t="s">
        <v>103</v>
      </c>
      <c r="J14" s="12">
        <v>0.34506693932999466</v>
      </c>
      <c r="K14" s="12">
        <v>525.23797999999999</v>
      </c>
      <c r="M14" s="12" t="s">
        <v>103</v>
      </c>
      <c r="N14" s="12">
        <v>9.2746684261339092E-3</v>
      </c>
      <c r="O14" s="12">
        <v>19.817160000000001</v>
      </c>
    </row>
    <row r="17" spans="2:15" x14ac:dyDescent="0.2">
      <c r="B17" s="46"/>
      <c r="C17" s="47"/>
      <c r="D17" s="47"/>
      <c r="E17" s="47"/>
      <c r="F17" s="47"/>
      <c r="G17" s="47"/>
      <c r="H17" t="s">
        <v>201</v>
      </c>
      <c r="J17">
        <f>TREND(N19:N23,O19:O23,O30)</f>
        <v>1.716899073428042</v>
      </c>
      <c r="M17" s="44" t="s">
        <v>194</v>
      </c>
      <c r="N17" s="45"/>
      <c r="O17" s="45"/>
    </row>
    <row r="18" spans="2:15" x14ac:dyDescent="0.2">
      <c r="B18" s="22"/>
      <c r="C18" s="22"/>
      <c r="D18" s="22"/>
      <c r="E18" s="24"/>
      <c r="F18" s="24"/>
      <c r="G18" s="24"/>
      <c r="M18" s="22" t="s">
        <v>205</v>
      </c>
      <c r="N18" s="22" t="s">
        <v>204</v>
      </c>
      <c r="O18" s="22" t="s">
        <v>200</v>
      </c>
    </row>
    <row r="19" spans="2:15" x14ac:dyDescent="0.2">
      <c r="B19" s="12"/>
      <c r="C19" s="12"/>
      <c r="D19" s="12"/>
      <c r="E19" s="12"/>
      <c r="F19" s="12"/>
      <c r="G19" s="12"/>
      <c r="M19" s="12">
        <v>20</v>
      </c>
      <c r="N19" s="12">
        <v>0.5</v>
      </c>
      <c r="O19" s="12">
        <f>O23/5</f>
        <v>1211.4967780000002</v>
      </c>
    </row>
    <row r="20" spans="2:15" x14ac:dyDescent="0.2">
      <c r="B20" s="12"/>
      <c r="C20" s="12"/>
      <c r="D20" s="12"/>
      <c r="E20" s="12"/>
      <c r="F20" s="12"/>
      <c r="G20" s="12"/>
      <c r="M20" s="12">
        <v>40</v>
      </c>
      <c r="N20" s="12">
        <v>1</v>
      </c>
      <c r="O20" s="12">
        <f>O19+900</f>
        <v>2111.4967780000002</v>
      </c>
    </row>
    <row r="21" spans="2:15" x14ac:dyDescent="0.2">
      <c r="B21" s="12"/>
      <c r="C21" s="12"/>
      <c r="D21" s="12"/>
      <c r="E21" s="12"/>
      <c r="F21" s="12"/>
      <c r="G21" s="12"/>
      <c r="M21" s="12">
        <v>60</v>
      </c>
      <c r="N21" s="12">
        <v>1.5</v>
      </c>
      <c r="O21" s="12">
        <f>O20+O19</f>
        <v>3322.9935560000004</v>
      </c>
    </row>
    <row r="22" spans="2:15" x14ac:dyDescent="0.2">
      <c r="B22" s="12"/>
      <c r="C22" s="12"/>
      <c r="D22" s="12"/>
      <c r="E22" s="12"/>
      <c r="F22" s="12"/>
      <c r="G22" s="12"/>
      <c r="M22" s="12">
        <v>80</v>
      </c>
      <c r="N22" s="12">
        <v>2</v>
      </c>
      <c r="O22" s="12">
        <f>O21+1200</f>
        <v>4522.9935560000004</v>
      </c>
    </row>
    <row r="23" spans="2:15" x14ac:dyDescent="0.2">
      <c r="B23" s="12"/>
      <c r="C23" s="12"/>
      <c r="D23" s="12"/>
      <c r="E23" s="12"/>
      <c r="F23" s="12"/>
      <c r="G23" s="12"/>
      <c r="M23" s="12">
        <v>100</v>
      </c>
      <c r="N23" s="12">
        <v>2.5</v>
      </c>
      <c r="O23" s="12">
        <v>6057.4838900000004</v>
      </c>
    </row>
    <row r="24" spans="2:15" x14ac:dyDescent="0.2">
      <c r="E24" s="12"/>
      <c r="F24" s="12"/>
      <c r="G24" s="12"/>
      <c r="M24" s="24" t="s">
        <v>83</v>
      </c>
      <c r="N24" s="24" t="s">
        <v>206</v>
      </c>
      <c r="O24" s="24" t="s">
        <v>207</v>
      </c>
    </row>
    <row r="25" spans="2:15" x14ac:dyDescent="0.2">
      <c r="M25" s="12" t="s">
        <v>90</v>
      </c>
      <c r="N25" s="12">
        <v>9.3336138558211657E-2</v>
      </c>
      <c r="O25" s="12">
        <v>12.438000000000001</v>
      </c>
    </row>
    <row r="26" spans="2:15" x14ac:dyDescent="0.2">
      <c r="M26" s="12" t="s">
        <v>93</v>
      </c>
      <c r="N26" s="12">
        <v>1.7703509001429443</v>
      </c>
      <c r="O26" s="12">
        <v>4105.0634799999998</v>
      </c>
    </row>
    <row r="27" spans="2:15" x14ac:dyDescent="0.2">
      <c r="M27" s="12" t="s">
        <v>47</v>
      </c>
      <c r="N27" s="12">
        <v>9.1778949529281922E-2</v>
      </c>
      <c r="O27" s="12">
        <v>8.6378000000000004</v>
      </c>
    </row>
    <row r="28" spans="2:15" x14ac:dyDescent="0.2">
      <c r="M28" s="12" t="s">
        <v>48</v>
      </c>
      <c r="N28" s="12">
        <v>2.4564698129022817</v>
      </c>
      <c r="O28" s="12">
        <v>5779.4838900000004</v>
      </c>
    </row>
    <row r="29" spans="2:15" x14ac:dyDescent="0.2">
      <c r="M29" s="12" t="s">
        <v>100</v>
      </c>
      <c r="N29" s="12">
        <v>9.3789215740804052E-2</v>
      </c>
      <c r="O29" s="12">
        <v>13.543699999999999</v>
      </c>
    </row>
    <row r="30" spans="2:15" x14ac:dyDescent="0.2">
      <c r="M30" s="12" t="s">
        <v>103</v>
      </c>
      <c r="N30" s="12">
        <v>1.716899073428042</v>
      </c>
      <c r="O30" s="12">
        <v>3974.61841</v>
      </c>
    </row>
  </sheetData>
  <mergeCells count="10">
    <mergeCell ref="I1:K1"/>
    <mergeCell ref="M1:O1"/>
    <mergeCell ref="M17:O17"/>
    <mergeCell ref="B17:G17"/>
    <mergeCell ref="A1:D1"/>
    <mergeCell ref="E1:G1"/>
    <mergeCell ref="A6:D6"/>
    <mergeCell ref="E6:G6"/>
    <mergeCell ref="A11:D11"/>
    <mergeCell ref="E11:G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 &amp; stat.</vt:lpstr>
      <vt:lpstr>NH3 and pH in anode</vt:lpstr>
      <vt:lpstr>NO3 in anode &amp; cathode</vt:lpstr>
      <vt:lpstr>Spp, genus, phyl &amp; stand. curve</vt:lpstr>
      <vt:lpstr>GC results and standard curves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2021-06-21T16:56:01Z</cp:lastPrinted>
  <dcterms:created xsi:type="dcterms:W3CDTF">2020-12-21T20:15:04Z</dcterms:created>
  <dcterms:modified xsi:type="dcterms:W3CDTF">2022-04-06T04:01:56Z</dcterms:modified>
</cp:coreProperties>
</file>