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1788C640-F22F-4AD7-8910-71EE02853D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ibersortx" sheetId="1" r:id="rId1"/>
    <sheet name="GEOCibersortx" sheetId="2" r:id="rId2"/>
  </sheets>
  <calcPr calcId="181029"/>
</workbook>
</file>

<file path=xl/calcChain.xml><?xml version="1.0" encoding="utf-8"?>
<calcChain xmlns="http://schemas.openxmlformats.org/spreadsheetml/2006/main">
  <c r="T2" i="2" l="1"/>
  <c r="U2" i="2"/>
  <c r="V2" i="2"/>
  <c r="W2" i="2"/>
  <c r="T3" i="2"/>
  <c r="U3" i="2"/>
  <c r="V3" i="2"/>
  <c r="W3" i="2"/>
  <c r="T4" i="2"/>
  <c r="U4" i="2"/>
  <c r="V4" i="2"/>
  <c r="W4" i="2"/>
  <c r="T5" i="2"/>
  <c r="U5" i="2"/>
  <c r="V5" i="2"/>
  <c r="W5" i="2"/>
  <c r="T6" i="2"/>
  <c r="U6" i="2"/>
  <c r="V6" i="2"/>
  <c r="W6" i="2"/>
  <c r="T7" i="2"/>
  <c r="U7" i="2"/>
  <c r="V7" i="2"/>
  <c r="W7" i="2"/>
  <c r="T8" i="2"/>
  <c r="U8" i="2"/>
  <c r="V8" i="2"/>
  <c r="W8" i="2"/>
  <c r="T9" i="2"/>
  <c r="U9" i="2"/>
  <c r="V9" i="2"/>
  <c r="W9" i="2"/>
  <c r="T10" i="2"/>
  <c r="U10" i="2"/>
  <c r="V10" i="2"/>
  <c r="W10" i="2"/>
  <c r="T11" i="2"/>
  <c r="U11" i="2"/>
  <c r="V11" i="2"/>
  <c r="W11" i="2"/>
  <c r="T12" i="2"/>
  <c r="U12" i="2"/>
  <c r="V12" i="2"/>
  <c r="W12" i="2"/>
  <c r="T13" i="2"/>
  <c r="U13" i="2"/>
  <c r="V13" i="2"/>
  <c r="W13" i="2"/>
  <c r="T14" i="2"/>
  <c r="U14" i="2"/>
  <c r="V14" i="2"/>
  <c r="W14" i="2"/>
  <c r="T15" i="2"/>
  <c r="U15" i="2"/>
  <c r="V15" i="2"/>
  <c r="W15" i="2"/>
  <c r="T16" i="2"/>
  <c r="U16" i="2"/>
  <c r="V16" i="2"/>
  <c r="W16" i="2"/>
  <c r="T17" i="2"/>
  <c r="U17" i="2"/>
  <c r="V17" i="2"/>
  <c r="W17" i="2"/>
  <c r="T18" i="2"/>
  <c r="U18" i="2"/>
  <c r="V18" i="2"/>
  <c r="W18" i="2"/>
  <c r="T19" i="2"/>
  <c r="U19" i="2"/>
  <c r="V19" i="2"/>
  <c r="W19" i="2"/>
  <c r="T20" i="2"/>
  <c r="U20" i="2"/>
  <c r="V20" i="2"/>
  <c r="W20" i="2"/>
  <c r="T21" i="2"/>
  <c r="U21" i="2"/>
  <c r="V21" i="2"/>
  <c r="W21" i="2"/>
  <c r="T22" i="2"/>
  <c r="U22" i="2"/>
  <c r="V22" i="2"/>
  <c r="W22" i="2"/>
  <c r="T23" i="2"/>
  <c r="U23" i="2"/>
  <c r="V23" i="2"/>
  <c r="W23" i="2"/>
  <c r="T24" i="2"/>
  <c r="U24" i="2"/>
  <c r="V24" i="2"/>
  <c r="W24" i="2"/>
  <c r="T25" i="2"/>
  <c r="U25" i="2"/>
  <c r="V25" i="2"/>
  <c r="W25" i="2"/>
  <c r="T26" i="2"/>
  <c r="U26" i="2"/>
  <c r="V26" i="2"/>
  <c r="W26" i="2"/>
  <c r="T27" i="2"/>
  <c r="U27" i="2"/>
  <c r="V27" i="2"/>
  <c r="W27" i="2"/>
  <c r="T28" i="2"/>
  <c r="U28" i="2"/>
  <c r="V28" i="2"/>
  <c r="W28" i="2"/>
  <c r="T29" i="2"/>
  <c r="U29" i="2"/>
  <c r="V29" i="2"/>
  <c r="W29" i="2"/>
  <c r="T30" i="2"/>
  <c r="U30" i="2"/>
  <c r="V30" i="2"/>
  <c r="W30" i="2"/>
  <c r="T31" i="2"/>
  <c r="U31" i="2"/>
  <c r="V31" i="2"/>
  <c r="W31" i="2"/>
  <c r="T32" i="2"/>
  <c r="U32" i="2"/>
  <c r="V32" i="2"/>
  <c r="W32" i="2"/>
  <c r="T33" i="2"/>
  <c r="U33" i="2"/>
  <c r="V33" i="2"/>
  <c r="W33" i="2"/>
  <c r="T34" i="2"/>
  <c r="U34" i="2"/>
  <c r="V34" i="2"/>
  <c r="W34" i="2"/>
  <c r="T35" i="2"/>
  <c r="U35" i="2"/>
  <c r="V35" i="2"/>
  <c r="W35" i="2"/>
  <c r="T36" i="2"/>
  <c r="U36" i="2"/>
  <c r="V36" i="2"/>
  <c r="W36" i="2"/>
  <c r="T37" i="2"/>
  <c r="U37" i="2"/>
  <c r="V37" i="2"/>
  <c r="W37" i="2"/>
  <c r="T38" i="2"/>
  <c r="U38" i="2"/>
  <c r="V38" i="2"/>
  <c r="W38" i="2"/>
  <c r="T39" i="2"/>
  <c r="U39" i="2"/>
  <c r="V39" i="2"/>
  <c r="W39" i="2"/>
  <c r="T40" i="2"/>
  <c r="U40" i="2"/>
  <c r="V40" i="2"/>
  <c r="W40" i="2"/>
  <c r="T41" i="2"/>
  <c r="U41" i="2"/>
  <c r="V41" i="2"/>
  <c r="W41" i="2"/>
  <c r="T42" i="2"/>
  <c r="U42" i="2"/>
  <c r="V42" i="2"/>
  <c r="W42" i="2"/>
  <c r="T43" i="2"/>
  <c r="U43" i="2"/>
  <c r="V43" i="2"/>
  <c r="W43" i="2"/>
  <c r="T44" i="2"/>
  <c r="U44" i="2"/>
  <c r="V44" i="2"/>
  <c r="W44" i="2"/>
  <c r="T45" i="2"/>
  <c r="U45" i="2"/>
  <c r="V45" i="2"/>
  <c r="W45" i="2"/>
  <c r="T46" i="2"/>
  <c r="U46" i="2"/>
  <c r="V46" i="2"/>
  <c r="W46" i="2"/>
  <c r="T47" i="2"/>
  <c r="U47" i="2"/>
  <c r="V47" i="2"/>
  <c r="W47" i="2"/>
  <c r="W48" i="2"/>
  <c r="V48" i="2"/>
  <c r="U48" i="2"/>
  <c r="T48" i="2"/>
  <c r="B87" i="2" l="1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<sst xmlns="http://schemas.openxmlformats.org/spreadsheetml/2006/main" count="232" uniqueCount="117">
  <si>
    <t>Mixture</t>
  </si>
  <si>
    <t>B cells naive</t>
  </si>
  <si>
    <t>B cells memory</t>
  </si>
  <si>
    <t>Plasma cells</t>
  </si>
  <si>
    <t>T cells CD8</t>
  </si>
  <si>
    <t>T cells CD4 naive</t>
  </si>
  <si>
    <t>T cells CD4 memory resting</t>
  </si>
  <si>
    <t>T cells CD4 memory activated</t>
  </si>
  <si>
    <t>T cells follicular helper</t>
  </si>
  <si>
    <t>T cells regulatory (Tregs)</t>
  </si>
  <si>
    <t>T cells gamma delta</t>
  </si>
  <si>
    <t>NK cells resting</t>
  </si>
  <si>
    <t>NK cells activated</t>
  </si>
  <si>
    <t>Monocytes</t>
  </si>
  <si>
    <t>Macrophages M0</t>
  </si>
  <si>
    <t>Macrophages M1</t>
  </si>
  <si>
    <t>Macrophages M2</t>
  </si>
  <si>
    <t>Dendritic cells resting</t>
  </si>
  <si>
    <t>Dendritic cells activated</t>
  </si>
  <si>
    <t>Mast cells resting</t>
  </si>
  <si>
    <t>Mast cells activated</t>
  </si>
  <si>
    <t>Eosinophils</t>
  </si>
  <si>
    <t>Neutrophils</t>
  </si>
  <si>
    <t>P-value</t>
  </si>
  <si>
    <t>Correlation</t>
  </si>
  <si>
    <t>RMSE</t>
  </si>
  <si>
    <t>GSM1235016</t>
  </si>
  <si>
    <t>GSM1235018</t>
  </si>
  <si>
    <t>GSM1235020</t>
  </si>
  <si>
    <t>GSM1235022</t>
  </si>
  <si>
    <t>GSM1235024</t>
  </si>
  <si>
    <t>GSM1235026</t>
  </si>
  <si>
    <t>GSM1235028</t>
  </si>
  <si>
    <t>GSM1235030</t>
  </si>
  <si>
    <t>GSM1235032</t>
  </si>
  <si>
    <t>GSM1235034</t>
  </si>
  <si>
    <t>GSM1235036</t>
  </si>
  <si>
    <t>GSM1235038</t>
  </si>
  <si>
    <t>GSM1235040</t>
  </si>
  <si>
    <t>GSM1235042</t>
  </si>
  <si>
    <t>GSM1235044</t>
  </si>
  <si>
    <t>GSM1235046</t>
  </si>
  <si>
    <t>GSM1235048</t>
  </si>
  <si>
    <t>GSM1235050</t>
  </si>
  <si>
    <t>GSM1235052</t>
  </si>
  <si>
    <t>GSM1235054</t>
  </si>
  <si>
    <t>GSM1235056</t>
  </si>
  <si>
    <t>GSM1235058</t>
  </si>
  <si>
    <t>GSM1235060</t>
  </si>
  <si>
    <t>GSM1235064</t>
  </si>
  <si>
    <t>GSM1235066</t>
  </si>
  <si>
    <t>GSM1235068</t>
  </si>
  <si>
    <t>GSM1235070</t>
  </si>
  <si>
    <t>GSM1235072</t>
  </si>
  <si>
    <t>GSM1235076</t>
  </si>
  <si>
    <t>GSM1235078</t>
  </si>
  <si>
    <t>GSM1235080</t>
  </si>
  <si>
    <t>GSM1235082</t>
  </si>
  <si>
    <t>GSM1235086</t>
  </si>
  <si>
    <t>GSM1235088</t>
  </si>
  <si>
    <t>GSM1235090</t>
  </si>
  <si>
    <t>GSM1235017</t>
  </si>
  <si>
    <t>GSM1235019</t>
  </si>
  <si>
    <t>GSM1235021</t>
  </si>
  <si>
    <t>GSM1235023</t>
  </si>
  <si>
    <t>GSM1235025</t>
  </si>
  <si>
    <t>GSM1235027</t>
  </si>
  <si>
    <t>GSM1235029</t>
  </si>
  <si>
    <t>GSM1235031</t>
  </si>
  <si>
    <t>GSM1235033</t>
  </si>
  <si>
    <t>GSM1235035</t>
  </si>
  <si>
    <t>GSM1235037</t>
  </si>
  <si>
    <t>GSM1235039</t>
  </si>
  <si>
    <t>GSM1235041</t>
  </si>
  <si>
    <t>GSM1235043</t>
  </si>
  <si>
    <t>GSM1235045</t>
  </si>
  <si>
    <t>GSM1235047</t>
  </si>
  <si>
    <t>GSM1235049</t>
  </si>
  <si>
    <t>GSM1235051</t>
  </si>
  <si>
    <t>GSM1235053</t>
  </si>
  <si>
    <t>GSM1235055</t>
  </si>
  <si>
    <t>GSM1235057</t>
  </si>
  <si>
    <t>GSM1235059</t>
  </si>
  <si>
    <t>GSM1235061</t>
  </si>
  <si>
    <t>GSM1235062</t>
  </si>
  <si>
    <t>GSM1235063</t>
  </si>
  <si>
    <t>GSM1235065</t>
  </si>
  <si>
    <t>GSM1235067</t>
  </si>
  <si>
    <t>GSM1235069</t>
  </si>
  <si>
    <t>GSM1235071</t>
  </si>
  <si>
    <t>GSM1235073</t>
  </si>
  <si>
    <t>GSM1235074</t>
  </si>
  <si>
    <t>GSM1235075</t>
  </si>
  <si>
    <t>GSM1235077</t>
  </si>
  <si>
    <t>GSM1235079</t>
  </si>
  <si>
    <t>GSM1235081</t>
  </si>
  <si>
    <t>GSM1235083</t>
  </si>
  <si>
    <t>GSM1235084</t>
  </si>
  <si>
    <t>GSM1235085</t>
  </si>
  <si>
    <t>GSM1235087</t>
  </si>
  <si>
    <t>GSM1235089</t>
  </si>
  <si>
    <t>GSM1235091</t>
  </si>
  <si>
    <t>GSM1235092</t>
  </si>
  <si>
    <t>GSM1235093</t>
  </si>
  <si>
    <t>GSM1235094</t>
  </si>
  <si>
    <t>GSM1235095</t>
  </si>
  <si>
    <t>GSM1235096</t>
  </si>
  <si>
    <t>GSM1235097</t>
  </si>
  <si>
    <t>GSM1235098</t>
  </si>
  <si>
    <t>GSM1235099</t>
  </si>
  <si>
    <t>GSM1235101</t>
  </si>
  <si>
    <t>GSM1235103</t>
  </si>
  <si>
    <t>GSM1235105</t>
  </si>
  <si>
    <t>GSM1235107</t>
  </si>
  <si>
    <t>GSM1235109</t>
  </si>
  <si>
    <t>GSM1235111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</si>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</sst>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);[Red]\(0.00000\)"/>
  </numFmts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12.1"/>
      <color rgb="FF222222"/>
      <name val="Arial"/>
      <family val="2"/>
    </font>
    <font>
      <sz val="9"/>
      <name val="等线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CCCCC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76" fontId="18" fillId="33" borderId="10" xfId="0" applyNumberFormat="1" applyFont="1" applyFill="1" applyBorder="1" applyAlignment="1">
      <alignment horizontal="left" vertical="top" wrapText="1"/>
    </xf>
    <xf numFmtId="176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"/>
  <sheetViews>
    <sheetView tabSelected="1" workbookViewId="0">
      <selection activeCell="B23" sqref="B23"/>
    </sheetView>
  </sheetViews>
  <sheetFormatPr defaultRowHeight="14" x14ac:dyDescent="0.3"/>
  <cols>
    <col min="1" max="1" width="18.4140625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t="s">
        <v>26</v>
      </c>
      <c r="B2">
        <v>8.0446315844964006E-2</v>
      </c>
      <c r="C2">
        <v>0</v>
      </c>
      <c r="D2">
        <v>2.09119656561161E-2</v>
      </c>
      <c r="E2">
        <v>6.3989095191379301E-3</v>
      </c>
      <c r="F2">
        <v>1.39436488173074E-2</v>
      </c>
      <c r="G2">
        <v>9.1254522583021802E-2</v>
      </c>
      <c r="H2">
        <v>4.1692035795584399E-2</v>
      </c>
      <c r="I2">
        <v>6.24661485660176E-2</v>
      </c>
      <c r="J2">
        <v>0</v>
      </c>
      <c r="K2">
        <v>0.15504246414032999</v>
      </c>
      <c r="L2">
        <v>0</v>
      </c>
      <c r="M2">
        <v>0</v>
      </c>
      <c r="N2">
        <v>2.98527230259749E-2</v>
      </c>
      <c r="O2">
        <v>0</v>
      </c>
      <c r="P2">
        <v>3.8407938993809398E-2</v>
      </c>
      <c r="Q2">
        <v>0.14067434039985099</v>
      </c>
      <c r="R2">
        <v>1.3759288886651899E-2</v>
      </c>
      <c r="S2">
        <v>3.6321832224509701E-2</v>
      </c>
      <c r="T2">
        <v>0</v>
      </c>
      <c r="U2">
        <v>0.15365193892559501</v>
      </c>
      <c r="V2">
        <v>4.2224101503243801E-2</v>
      </c>
      <c r="W2">
        <v>7.29518251178847E-2</v>
      </c>
      <c r="X2">
        <v>0</v>
      </c>
      <c r="Y2">
        <v>0.230043221406874</v>
      </c>
      <c r="Z2">
        <v>0.98918354441423695</v>
      </c>
    </row>
    <row r="3" spans="1:26" x14ac:dyDescent="0.3">
      <c r="A3" t="s">
        <v>27</v>
      </c>
      <c r="B3">
        <v>3.49944553018995E-3</v>
      </c>
      <c r="C3">
        <v>0</v>
      </c>
      <c r="D3">
        <v>1.4038758904175001E-2</v>
      </c>
      <c r="E3">
        <v>0</v>
      </c>
      <c r="F3">
        <v>4.8489437097534E-4</v>
      </c>
      <c r="G3">
        <v>9.83988001405081E-2</v>
      </c>
      <c r="H3">
        <v>0</v>
      </c>
      <c r="I3">
        <v>2.07923822398422E-2</v>
      </c>
      <c r="J3">
        <v>0</v>
      </c>
      <c r="K3">
        <v>4.8771871026017599E-2</v>
      </c>
      <c r="L3">
        <v>0</v>
      </c>
      <c r="M3">
        <v>3.11206782365889E-2</v>
      </c>
      <c r="N3">
        <v>7.9819278852241604E-2</v>
      </c>
      <c r="O3">
        <v>5.5493734349857701E-2</v>
      </c>
      <c r="P3">
        <v>3.1613584987332299E-2</v>
      </c>
      <c r="Q3">
        <v>9.3690498404752506E-2</v>
      </c>
      <c r="R3">
        <v>1.12548928480075E-2</v>
      </c>
      <c r="S3">
        <v>2.69343078026839E-2</v>
      </c>
      <c r="T3">
        <v>0</v>
      </c>
      <c r="U3">
        <v>0.38986485692789702</v>
      </c>
      <c r="V3">
        <v>3.3448138467544401E-2</v>
      </c>
      <c r="W3">
        <v>6.07738769113862E-2</v>
      </c>
      <c r="X3">
        <v>0</v>
      </c>
      <c r="Y3">
        <v>0.43174843748820102</v>
      </c>
      <c r="Z3">
        <v>0.91140747816162604</v>
      </c>
    </row>
    <row r="4" spans="1:26" x14ac:dyDescent="0.3">
      <c r="A4" t="s">
        <v>28</v>
      </c>
      <c r="B4">
        <v>3.5060707755364899E-2</v>
      </c>
      <c r="C4">
        <v>0</v>
      </c>
      <c r="D4">
        <v>2.4653075717363498E-2</v>
      </c>
      <c r="E4">
        <v>7.5142319416550099E-2</v>
      </c>
      <c r="F4">
        <v>0</v>
      </c>
      <c r="G4">
        <v>0.17439135191025201</v>
      </c>
      <c r="H4">
        <v>7.0939440975571399E-3</v>
      </c>
      <c r="I4">
        <v>3.8504818043594201E-2</v>
      </c>
      <c r="J4">
        <v>0</v>
      </c>
      <c r="K4">
        <v>7.0261030512555098E-2</v>
      </c>
      <c r="L4">
        <v>3.63641608116345E-3</v>
      </c>
      <c r="M4">
        <v>2.7522711197282099E-2</v>
      </c>
      <c r="N4">
        <v>1.5156324511970401E-2</v>
      </c>
      <c r="O4">
        <v>0</v>
      </c>
      <c r="P4">
        <v>7.6860873252986295E-2</v>
      </c>
      <c r="Q4">
        <v>0.13605256058739401</v>
      </c>
      <c r="R4">
        <v>4.9538497122357902E-2</v>
      </c>
      <c r="S4">
        <v>6.7044052077400093E-2</v>
      </c>
      <c r="T4">
        <v>0</v>
      </c>
      <c r="U4">
        <v>0.140858889240084</v>
      </c>
      <c r="V4">
        <v>2.6657807404168898E-2</v>
      </c>
      <c r="W4">
        <v>3.15646210719564E-2</v>
      </c>
      <c r="X4">
        <v>0</v>
      </c>
      <c r="Y4">
        <v>0.25999172197764903</v>
      </c>
      <c r="Z4">
        <v>0.978489646960084</v>
      </c>
    </row>
    <row r="5" spans="1:26" x14ac:dyDescent="0.3">
      <c r="A5" t="s">
        <v>29</v>
      </c>
      <c r="B5">
        <v>2.3304500873010801E-2</v>
      </c>
      <c r="C5">
        <v>0</v>
      </c>
      <c r="D5">
        <v>1.9938068052783E-2</v>
      </c>
      <c r="E5">
        <v>2.4739557070464401E-2</v>
      </c>
      <c r="F5">
        <v>0</v>
      </c>
      <c r="G5">
        <v>0.13844935617805601</v>
      </c>
      <c r="H5">
        <v>3.0495438231051001E-2</v>
      </c>
      <c r="I5">
        <v>1.70171533818868E-2</v>
      </c>
      <c r="J5">
        <v>0</v>
      </c>
      <c r="K5">
        <v>0.14803306209918199</v>
      </c>
      <c r="L5">
        <v>0</v>
      </c>
      <c r="M5">
        <v>1.74988422980091E-3</v>
      </c>
      <c r="N5">
        <v>0</v>
      </c>
      <c r="O5">
        <v>7.8246806060537896E-2</v>
      </c>
      <c r="P5">
        <v>5.66373156115226E-3</v>
      </c>
      <c r="Q5">
        <v>0.126118394794311</v>
      </c>
      <c r="R5">
        <v>1.8184549970948101E-2</v>
      </c>
      <c r="S5">
        <v>8.9484067561547198E-2</v>
      </c>
      <c r="T5">
        <v>0</v>
      </c>
      <c r="U5">
        <v>0.134839567060697</v>
      </c>
      <c r="V5">
        <v>7.8544624466877697E-2</v>
      </c>
      <c r="W5">
        <v>6.5191238407694696E-2</v>
      </c>
      <c r="X5">
        <v>0</v>
      </c>
      <c r="Y5">
        <v>0.15768170373509099</v>
      </c>
      <c r="Z5">
        <v>1.0193158716851001</v>
      </c>
    </row>
    <row r="6" spans="1:26" x14ac:dyDescent="0.3">
      <c r="A6" t="s">
        <v>30</v>
      </c>
      <c r="B6">
        <v>4.2924534862375303E-2</v>
      </c>
      <c r="C6">
        <v>0</v>
      </c>
      <c r="D6">
        <v>2.11885557169764E-2</v>
      </c>
      <c r="E6">
        <v>0.114454601636056</v>
      </c>
      <c r="F6">
        <v>0</v>
      </c>
      <c r="G6">
        <v>5.6305121609485601E-2</v>
      </c>
      <c r="H6">
        <v>5.7440366962992998E-4</v>
      </c>
      <c r="I6">
        <v>9.17483585117711E-2</v>
      </c>
      <c r="J6">
        <v>0</v>
      </c>
      <c r="K6">
        <v>9.65843176271938E-2</v>
      </c>
      <c r="L6">
        <v>0</v>
      </c>
      <c r="M6">
        <v>2.2129083342557398E-3</v>
      </c>
      <c r="N6">
        <v>3.3813417042579501E-2</v>
      </c>
      <c r="O6">
        <v>0</v>
      </c>
      <c r="P6">
        <v>3.91884934217335E-2</v>
      </c>
      <c r="Q6">
        <v>0.20623676578865099</v>
      </c>
      <c r="R6">
        <v>0</v>
      </c>
      <c r="S6">
        <v>6.6698442795921006E-2</v>
      </c>
      <c r="T6">
        <v>0</v>
      </c>
      <c r="U6">
        <v>0.147928385087023</v>
      </c>
      <c r="V6">
        <v>2.0439610420792599E-2</v>
      </c>
      <c r="W6">
        <v>5.9702083475556299E-2</v>
      </c>
      <c r="X6">
        <v>0</v>
      </c>
      <c r="Y6">
        <v>0.13746765729080901</v>
      </c>
      <c r="Z6">
        <v>1.0283224377717</v>
      </c>
    </row>
    <row r="7" spans="1:26" x14ac:dyDescent="0.3">
      <c r="A7" t="s">
        <v>31</v>
      </c>
      <c r="B7">
        <v>1.35389308114155E-2</v>
      </c>
      <c r="C7">
        <v>0</v>
      </c>
      <c r="D7">
        <v>1.8819154656811998E-2</v>
      </c>
      <c r="E7">
        <v>5.7166343439732099E-2</v>
      </c>
      <c r="F7">
        <v>0</v>
      </c>
      <c r="G7">
        <v>0.10953704938889</v>
      </c>
      <c r="H7">
        <v>2.6968296993578701E-2</v>
      </c>
      <c r="I7">
        <v>2.3549274353755999E-2</v>
      </c>
      <c r="J7">
        <v>0</v>
      </c>
      <c r="K7">
        <v>7.3341944079151206E-2</v>
      </c>
      <c r="L7">
        <v>0</v>
      </c>
      <c r="M7">
        <v>8.5866942535068796E-2</v>
      </c>
      <c r="N7">
        <v>6.1974608670128502E-2</v>
      </c>
      <c r="O7">
        <v>1.38443021938404E-2</v>
      </c>
      <c r="P7">
        <v>5.0996295077602199E-2</v>
      </c>
      <c r="Q7">
        <v>7.8593358962700297E-2</v>
      </c>
      <c r="R7">
        <v>2.1760544376302E-2</v>
      </c>
      <c r="S7">
        <v>3.7862060580940403E-2</v>
      </c>
      <c r="T7">
        <v>0</v>
      </c>
      <c r="U7">
        <v>0.25266823886616202</v>
      </c>
      <c r="V7">
        <v>2.08419165275338E-2</v>
      </c>
      <c r="W7">
        <v>5.26707384863861E-2</v>
      </c>
      <c r="X7">
        <v>0</v>
      </c>
      <c r="Y7">
        <v>0.45831657968226902</v>
      </c>
      <c r="Z7">
        <v>0.88867075370603499</v>
      </c>
    </row>
    <row r="8" spans="1:26" x14ac:dyDescent="0.3">
      <c r="A8" t="s">
        <v>32</v>
      </c>
      <c r="B8">
        <v>9.2966039340210294E-3</v>
      </c>
      <c r="C8">
        <v>0</v>
      </c>
      <c r="D8">
        <v>2.48014661662606E-2</v>
      </c>
      <c r="E8">
        <v>0</v>
      </c>
      <c r="F8">
        <v>4.4002122496827602E-4</v>
      </c>
      <c r="G8">
        <v>0.21218609829851201</v>
      </c>
      <c r="H8">
        <v>7.1695862540772804E-3</v>
      </c>
      <c r="I8">
        <v>3.6437033835084502E-2</v>
      </c>
      <c r="J8">
        <v>0</v>
      </c>
      <c r="K8">
        <v>9.8797906251428494E-2</v>
      </c>
      <c r="L8">
        <v>0</v>
      </c>
      <c r="M8">
        <v>2.8591485879559699E-2</v>
      </c>
      <c r="N8">
        <v>0.16487701894370099</v>
      </c>
      <c r="O8">
        <v>3.5264086999697901E-2</v>
      </c>
      <c r="P8">
        <v>6.4485964586219094E-2</v>
      </c>
      <c r="Q8">
        <v>4.2991105008138103E-2</v>
      </c>
      <c r="R8">
        <v>2.23586869804565E-2</v>
      </c>
      <c r="S8">
        <v>2.9317749266972601E-2</v>
      </c>
      <c r="T8">
        <v>2.2988774853207699E-2</v>
      </c>
      <c r="U8">
        <v>4.98223882941813E-2</v>
      </c>
      <c r="V8">
        <v>2.74165774660022E-2</v>
      </c>
      <c r="W8">
        <v>0.12275744575751101</v>
      </c>
      <c r="X8">
        <v>0</v>
      </c>
      <c r="Y8">
        <v>0.37765092229602698</v>
      </c>
      <c r="Z8">
        <v>0.92655135953243895</v>
      </c>
    </row>
    <row r="9" spans="1:26" x14ac:dyDescent="0.3">
      <c r="A9" t="s">
        <v>33</v>
      </c>
      <c r="B9">
        <v>0</v>
      </c>
      <c r="C9">
        <v>3.2645980665587798E-2</v>
      </c>
      <c r="D9">
        <v>1.6028886114731002E-2</v>
      </c>
      <c r="E9">
        <v>0</v>
      </c>
      <c r="F9">
        <v>7.9794942845380301E-2</v>
      </c>
      <c r="G9">
        <v>6.2776555542480003E-2</v>
      </c>
      <c r="H9">
        <v>4.5366866435664101E-2</v>
      </c>
      <c r="I9">
        <v>6.0205442400039499E-2</v>
      </c>
      <c r="J9">
        <v>0</v>
      </c>
      <c r="K9">
        <v>1.9459360665525199E-2</v>
      </c>
      <c r="L9">
        <v>0.11610207603236999</v>
      </c>
      <c r="M9">
        <v>2.90517218319047E-2</v>
      </c>
      <c r="N9">
        <v>3.1029567310944799E-2</v>
      </c>
      <c r="O9">
        <v>2.9275509940476702E-2</v>
      </c>
      <c r="P9">
        <v>7.0656837902944497E-2</v>
      </c>
      <c r="Q9">
        <v>0.12423634841525</v>
      </c>
      <c r="R9">
        <v>2.6648394423552799E-2</v>
      </c>
      <c r="S9">
        <v>3.4468332797345701E-2</v>
      </c>
      <c r="T9">
        <v>0</v>
      </c>
      <c r="U9">
        <v>0.13729967620324501</v>
      </c>
      <c r="V9">
        <v>5.1014630965572703E-2</v>
      </c>
      <c r="W9">
        <v>3.3938869506984402E-2</v>
      </c>
      <c r="X9">
        <v>0</v>
      </c>
      <c r="Y9">
        <v>0.182936874953183</v>
      </c>
      <c r="Z9">
        <v>1.01028198489807</v>
      </c>
    </row>
    <row r="10" spans="1:26" x14ac:dyDescent="0.3">
      <c r="A10" t="s">
        <v>34</v>
      </c>
      <c r="B10">
        <v>1.9759343271175799E-2</v>
      </c>
      <c r="C10">
        <v>0</v>
      </c>
      <c r="D10">
        <v>2.6215000619050601E-2</v>
      </c>
      <c r="E10">
        <v>4.0498741241978498E-2</v>
      </c>
      <c r="F10">
        <v>0</v>
      </c>
      <c r="G10">
        <v>0.28436864932870498</v>
      </c>
      <c r="H10">
        <v>0</v>
      </c>
      <c r="I10">
        <v>3.1458282635575603E-2</v>
      </c>
      <c r="J10">
        <v>0</v>
      </c>
      <c r="K10">
        <v>0</v>
      </c>
      <c r="L10">
        <v>0</v>
      </c>
      <c r="M10">
        <v>7.66313204456847E-2</v>
      </c>
      <c r="N10">
        <v>7.2179253552937901E-3</v>
      </c>
      <c r="O10">
        <v>0</v>
      </c>
      <c r="P10">
        <v>3.1173433054573901E-2</v>
      </c>
      <c r="Q10">
        <v>0.16686951954159801</v>
      </c>
      <c r="R10">
        <v>4.7709534030172501E-2</v>
      </c>
      <c r="S10">
        <v>9.7351114723609106E-2</v>
      </c>
      <c r="T10">
        <v>5.2553980530527797E-3</v>
      </c>
      <c r="U10">
        <v>6.6180866616110404E-2</v>
      </c>
      <c r="V10">
        <v>5.8424790633665E-2</v>
      </c>
      <c r="W10">
        <v>4.0886080449754503E-2</v>
      </c>
      <c r="X10">
        <v>0</v>
      </c>
      <c r="Y10">
        <v>0.16239637992716</v>
      </c>
      <c r="Z10">
        <v>1.0172253759927301</v>
      </c>
    </row>
    <row r="11" spans="1:26" x14ac:dyDescent="0.3">
      <c r="A11" t="s">
        <v>35</v>
      </c>
      <c r="B11">
        <v>4.1125561692685803E-2</v>
      </c>
      <c r="C11">
        <v>0</v>
      </c>
      <c r="D11">
        <v>3.0293130286894902E-2</v>
      </c>
      <c r="E11">
        <v>0</v>
      </c>
      <c r="F11">
        <v>0</v>
      </c>
      <c r="G11">
        <v>9.5948768843102494E-2</v>
      </c>
      <c r="H11">
        <v>3.9660186047376103E-2</v>
      </c>
      <c r="I11">
        <v>0</v>
      </c>
      <c r="J11">
        <v>0</v>
      </c>
      <c r="K11">
        <v>5.0689856646307999E-2</v>
      </c>
      <c r="L11">
        <v>6.5610866558623901E-2</v>
      </c>
      <c r="M11">
        <v>0</v>
      </c>
      <c r="N11">
        <v>0.124820462263999</v>
      </c>
      <c r="O11">
        <v>4.3085323787798203E-2</v>
      </c>
      <c r="P11">
        <v>3.1378986103439102E-2</v>
      </c>
      <c r="Q11">
        <v>9.3144716278503098E-2</v>
      </c>
      <c r="R11">
        <v>4.0520003894568703E-2</v>
      </c>
      <c r="S11">
        <v>4.39745745094028E-2</v>
      </c>
      <c r="T11">
        <v>0</v>
      </c>
      <c r="U11">
        <v>8.7471596367385801E-2</v>
      </c>
      <c r="V11">
        <v>4.3035208276009498E-2</v>
      </c>
      <c r="W11">
        <v>0.16924075844390299</v>
      </c>
      <c r="X11">
        <v>0</v>
      </c>
      <c r="Y11">
        <v>0.29625110546271999</v>
      </c>
      <c r="Z11">
        <v>0.96353383004680804</v>
      </c>
    </row>
    <row r="12" spans="1:26" x14ac:dyDescent="0.3">
      <c r="A12" t="s">
        <v>36</v>
      </c>
      <c r="B12">
        <v>0</v>
      </c>
      <c r="C12">
        <v>2.6777872843285901E-2</v>
      </c>
      <c r="D12">
        <v>2.3224707344623601E-2</v>
      </c>
      <c r="E12">
        <v>4.7501205917635597E-2</v>
      </c>
      <c r="F12">
        <v>0</v>
      </c>
      <c r="G12">
        <v>0.14173253294702701</v>
      </c>
      <c r="H12">
        <v>0</v>
      </c>
      <c r="I12">
        <v>2.30220220779805E-2</v>
      </c>
      <c r="J12">
        <v>0</v>
      </c>
      <c r="K12">
        <v>7.9251827195675195E-2</v>
      </c>
      <c r="L12">
        <v>1.7639468517936199E-2</v>
      </c>
      <c r="M12">
        <v>1.6385322321453601E-2</v>
      </c>
      <c r="N12">
        <v>4.9207238496460401E-2</v>
      </c>
      <c r="O12">
        <v>2.07081324080889E-2</v>
      </c>
      <c r="P12">
        <v>7.3292360960846403E-2</v>
      </c>
      <c r="Q12">
        <v>0.14367746998459399</v>
      </c>
      <c r="R12">
        <v>2.7085548971160701E-2</v>
      </c>
      <c r="S12">
        <v>2.3524538836896602E-2</v>
      </c>
      <c r="T12">
        <v>0</v>
      </c>
      <c r="U12">
        <v>0.184915413218598</v>
      </c>
      <c r="V12">
        <v>4.3289211011296097E-2</v>
      </c>
      <c r="W12">
        <v>5.8765126946441502E-2</v>
      </c>
      <c r="X12">
        <v>0</v>
      </c>
      <c r="Y12">
        <v>0.17001618683599701</v>
      </c>
      <c r="Z12">
        <v>1.0183493654886699</v>
      </c>
    </row>
    <row r="13" spans="1:26" x14ac:dyDescent="0.3">
      <c r="A13" t="s">
        <v>37</v>
      </c>
      <c r="B13">
        <v>6.6190476331977202E-3</v>
      </c>
      <c r="C13">
        <v>0</v>
      </c>
      <c r="D13">
        <v>1.22629730964855E-2</v>
      </c>
      <c r="E13">
        <v>0</v>
      </c>
      <c r="F13">
        <v>1.37772372415582E-2</v>
      </c>
      <c r="G13">
        <v>0.177358590599003</v>
      </c>
      <c r="H13">
        <v>1.9094444530864101E-2</v>
      </c>
      <c r="I13">
        <v>1.9355571270973201E-2</v>
      </c>
      <c r="J13">
        <v>0</v>
      </c>
      <c r="K13">
        <v>0.10989028840750401</v>
      </c>
      <c r="L13">
        <v>5.64113452398224E-2</v>
      </c>
      <c r="M13">
        <v>1.5936799678531201E-2</v>
      </c>
      <c r="N13">
        <v>2.8173053535021801E-2</v>
      </c>
      <c r="O13">
        <v>3.2434836202790397E-2</v>
      </c>
      <c r="P13">
        <v>6.1945107971679403E-2</v>
      </c>
      <c r="Q13">
        <v>0.18418635400275299</v>
      </c>
      <c r="R13">
        <v>2.82045777398881E-2</v>
      </c>
      <c r="S13">
        <v>1.7633198379659199E-2</v>
      </c>
      <c r="T13">
        <v>6.6191421591171806E-2</v>
      </c>
      <c r="U13">
        <v>0</v>
      </c>
      <c r="V13">
        <v>8.7443915713228806E-2</v>
      </c>
      <c r="W13">
        <v>6.3081237165867998E-2</v>
      </c>
      <c r="X13">
        <v>0</v>
      </c>
      <c r="Y13">
        <v>0.397778614150751</v>
      </c>
      <c r="Z13">
        <v>0.916610420398836</v>
      </c>
    </row>
    <row r="14" spans="1:26" x14ac:dyDescent="0.3">
      <c r="A14" t="s">
        <v>38</v>
      </c>
      <c r="B14">
        <v>0</v>
      </c>
      <c r="C14">
        <v>1.1786499627187599E-2</v>
      </c>
      <c r="D14">
        <v>3.5841475214437798E-2</v>
      </c>
      <c r="E14">
        <v>5.4741439038093802E-2</v>
      </c>
      <c r="F14">
        <v>0</v>
      </c>
      <c r="G14">
        <v>0.15315095366742501</v>
      </c>
      <c r="H14">
        <v>2.9048019844761901E-3</v>
      </c>
      <c r="I14">
        <v>5.6111177999790603E-2</v>
      </c>
      <c r="J14">
        <v>0</v>
      </c>
      <c r="K14">
        <v>6.3964836238883202E-2</v>
      </c>
      <c r="L14">
        <v>5.3864662809864202E-3</v>
      </c>
      <c r="M14">
        <v>4.0896816354307697E-2</v>
      </c>
      <c r="N14">
        <v>0.103302586473286</v>
      </c>
      <c r="O14">
        <v>0</v>
      </c>
      <c r="P14">
        <v>4.0400683253262501E-2</v>
      </c>
      <c r="Q14">
        <v>0.19548697167620199</v>
      </c>
      <c r="R14">
        <v>4.4484394582147299E-2</v>
      </c>
      <c r="S14">
        <v>5.24571622626053E-2</v>
      </c>
      <c r="T14">
        <v>0</v>
      </c>
      <c r="U14">
        <v>6.2130033977958299E-2</v>
      </c>
      <c r="V14">
        <v>6.6058433906949099E-2</v>
      </c>
      <c r="W14">
        <v>1.08952674620013E-2</v>
      </c>
      <c r="X14">
        <v>0</v>
      </c>
      <c r="Y14">
        <v>0.392487978837392</v>
      </c>
      <c r="Z14">
        <v>0.91890865618774598</v>
      </c>
    </row>
    <row r="15" spans="1:26" x14ac:dyDescent="0.3">
      <c r="A15" t="s">
        <v>39</v>
      </c>
      <c r="B15">
        <v>5.4083373555536399E-2</v>
      </c>
      <c r="C15">
        <v>0</v>
      </c>
      <c r="D15">
        <v>2.7576895795844901E-2</v>
      </c>
      <c r="E15">
        <v>0</v>
      </c>
      <c r="F15">
        <v>2.0941160756183502E-2</v>
      </c>
      <c r="G15">
        <v>0.199311639095342</v>
      </c>
      <c r="H15">
        <v>2.7293686694652799E-3</v>
      </c>
      <c r="I15">
        <v>1.7980526917715501E-2</v>
      </c>
      <c r="J15">
        <v>0</v>
      </c>
      <c r="K15">
        <v>0.119188018018893</v>
      </c>
      <c r="L15">
        <v>0</v>
      </c>
      <c r="M15">
        <v>4.5453827193068803E-3</v>
      </c>
      <c r="N15">
        <v>7.285874417266E-2</v>
      </c>
      <c r="O15">
        <v>0</v>
      </c>
      <c r="P15">
        <v>5.8814318181167002E-2</v>
      </c>
      <c r="Q15">
        <v>0.116758134345751</v>
      </c>
      <c r="R15">
        <v>3.7107378508486298E-2</v>
      </c>
      <c r="S15">
        <v>3.2253431014470597E-2</v>
      </c>
      <c r="T15">
        <v>2.9879656501421098E-3</v>
      </c>
      <c r="U15">
        <v>0.139340552124742</v>
      </c>
      <c r="V15">
        <v>4.9527697760995498E-2</v>
      </c>
      <c r="W15">
        <v>4.3995412713297599E-2</v>
      </c>
      <c r="X15">
        <v>0</v>
      </c>
      <c r="Y15">
        <v>0.19148755599830999</v>
      </c>
      <c r="Z15">
        <v>1.00364892253511</v>
      </c>
    </row>
    <row r="16" spans="1:26" x14ac:dyDescent="0.3">
      <c r="A16" t="s">
        <v>40</v>
      </c>
      <c r="B16">
        <v>1.7478498273552301E-2</v>
      </c>
      <c r="C16">
        <v>0</v>
      </c>
      <c r="D16">
        <v>2.0917454909669501E-2</v>
      </c>
      <c r="E16">
        <v>0</v>
      </c>
      <c r="F16">
        <v>0</v>
      </c>
      <c r="G16">
        <v>0.218425152572472</v>
      </c>
      <c r="H16">
        <v>7.9091233550942896E-3</v>
      </c>
      <c r="I16">
        <v>3.2666423771034597E-2</v>
      </c>
      <c r="J16">
        <v>0</v>
      </c>
      <c r="K16">
        <v>8.5318197044242899E-2</v>
      </c>
      <c r="L16">
        <v>6.2168481351354499E-2</v>
      </c>
      <c r="M16">
        <v>0</v>
      </c>
      <c r="N16">
        <v>3.0729369502706199E-2</v>
      </c>
      <c r="O16">
        <v>0</v>
      </c>
      <c r="P16">
        <v>1.8982964523950999E-2</v>
      </c>
      <c r="Q16">
        <v>0.158140276740345</v>
      </c>
      <c r="R16">
        <v>5.0228792716377202E-2</v>
      </c>
      <c r="S16">
        <v>5.4875032335030299E-2</v>
      </c>
      <c r="T16">
        <v>0</v>
      </c>
      <c r="U16">
        <v>0.16382770283975401</v>
      </c>
      <c r="V16">
        <v>5.8202630197457902E-2</v>
      </c>
      <c r="W16">
        <v>2.0129899866958598E-2</v>
      </c>
      <c r="X16">
        <v>0</v>
      </c>
      <c r="Y16">
        <v>0.42284721685316601</v>
      </c>
      <c r="Z16">
        <v>0.905396214250899</v>
      </c>
    </row>
    <row r="17" spans="1:26" x14ac:dyDescent="0.3">
      <c r="A17" t="s">
        <v>41</v>
      </c>
      <c r="B17">
        <v>0</v>
      </c>
      <c r="C17">
        <v>2.1040108392910799E-2</v>
      </c>
      <c r="D17">
        <v>3.4712108675330797E-2</v>
      </c>
      <c r="E17">
        <v>8.1711151696203396E-2</v>
      </c>
      <c r="F17">
        <v>0</v>
      </c>
      <c r="G17">
        <v>0.15927832040242401</v>
      </c>
      <c r="H17">
        <v>0</v>
      </c>
      <c r="I17">
        <v>6.3206918301674797E-2</v>
      </c>
      <c r="J17">
        <v>4.5744380184743999E-2</v>
      </c>
      <c r="K17">
        <v>0</v>
      </c>
      <c r="L17">
        <v>1.1376431520855599E-2</v>
      </c>
      <c r="M17">
        <v>1.7799148997022899E-2</v>
      </c>
      <c r="N17">
        <v>2.7455505774675398E-2</v>
      </c>
      <c r="O17">
        <v>0</v>
      </c>
      <c r="P17">
        <v>6.2882083325816795E-2</v>
      </c>
      <c r="Q17">
        <v>0.18188561702903699</v>
      </c>
      <c r="R17">
        <v>1.4836455152743899E-2</v>
      </c>
      <c r="S17">
        <v>6.8874441271562906E-2</v>
      </c>
      <c r="T17">
        <v>0</v>
      </c>
      <c r="U17">
        <v>7.7484977911676398E-2</v>
      </c>
      <c r="V17">
        <v>6.6534981832669496E-2</v>
      </c>
      <c r="W17">
        <v>6.5177369530651702E-2</v>
      </c>
      <c r="X17">
        <v>0</v>
      </c>
      <c r="Y17">
        <v>0.23199062305766499</v>
      </c>
      <c r="Z17">
        <v>0.98679221506056103</v>
      </c>
    </row>
    <row r="18" spans="1:26" x14ac:dyDescent="0.3">
      <c r="A18" t="s">
        <v>42</v>
      </c>
      <c r="B18">
        <v>3.1770325660916802E-2</v>
      </c>
      <c r="C18">
        <v>0</v>
      </c>
      <c r="D18">
        <v>2.4469663038041801E-2</v>
      </c>
      <c r="E18">
        <v>0</v>
      </c>
      <c r="F18">
        <v>1.9461406192570401E-2</v>
      </c>
      <c r="G18">
        <v>0.167690599229705</v>
      </c>
      <c r="H18">
        <v>0</v>
      </c>
      <c r="I18">
        <v>5.0491147546709102E-2</v>
      </c>
      <c r="J18">
        <v>0</v>
      </c>
      <c r="K18">
        <v>0.106138063831806</v>
      </c>
      <c r="L18">
        <v>3.7878626432486999E-3</v>
      </c>
      <c r="M18">
        <v>0</v>
      </c>
      <c r="N18">
        <v>0.101334310663592</v>
      </c>
      <c r="O18">
        <v>9.1794704070920594E-2</v>
      </c>
      <c r="P18">
        <v>3.7895985657878398E-2</v>
      </c>
      <c r="Q18">
        <v>0.103756265387354</v>
      </c>
      <c r="R18">
        <v>4.1256558492445798E-2</v>
      </c>
      <c r="S18">
        <v>3.5469996367287503E-2</v>
      </c>
      <c r="T18">
        <v>5.23557553549861E-3</v>
      </c>
      <c r="U18">
        <v>0.108320912847965</v>
      </c>
      <c r="V18">
        <v>1.7006670409805202E-2</v>
      </c>
      <c r="W18">
        <v>5.4119952424254603E-2</v>
      </c>
      <c r="X18">
        <v>0</v>
      </c>
      <c r="Y18">
        <v>0.24361763136067199</v>
      </c>
      <c r="Z18">
        <v>0.98141339734128896</v>
      </c>
    </row>
    <row r="19" spans="1:26" x14ac:dyDescent="0.3">
      <c r="A19" t="s">
        <v>43</v>
      </c>
      <c r="B19">
        <v>1.22118202632998E-3</v>
      </c>
      <c r="C19">
        <v>4.8108880653274597E-3</v>
      </c>
      <c r="D19">
        <v>1.39748903576232E-2</v>
      </c>
      <c r="E19">
        <v>1.52988042724315E-2</v>
      </c>
      <c r="F19">
        <v>0</v>
      </c>
      <c r="G19">
        <v>7.3400036368067606E-2</v>
      </c>
      <c r="H19">
        <v>0</v>
      </c>
      <c r="I19">
        <v>4.5204041956398301E-2</v>
      </c>
      <c r="J19">
        <v>0</v>
      </c>
      <c r="K19">
        <v>6.3018645343096799E-2</v>
      </c>
      <c r="L19">
        <v>0</v>
      </c>
      <c r="M19">
        <v>3.5418201484167598E-2</v>
      </c>
      <c r="N19">
        <v>0.125290965918326</v>
      </c>
      <c r="O19">
        <v>7.8344675714037595E-2</v>
      </c>
      <c r="P19">
        <v>3.3801451450606902E-2</v>
      </c>
      <c r="Q19">
        <v>0.107633411459508</v>
      </c>
      <c r="R19">
        <v>3.2232537274398301E-2</v>
      </c>
      <c r="S19">
        <v>4.6320258094049202E-2</v>
      </c>
      <c r="T19">
        <v>0</v>
      </c>
      <c r="U19">
        <v>0.16911740222140301</v>
      </c>
      <c r="V19">
        <v>5.4468535029411902E-2</v>
      </c>
      <c r="W19">
        <v>0.100444072964817</v>
      </c>
      <c r="X19">
        <v>0</v>
      </c>
      <c r="Y19">
        <v>0.238220579463919</v>
      </c>
      <c r="Z19">
        <v>0.991500059279809</v>
      </c>
    </row>
    <row r="20" spans="1:26" x14ac:dyDescent="0.3">
      <c r="A20" t="s">
        <v>44</v>
      </c>
      <c r="B20">
        <v>0</v>
      </c>
      <c r="C20">
        <v>4.68506782350099E-2</v>
      </c>
      <c r="D20">
        <v>2.4004382885579802E-2</v>
      </c>
      <c r="E20">
        <v>8.9033715712267897E-2</v>
      </c>
      <c r="F20">
        <v>0</v>
      </c>
      <c r="G20">
        <v>9.7482628588463294E-2</v>
      </c>
      <c r="H20">
        <v>0</v>
      </c>
      <c r="I20">
        <v>9.0660862504860704E-2</v>
      </c>
      <c r="J20">
        <v>0</v>
      </c>
      <c r="K20">
        <v>2.5413989693372E-2</v>
      </c>
      <c r="L20">
        <v>4.8747238707354E-2</v>
      </c>
      <c r="M20">
        <v>0</v>
      </c>
      <c r="N20">
        <v>2.17306192043463E-2</v>
      </c>
      <c r="O20">
        <v>0</v>
      </c>
      <c r="P20">
        <v>8.0438221372079802E-2</v>
      </c>
      <c r="Q20">
        <v>0.14494179675277799</v>
      </c>
      <c r="R20">
        <v>7.8093924463230394E-2</v>
      </c>
      <c r="S20">
        <v>5.6396708524703298E-2</v>
      </c>
      <c r="T20">
        <v>0</v>
      </c>
      <c r="U20">
        <v>7.2079887506454707E-2</v>
      </c>
      <c r="V20">
        <v>4.7376534325289703E-2</v>
      </c>
      <c r="W20">
        <v>7.6748811524209995E-2</v>
      </c>
      <c r="X20">
        <v>0</v>
      </c>
      <c r="Y20">
        <v>0.281179726657039</v>
      </c>
      <c r="Z20">
        <v>0.965690088051399</v>
      </c>
    </row>
    <row r="21" spans="1:26" x14ac:dyDescent="0.3">
      <c r="A21" t="s">
        <v>45</v>
      </c>
      <c r="B21">
        <v>2.5330438530770501E-2</v>
      </c>
      <c r="C21">
        <v>0</v>
      </c>
      <c r="D21">
        <v>1.7931884667559E-2</v>
      </c>
      <c r="E21">
        <v>0</v>
      </c>
      <c r="F21">
        <v>3.2300664503884101E-2</v>
      </c>
      <c r="G21">
        <v>7.5364764350878896E-2</v>
      </c>
      <c r="H21">
        <v>0</v>
      </c>
      <c r="I21">
        <v>4.8242902990773398E-2</v>
      </c>
      <c r="J21">
        <v>0</v>
      </c>
      <c r="K21">
        <v>7.4718967493957303E-2</v>
      </c>
      <c r="L21">
        <v>3.2602125195364901E-2</v>
      </c>
      <c r="M21">
        <v>1.9078509985562701E-2</v>
      </c>
      <c r="N21">
        <v>5.3057169269256299E-2</v>
      </c>
      <c r="O21">
        <v>8.5097152092957901E-2</v>
      </c>
      <c r="P21">
        <v>2.3201125031937601E-2</v>
      </c>
      <c r="Q21">
        <v>0.112400874778534</v>
      </c>
      <c r="R21">
        <v>4.8157417857955798E-2</v>
      </c>
      <c r="S21">
        <v>4.2319403831114301E-2</v>
      </c>
      <c r="T21">
        <v>0</v>
      </c>
      <c r="U21">
        <v>0.219661235726924</v>
      </c>
      <c r="V21">
        <v>1.6036607938323601E-2</v>
      </c>
      <c r="W21">
        <v>7.4498755754246096E-2</v>
      </c>
      <c r="X21">
        <v>0</v>
      </c>
      <c r="Y21">
        <v>0.17699476094961</v>
      </c>
      <c r="Z21">
        <v>1.0190320789418801</v>
      </c>
    </row>
    <row r="22" spans="1:26" x14ac:dyDescent="0.3">
      <c r="A22" t="s">
        <v>46</v>
      </c>
      <c r="B22">
        <v>4.5171889223267703E-2</v>
      </c>
      <c r="C22">
        <v>0</v>
      </c>
      <c r="D22">
        <v>2.2183447182780099E-2</v>
      </c>
      <c r="E22">
        <v>0</v>
      </c>
      <c r="F22">
        <v>4.4277691690385097E-2</v>
      </c>
      <c r="G22">
        <v>0.12335595992157999</v>
      </c>
      <c r="H22">
        <v>3.6979820632928401E-2</v>
      </c>
      <c r="I22">
        <v>7.1863719740108606E-2</v>
      </c>
      <c r="J22">
        <v>0</v>
      </c>
      <c r="K22">
        <v>0.11884212502894199</v>
      </c>
      <c r="L22">
        <v>0</v>
      </c>
      <c r="M22">
        <v>1.7682024268962399E-2</v>
      </c>
      <c r="N22">
        <v>0.118666740722023</v>
      </c>
      <c r="O22">
        <v>0</v>
      </c>
      <c r="P22">
        <v>4.7869593708973E-2</v>
      </c>
      <c r="Q22">
        <v>7.0257103589963399E-2</v>
      </c>
      <c r="R22">
        <v>6.01750436894751E-2</v>
      </c>
      <c r="S22">
        <v>4.4496446640266502E-2</v>
      </c>
      <c r="T22">
        <v>0</v>
      </c>
      <c r="U22">
        <v>0.101925894255112</v>
      </c>
      <c r="V22">
        <v>2.4928909161363699E-2</v>
      </c>
      <c r="W22">
        <v>5.1323590543869403E-2</v>
      </c>
      <c r="X22">
        <v>0</v>
      </c>
      <c r="Y22">
        <v>0.31666594188819203</v>
      </c>
      <c r="Z22">
        <v>0.95116259356409205</v>
      </c>
    </row>
    <row r="23" spans="1:26" x14ac:dyDescent="0.3">
      <c r="A23" t="s">
        <v>47</v>
      </c>
      <c r="B23">
        <v>1.0963047709243799E-2</v>
      </c>
      <c r="C23">
        <v>1.32810413634124E-2</v>
      </c>
      <c r="D23">
        <v>1.19018152702892E-2</v>
      </c>
      <c r="E23">
        <v>9.6491713699883103E-2</v>
      </c>
      <c r="F23">
        <v>0</v>
      </c>
      <c r="G23">
        <v>8.6671387413043394E-2</v>
      </c>
      <c r="H23">
        <v>1.91506315584913E-2</v>
      </c>
      <c r="I23">
        <v>2.93812954105214E-2</v>
      </c>
      <c r="J23">
        <v>0</v>
      </c>
      <c r="K23">
        <v>5.7879330751877699E-2</v>
      </c>
      <c r="L23">
        <v>0</v>
      </c>
      <c r="M23">
        <v>3.0454013946722699E-2</v>
      </c>
      <c r="N23">
        <v>2.6071154349621501E-2</v>
      </c>
      <c r="O23">
        <v>0</v>
      </c>
      <c r="P23">
        <v>0.112427446395516</v>
      </c>
      <c r="Q23">
        <v>0.18603051916076499</v>
      </c>
      <c r="R23">
        <v>0.122938593559044</v>
      </c>
      <c r="S23">
        <v>2.5234666602666302E-2</v>
      </c>
      <c r="T23">
        <v>0</v>
      </c>
      <c r="U23">
        <v>9.46612737888263E-2</v>
      </c>
      <c r="V23">
        <v>2.1263463173516801E-2</v>
      </c>
      <c r="W23">
        <v>5.5198605846559098E-2</v>
      </c>
      <c r="X23">
        <v>0</v>
      </c>
      <c r="Y23">
        <v>0.46451787126585498</v>
      </c>
      <c r="Z23">
        <v>0.88600564493849898</v>
      </c>
    </row>
    <row r="24" spans="1:26" x14ac:dyDescent="0.3">
      <c r="A24" t="s">
        <v>48</v>
      </c>
      <c r="B24">
        <v>9.5510118848159496E-3</v>
      </c>
      <c r="C24">
        <v>8.5608455935588107E-3</v>
      </c>
      <c r="D24">
        <v>1.6631994795488901E-2</v>
      </c>
      <c r="E24">
        <v>7.1725515323949995E-2</v>
      </c>
      <c r="F24">
        <v>0</v>
      </c>
      <c r="G24">
        <v>0.16390888577618201</v>
      </c>
      <c r="H24">
        <v>1.05831060785537E-3</v>
      </c>
      <c r="I24">
        <v>2.6781215558042401E-2</v>
      </c>
      <c r="J24">
        <v>0</v>
      </c>
      <c r="K24">
        <v>0.115591318967037</v>
      </c>
      <c r="L24">
        <v>0</v>
      </c>
      <c r="M24">
        <v>0</v>
      </c>
      <c r="N24">
        <v>4.4812770624659999E-2</v>
      </c>
      <c r="O24">
        <v>0</v>
      </c>
      <c r="P24">
        <v>2.7092919009897801E-2</v>
      </c>
      <c r="Q24">
        <v>0.21993253288331899</v>
      </c>
      <c r="R24">
        <v>5.8210421191190499E-2</v>
      </c>
      <c r="S24">
        <v>5.0937058044891098E-2</v>
      </c>
      <c r="T24">
        <v>0</v>
      </c>
      <c r="U24">
        <v>5.5782402622146801E-2</v>
      </c>
      <c r="V24">
        <v>7.0825630066577799E-2</v>
      </c>
      <c r="W24">
        <v>5.8597167050387103E-2</v>
      </c>
      <c r="X24">
        <v>0</v>
      </c>
      <c r="Y24">
        <v>0.35748392385213001</v>
      </c>
      <c r="Z24">
        <v>0.93400412696576995</v>
      </c>
    </row>
    <row r="25" spans="1:26" x14ac:dyDescent="0.3">
      <c r="A25" t="s">
        <v>49</v>
      </c>
      <c r="B25">
        <v>4.6456337543846198E-2</v>
      </c>
      <c r="C25">
        <v>0</v>
      </c>
      <c r="D25">
        <v>2.6183975591298802E-3</v>
      </c>
      <c r="E25">
        <v>0.16163991367290201</v>
      </c>
      <c r="F25">
        <v>0</v>
      </c>
      <c r="G25">
        <v>0.108967718195812</v>
      </c>
      <c r="H25">
        <v>7.3715993404547802E-3</v>
      </c>
      <c r="I25">
        <v>4.0798647346165499E-2</v>
      </c>
      <c r="J25">
        <v>0</v>
      </c>
      <c r="K25">
        <v>0</v>
      </c>
      <c r="L25">
        <v>4.3868043892602897E-2</v>
      </c>
      <c r="M25">
        <v>0</v>
      </c>
      <c r="N25">
        <v>0.11022260010752399</v>
      </c>
      <c r="O25">
        <v>5.5910177000700499E-3</v>
      </c>
      <c r="P25">
        <v>4.0373866103672398E-2</v>
      </c>
      <c r="Q25">
        <v>0.136372206454145</v>
      </c>
      <c r="R25">
        <v>9.9170468685591998E-2</v>
      </c>
      <c r="S25">
        <v>6.5541183251433197E-2</v>
      </c>
      <c r="T25">
        <v>0</v>
      </c>
      <c r="U25">
        <v>5.51140802814611E-2</v>
      </c>
      <c r="V25">
        <v>3.2676320953824202E-2</v>
      </c>
      <c r="W25">
        <v>4.32175989113638E-2</v>
      </c>
      <c r="X25">
        <v>0</v>
      </c>
      <c r="Y25">
        <v>0.28669930316115599</v>
      </c>
      <c r="Z25">
        <v>0.96274401385961506</v>
      </c>
    </row>
    <row r="26" spans="1:26" x14ac:dyDescent="0.3">
      <c r="A26" t="s">
        <v>50</v>
      </c>
      <c r="B26" s="1">
        <v>5.4374702229854999E-5</v>
      </c>
      <c r="C26">
        <v>4.11817754241013E-2</v>
      </c>
      <c r="D26">
        <v>0</v>
      </c>
      <c r="E26">
        <v>0.245689296056155</v>
      </c>
      <c r="F26">
        <v>0</v>
      </c>
      <c r="G26">
        <v>2.12755148971213E-2</v>
      </c>
      <c r="H26">
        <v>2.8492005274030101E-2</v>
      </c>
      <c r="I26">
        <v>0</v>
      </c>
      <c r="J26">
        <v>0</v>
      </c>
      <c r="K26">
        <v>0</v>
      </c>
      <c r="L26">
        <v>0</v>
      </c>
      <c r="M26">
        <v>2.3013579138885902E-3</v>
      </c>
      <c r="N26">
        <v>3.7035281682400202E-2</v>
      </c>
      <c r="O26">
        <v>0</v>
      </c>
      <c r="P26">
        <v>1.50671279153376E-2</v>
      </c>
      <c r="Q26">
        <v>0.22324430334956899</v>
      </c>
      <c r="R26">
        <v>4.6640287204513901E-2</v>
      </c>
      <c r="S26">
        <v>0.10467550502256601</v>
      </c>
      <c r="T26">
        <v>0</v>
      </c>
      <c r="U26">
        <v>0.131426890303175</v>
      </c>
      <c r="V26">
        <v>5.8090778061019303E-2</v>
      </c>
      <c r="W26">
        <v>4.48255021938926E-2</v>
      </c>
      <c r="X26">
        <v>0</v>
      </c>
      <c r="Y26">
        <v>0.15937521728451701</v>
      </c>
      <c r="Z26">
        <v>1.01692499418064</v>
      </c>
    </row>
    <row r="27" spans="1:26" x14ac:dyDescent="0.3">
      <c r="A27" t="s">
        <v>51</v>
      </c>
      <c r="B27">
        <v>0</v>
      </c>
      <c r="C27">
        <v>9.2719845382302699E-2</v>
      </c>
      <c r="D27">
        <v>1.83397568060946E-2</v>
      </c>
      <c r="E27">
        <v>0.119348893238632</v>
      </c>
      <c r="F27">
        <v>0</v>
      </c>
      <c r="G27">
        <v>2.7542715071927099E-2</v>
      </c>
      <c r="H27">
        <v>6.7309176345630897E-2</v>
      </c>
      <c r="I27">
        <v>7.2118671614600602E-2</v>
      </c>
      <c r="J27">
        <v>0</v>
      </c>
      <c r="K27">
        <v>4.7796060676357402E-2</v>
      </c>
      <c r="L27">
        <v>2.7424897391957199E-2</v>
      </c>
      <c r="M27">
        <v>0</v>
      </c>
      <c r="N27">
        <v>8.8380103238165694E-3</v>
      </c>
      <c r="O27">
        <v>0</v>
      </c>
      <c r="P27">
        <v>6.9680215779219998E-2</v>
      </c>
      <c r="Q27">
        <v>0.176337524302104</v>
      </c>
      <c r="R27">
        <v>4.1683389403068198E-2</v>
      </c>
      <c r="S27">
        <v>3.2575115475305998E-2</v>
      </c>
      <c r="T27">
        <v>0</v>
      </c>
      <c r="U27">
        <v>0.104712193049022</v>
      </c>
      <c r="V27">
        <v>5.3703316063380697E-2</v>
      </c>
      <c r="W27">
        <v>3.9870219076579699E-2</v>
      </c>
      <c r="X27">
        <v>0</v>
      </c>
      <c r="Y27">
        <v>0.24122648713818701</v>
      </c>
      <c r="Z27">
        <v>0.98104186274892202</v>
      </c>
    </row>
    <row r="28" spans="1:26" x14ac:dyDescent="0.3">
      <c r="A28" t="s">
        <v>52</v>
      </c>
      <c r="B28">
        <v>3.9197520029553099E-3</v>
      </c>
      <c r="C28">
        <v>7.31709292794661E-3</v>
      </c>
      <c r="D28">
        <v>1.7790806247580601E-2</v>
      </c>
      <c r="E28">
        <v>0.10694758719802901</v>
      </c>
      <c r="F28">
        <v>0</v>
      </c>
      <c r="G28">
        <v>0.12707540275830101</v>
      </c>
      <c r="H28">
        <v>2.1170067197048299E-2</v>
      </c>
      <c r="I28">
        <v>3.9574422758599702E-2</v>
      </c>
      <c r="J28">
        <v>0</v>
      </c>
      <c r="K28">
        <v>3.9984387291168703E-2</v>
      </c>
      <c r="L28">
        <v>0</v>
      </c>
      <c r="M28">
        <v>8.4523727404239198E-3</v>
      </c>
      <c r="N28">
        <v>3.5796495336807899E-2</v>
      </c>
      <c r="O28">
        <v>0</v>
      </c>
      <c r="P28">
        <v>7.6471791125747299E-2</v>
      </c>
      <c r="Q28">
        <v>0.18526614340033901</v>
      </c>
      <c r="R28">
        <v>9.3648225313740105E-2</v>
      </c>
      <c r="S28">
        <v>4.9507324598440199E-2</v>
      </c>
      <c r="T28">
        <v>0</v>
      </c>
      <c r="U28">
        <v>5.9344795610522097E-2</v>
      </c>
      <c r="V28">
        <v>5.5922556104481401E-2</v>
      </c>
      <c r="W28">
        <v>7.1810777387869507E-2</v>
      </c>
      <c r="X28">
        <v>0</v>
      </c>
      <c r="Y28">
        <v>0.27511779960544103</v>
      </c>
      <c r="Z28">
        <v>0.96837940078483797</v>
      </c>
    </row>
    <row r="29" spans="1:26" x14ac:dyDescent="0.3">
      <c r="A29" t="s">
        <v>53</v>
      </c>
      <c r="B29">
        <v>0</v>
      </c>
      <c r="C29">
        <v>1.8929656178321399E-2</v>
      </c>
      <c r="D29">
        <v>1.1147425905639399E-2</v>
      </c>
      <c r="E29">
        <v>0</v>
      </c>
      <c r="F29">
        <v>5.9379363618672298E-2</v>
      </c>
      <c r="G29">
        <v>0.15016565910139101</v>
      </c>
      <c r="H29">
        <v>5.7987341337674199E-2</v>
      </c>
      <c r="I29">
        <v>1.16187257877304E-2</v>
      </c>
      <c r="J29">
        <v>0</v>
      </c>
      <c r="K29">
        <v>0</v>
      </c>
      <c r="L29">
        <v>0.210771820955375</v>
      </c>
      <c r="M29">
        <v>0</v>
      </c>
      <c r="N29">
        <v>0.108397468803798</v>
      </c>
      <c r="O29">
        <v>4.8984000948606297E-2</v>
      </c>
      <c r="P29">
        <v>5.5891875090774097E-2</v>
      </c>
      <c r="Q29">
        <v>0.104684217648703</v>
      </c>
      <c r="R29">
        <v>2.6412697995158101E-2</v>
      </c>
      <c r="S29">
        <v>2.8420298907169201E-2</v>
      </c>
      <c r="T29">
        <v>0</v>
      </c>
      <c r="U29">
        <v>5.1571994257836602E-2</v>
      </c>
      <c r="V29">
        <v>4.3277260141310801E-2</v>
      </c>
      <c r="W29">
        <v>1.23601933218399E-2</v>
      </c>
      <c r="X29">
        <v>0</v>
      </c>
      <c r="Y29">
        <v>0.27958616222812899</v>
      </c>
      <c r="Z29">
        <v>0.96913902815860997</v>
      </c>
    </row>
    <row r="30" spans="1:26" x14ac:dyDescent="0.3">
      <c r="A30" t="s">
        <v>54</v>
      </c>
      <c r="B30">
        <v>1.4613322954907601E-2</v>
      </c>
      <c r="C30">
        <v>1.01769716125378E-2</v>
      </c>
      <c r="D30">
        <v>1.3279791554178201E-3</v>
      </c>
      <c r="E30">
        <v>0.14936824923669501</v>
      </c>
      <c r="F30">
        <v>0</v>
      </c>
      <c r="G30">
        <v>8.5120944875601207E-2</v>
      </c>
      <c r="H30">
        <v>2.35140786590942E-2</v>
      </c>
      <c r="I30">
        <v>1.0107852170092801E-3</v>
      </c>
      <c r="J30">
        <v>0</v>
      </c>
      <c r="K30">
        <v>2.1468450766814699E-2</v>
      </c>
      <c r="L30">
        <v>5.5263786968492802E-2</v>
      </c>
      <c r="M30">
        <v>0</v>
      </c>
      <c r="N30">
        <v>5.1863324710668901E-2</v>
      </c>
      <c r="O30">
        <v>0</v>
      </c>
      <c r="P30">
        <v>5.4720547439937497E-2</v>
      </c>
      <c r="Q30">
        <v>0.14137505934790101</v>
      </c>
      <c r="R30">
        <v>0.15607853663376101</v>
      </c>
      <c r="S30">
        <v>3.9441603782305802E-2</v>
      </c>
      <c r="T30">
        <v>0</v>
      </c>
      <c r="U30">
        <v>4.6978224274783702E-2</v>
      </c>
      <c r="V30">
        <v>3.7977428350149403E-2</v>
      </c>
      <c r="W30">
        <v>0.109700706013923</v>
      </c>
      <c r="X30">
        <v>0</v>
      </c>
      <c r="Y30">
        <v>0.409127385766822</v>
      </c>
      <c r="Z30">
        <v>0.91161449035499398</v>
      </c>
    </row>
    <row r="31" spans="1:26" x14ac:dyDescent="0.3">
      <c r="A31" t="s">
        <v>55</v>
      </c>
      <c r="B31">
        <v>3.092125006743E-2</v>
      </c>
      <c r="C31">
        <v>0</v>
      </c>
      <c r="D31">
        <v>8.1025653543163705E-3</v>
      </c>
      <c r="E31">
        <v>0.20265280215908099</v>
      </c>
      <c r="F31">
        <v>0</v>
      </c>
      <c r="G31">
        <v>7.8170179028280204E-2</v>
      </c>
      <c r="H31">
        <v>3.4796284537892803E-2</v>
      </c>
      <c r="I31">
        <v>4.8881667780769503E-3</v>
      </c>
      <c r="J31">
        <v>0</v>
      </c>
      <c r="K31">
        <v>0</v>
      </c>
      <c r="L31">
        <v>0</v>
      </c>
      <c r="M31">
        <v>0</v>
      </c>
      <c r="N31">
        <v>2.92916900490982E-2</v>
      </c>
      <c r="O31">
        <v>0</v>
      </c>
      <c r="P31">
        <v>7.3412412555658793E-2</v>
      </c>
      <c r="Q31">
        <v>0.20721841334150201</v>
      </c>
      <c r="R31">
        <v>0.139071766880069</v>
      </c>
      <c r="S31">
        <v>2.7705628705254101E-2</v>
      </c>
      <c r="T31">
        <v>0</v>
      </c>
      <c r="U31">
        <v>6.7981714983146702E-2</v>
      </c>
      <c r="V31">
        <v>4.0646139731755397E-2</v>
      </c>
      <c r="W31">
        <v>5.5140985828437503E-2</v>
      </c>
      <c r="X31">
        <v>0</v>
      </c>
      <c r="Y31">
        <v>0.27604855774148301</v>
      </c>
      <c r="Z31">
        <v>0.96783028778314795</v>
      </c>
    </row>
    <row r="32" spans="1:26" x14ac:dyDescent="0.3">
      <c r="A32" t="s">
        <v>56</v>
      </c>
      <c r="B32">
        <v>1.56143125412521E-2</v>
      </c>
      <c r="C32">
        <v>2.3013686775872201E-3</v>
      </c>
      <c r="D32">
        <v>2.9881692462028001E-3</v>
      </c>
      <c r="E32">
        <v>0.158894475450364</v>
      </c>
      <c r="F32">
        <v>0</v>
      </c>
      <c r="G32">
        <v>5.4018762440629399E-2</v>
      </c>
      <c r="H32">
        <v>1.3141664644757699E-2</v>
      </c>
      <c r="I32">
        <v>2.8591273916924301E-2</v>
      </c>
      <c r="J32">
        <v>0</v>
      </c>
      <c r="K32">
        <v>4.5421345686108699E-2</v>
      </c>
      <c r="L32">
        <v>5.26529969153108E-2</v>
      </c>
      <c r="M32">
        <v>0</v>
      </c>
      <c r="N32">
        <v>5.3200149963888999E-2</v>
      </c>
      <c r="O32">
        <v>0</v>
      </c>
      <c r="P32">
        <v>2.8386070953415301E-2</v>
      </c>
      <c r="Q32">
        <v>0.189994514628892</v>
      </c>
      <c r="R32">
        <v>0.11401288890489999</v>
      </c>
      <c r="S32">
        <v>5.1229169650757002E-2</v>
      </c>
      <c r="T32">
        <v>0</v>
      </c>
      <c r="U32">
        <v>7.6703531038770006E-2</v>
      </c>
      <c r="V32">
        <v>3.0066934027415702E-2</v>
      </c>
      <c r="W32">
        <v>8.2782371312823899E-2</v>
      </c>
      <c r="X32">
        <v>0</v>
      </c>
      <c r="Y32">
        <v>0.42621193194488999</v>
      </c>
      <c r="Z32">
        <v>0.904037926079446</v>
      </c>
    </row>
    <row r="33" spans="1:26" x14ac:dyDescent="0.3">
      <c r="A33" t="s">
        <v>57</v>
      </c>
      <c r="B33">
        <v>0</v>
      </c>
      <c r="C33">
        <v>0.109991106786681</v>
      </c>
      <c r="D33">
        <v>7.6140671981402598E-3</v>
      </c>
      <c r="E33">
        <v>0.136843259201097</v>
      </c>
      <c r="F33">
        <v>0</v>
      </c>
      <c r="G33">
        <v>0</v>
      </c>
      <c r="H33">
        <v>2.9377661835807801E-2</v>
      </c>
      <c r="I33">
        <v>3.4674507637883697E-2</v>
      </c>
      <c r="J33">
        <v>0</v>
      </c>
      <c r="K33">
        <v>5.64591880650765E-2</v>
      </c>
      <c r="L33">
        <v>0</v>
      </c>
      <c r="M33">
        <v>3.0970062440807501E-2</v>
      </c>
      <c r="N33">
        <v>8.0005008788235996E-3</v>
      </c>
      <c r="O33">
        <v>0</v>
      </c>
      <c r="P33">
        <v>3.8877840503150199E-2</v>
      </c>
      <c r="Q33">
        <v>0.162703045958217</v>
      </c>
      <c r="R33">
        <v>7.8956418255851604E-2</v>
      </c>
      <c r="S33">
        <v>5.9948202446485598E-2</v>
      </c>
      <c r="T33">
        <v>0</v>
      </c>
      <c r="U33">
        <v>8.4778592648394394E-2</v>
      </c>
      <c r="V33">
        <v>5.6258987154230701E-2</v>
      </c>
      <c r="W33">
        <v>0.104546558989353</v>
      </c>
      <c r="X33">
        <v>0</v>
      </c>
      <c r="Y33">
        <v>0.194892785502047</v>
      </c>
      <c r="Z33">
        <v>1.0007890189507</v>
      </c>
    </row>
    <row r="34" spans="1:26" x14ac:dyDescent="0.3">
      <c r="A34" t="s">
        <v>58</v>
      </c>
      <c r="B34">
        <v>1.5414904140662501E-2</v>
      </c>
      <c r="C34">
        <v>0</v>
      </c>
      <c r="D34">
        <v>9.2264185351365602E-3</v>
      </c>
      <c r="E34">
        <v>0.10481390213215699</v>
      </c>
      <c r="F34">
        <v>0</v>
      </c>
      <c r="G34">
        <v>0.225172772018776</v>
      </c>
      <c r="H34">
        <v>0</v>
      </c>
      <c r="I34">
        <v>2.3889124839038899E-2</v>
      </c>
      <c r="J34">
        <v>0</v>
      </c>
      <c r="K34">
        <v>4.5891621267456301E-2</v>
      </c>
      <c r="L34">
        <v>1.6411195231680199E-2</v>
      </c>
      <c r="M34">
        <v>4.5030051903032699E-2</v>
      </c>
      <c r="N34">
        <v>6.4728846403055804E-2</v>
      </c>
      <c r="O34">
        <v>0</v>
      </c>
      <c r="P34">
        <v>3.0590400037049999E-2</v>
      </c>
      <c r="Q34">
        <v>0.119994243461922</v>
      </c>
      <c r="R34">
        <v>3.8946763233046897E-2</v>
      </c>
      <c r="S34">
        <v>3.30595784177595E-2</v>
      </c>
      <c r="T34">
        <v>0</v>
      </c>
      <c r="U34">
        <v>0.17099342891179301</v>
      </c>
      <c r="V34">
        <v>4.64360041242452E-2</v>
      </c>
      <c r="W34">
        <v>9.4007453431874492E-3</v>
      </c>
      <c r="X34">
        <v>0</v>
      </c>
      <c r="Y34">
        <v>0.369446213210602</v>
      </c>
      <c r="Z34">
        <v>0.93132951066227698</v>
      </c>
    </row>
    <row r="35" spans="1:26" x14ac:dyDescent="0.3">
      <c r="A35" t="s">
        <v>59</v>
      </c>
      <c r="B35">
        <v>0</v>
      </c>
      <c r="C35">
        <v>2.4478630035486902E-3</v>
      </c>
      <c r="D35">
        <v>2.2168227822897801E-2</v>
      </c>
      <c r="E35">
        <v>0.105570681926845</v>
      </c>
      <c r="F35">
        <v>0</v>
      </c>
      <c r="G35">
        <v>0.16796089341853601</v>
      </c>
      <c r="H35">
        <v>5.8761005618836303E-3</v>
      </c>
      <c r="I35">
        <v>1.76015488866995E-2</v>
      </c>
      <c r="J35">
        <v>0</v>
      </c>
      <c r="K35">
        <v>0</v>
      </c>
      <c r="L35">
        <v>0</v>
      </c>
      <c r="M35">
        <v>1.63449706033541E-2</v>
      </c>
      <c r="N35">
        <v>5.74441768480373E-2</v>
      </c>
      <c r="O35">
        <v>0</v>
      </c>
      <c r="P35">
        <v>3.5942939518062302E-2</v>
      </c>
      <c r="Q35">
        <v>0.116300304618807</v>
      </c>
      <c r="R35">
        <v>0.102034215095871</v>
      </c>
      <c r="S35">
        <v>4.0704359618090297E-2</v>
      </c>
      <c r="T35">
        <v>0</v>
      </c>
      <c r="U35">
        <v>0.21037818309331599</v>
      </c>
      <c r="V35">
        <v>6.1758564895836102E-2</v>
      </c>
      <c r="W35">
        <v>3.7466970088214598E-2</v>
      </c>
      <c r="X35">
        <v>0</v>
      </c>
      <c r="Y35">
        <v>0.20470153450797801</v>
      </c>
      <c r="Z35">
        <v>1.0024077582975499</v>
      </c>
    </row>
    <row r="36" spans="1:26" x14ac:dyDescent="0.3">
      <c r="A36" t="s">
        <v>60</v>
      </c>
      <c r="B36">
        <v>7.3662819974931404E-2</v>
      </c>
      <c r="C36">
        <v>0</v>
      </c>
      <c r="D36">
        <v>0</v>
      </c>
      <c r="E36">
        <v>0.24293069570073</v>
      </c>
      <c r="F36">
        <v>0</v>
      </c>
      <c r="G36">
        <v>0</v>
      </c>
      <c r="H36">
        <v>4.6180880304737496E-3</v>
      </c>
      <c r="I36">
        <v>0</v>
      </c>
      <c r="J36">
        <v>2.1181017052024902E-2</v>
      </c>
      <c r="K36">
        <v>6.7042401087779396E-2</v>
      </c>
      <c r="L36">
        <v>0</v>
      </c>
      <c r="M36">
        <v>0</v>
      </c>
      <c r="N36">
        <v>2.28103066606361E-2</v>
      </c>
      <c r="O36">
        <v>0</v>
      </c>
      <c r="P36">
        <v>3.8763243943680102E-2</v>
      </c>
      <c r="Q36">
        <v>0.23910918673242501</v>
      </c>
      <c r="R36">
        <v>7.3518554138516407E-2</v>
      </c>
      <c r="S36">
        <v>9.7798453324538195E-2</v>
      </c>
      <c r="T36">
        <v>1.3931021423534E-2</v>
      </c>
      <c r="U36">
        <v>5.3516596554472801E-2</v>
      </c>
      <c r="V36">
        <v>1.85736631589608E-2</v>
      </c>
      <c r="W36">
        <v>3.2543952217297001E-2</v>
      </c>
      <c r="X36">
        <v>0</v>
      </c>
      <c r="Y36">
        <v>0.32593562471380599</v>
      </c>
      <c r="Z36">
        <v>0.94811554474180204</v>
      </c>
    </row>
    <row r="37" spans="1:26" x14ac:dyDescent="0.3">
      <c r="A37" t="s">
        <v>61</v>
      </c>
      <c r="B37">
        <v>0</v>
      </c>
      <c r="C37">
        <v>1.0646839898277499E-2</v>
      </c>
      <c r="D37">
        <v>7.1736447405719101E-3</v>
      </c>
      <c r="E37">
        <v>0.199700030595554</v>
      </c>
      <c r="F37">
        <v>0</v>
      </c>
      <c r="G37">
        <v>0</v>
      </c>
      <c r="H37">
        <v>1.51134637713974E-2</v>
      </c>
      <c r="I37">
        <v>4.8734014475485699E-2</v>
      </c>
      <c r="J37">
        <v>1.62277304766452E-3</v>
      </c>
      <c r="K37">
        <v>0.19509158111452901</v>
      </c>
      <c r="L37">
        <v>0</v>
      </c>
      <c r="M37">
        <v>9.2196655829367299E-2</v>
      </c>
      <c r="N37">
        <v>4.5750410780187503E-2</v>
      </c>
      <c r="O37">
        <v>6.8304540184978405E-2</v>
      </c>
      <c r="P37">
        <v>6.30640826537716E-2</v>
      </c>
      <c r="Q37">
        <v>0.123213266616783</v>
      </c>
      <c r="R37">
        <v>3.6897507755917401E-2</v>
      </c>
      <c r="S37">
        <v>0</v>
      </c>
      <c r="T37">
        <v>0</v>
      </c>
      <c r="U37">
        <v>7.7313423333313799E-2</v>
      </c>
      <c r="V37">
        <v>6.3943401538273797E-3</v>
      </c>
      <c r="W37">
        <v>8.7834250483732404E-3</v>
      </c>
      <c r="X37">
        <v>0</v>
      </c>
      <c r="Y37">
        <v>0.51418525388174896</v>
      </c>
      <c r="Z37">
        <v>0.857003802857913</v>
      </c>
    </row>
    <row r="38" spans="1:26" x14ac:dyDescent="0.3">
      <c r="A38" t="s">
        <v>62</v>
      </c>
      <c r="B38">
        <v>0</v>
      </c>
      <c r="C38">
        <v>2.8539074685147801E-2</v>
      </c>
      <c r="D38">
        <v>2.00571212061708E-2</v>
      </c>
      <c r="E38">
        <v>1.04706676348675E-2</v>
      </c>
      <c r="F38">
        <v>0</v>
      </c>
      <c r="G38">
        <v>0.11745725464997001</v>
      </c>
      <c r="H38">
        <v>0</v>
      </c>
      <c r="I38">
        <v>4.88912766674299E-2</v>
      </c>
      <c r="J38">
        <v>0</v>
      </c>
      <c r="K38">
        <v>1.34741953481162E-2</v>
      </c>
      <c r="L38">
        <v>0</v>
      </c>
      <c r="M38">
        <v>5.9147810111780399E-2</v>
      </c>
      <c r="N38">
        <v>9.9876591204794002E-2</v>
      </c>
      <c r="O38">
        <v>0</v>
      </c>
      <c r="P38">
        <v>1.7434543955772298E-2</v>
      </c>
      <c r="Q38">
        <v>0.25656150144157602</v>
      </c>
      <c r="R38">
        <v>2.1987324643992202E-3</v>
      </c>
      <c r="S38">
        <v>4.56400367063034E-2</v>
      </c>
      <c r="T38">
        <v>0</v>
      </c>
      <c r="U38">
        <v>0.20250138291217001</v>
      </c>
      <c r="V38">
        <v>2.6577957326028599E-2</v>
      </c>
      <c r="W38">
        <v>5.1171853685474097E-2</v>
      </c>
      <c r="X38">
        <v>0</v>
      </c>
      <c r="Y38">
        <v>0.31298944045145399</v>
      </c>
      <c r="Z38">
        <v>0.95756553776654896</v>
      </c>
    </row>
    <row r="39" spans="1:26" x14ac:dyDescent="0.3">
      <c r="A39" t="s">
        <v>63</v>
      </c>
      <c r="B39">
        <v>2.8819729171102499E-2</v>
      </c>
      <c r="C39">
        <v>0</v>
      </c>
      <c r="D39">
        <v>2.36734380819025E-2</v>
      </c>
      <c r="E39">
        <v>5.4446795465456201E-2</v>
      </c>
      <c r="F39">
        <v>0</v>
      </c>
      <c r="G39">
        <v>2.84430243922545E-2</v>
      </c>
      <c r="H39">
        <v>0</v>
      </c>
      <c r="I39">
        <v>0.105032253509215</v>
      </c>
      <c r="J39">
        <v>0</v>
      </c>
      <c r="K39">
        <v>0.26914193317312801</v>
      </c>
      <c r="L39">
        <v>0</v>
      </c>
      <c r="M39">
        <v>0.122580528441242</v>
      </c>
      <c r="N39">
        <v>0</v>
      </c>
      <c r="O39">
        <v>1.04874950937048E-2</v>
      </c>
      <c r="P39">
        <v>0.112046982469883</v>
      </c>
      <c r="Q39">
        <v>0.13925471660783001</v>
      </c>
      <c r="R39">
        <v>4.7062503494345398E-3</v>
      </c>
      <c r="S39">
        <v>1.16633244958786E-2</v>
      </c>
      <c r="T39">
        <v>0</v>
      </c>
      <c r="U39">
        <v>7.9325251941991901E-2</v>
      </c>
      <c r="V39">
        <v>0</v>
      </c>
      <c r="W39">
        <v>1.0378276806975799E-2</v>
      </c>
      <c r="X39">
        <v>0</v>
      </c>
      <c r="Y39">
        <v>0.44650819603611902</v>
      </c>
      <c r="Z39">
        <v>0.89957359062598596</v>
      </c>
    </row>
    <row r="40" spans="1:26" x14ac:dyDescent="0.3">
      <c r="A40" t="s">
        <v>64</v>
      </c>
      <c r="B40">
        <v>2.4426684096047501E-3</v>
      </c>
      <c r="C40">
        <v>0</v>
      </c>
      <c r="D40">
        <v>4.4412380075932196E-3</v>
      </c>
      <c r="E40">
        <v>0</v>
      </c>
      <c r="F40">
        <v>0</v>
      </c>
      <c r="G40">
        <v>3.3672455529342601E-2</v>
      </c>
      <c r="H40">
        <v>0</v>
      </c>
      <c r="I40">
        <v>1.4230200598265E-2</v>
      </c>
      <c r="J40">
        <v>1.4648433511330401E-2</v>
      </c>
      <c r="K40">
        <v>8.4553175037481498E-2</v>
      </c>
      <c r="L40">
        <v>0</v>
      </c>
      <c r="M40">
        <v>6.5242462104306504E-3</v>
      </c>
      <c r="N40">
        <v>0</v>
      </c>
      <c r="O40">
        <v>0.58054917540343298</v>
      </c>
      <c r="P40">
        <v>2.6426568541267299E-2</v>
      </c>
      <c r="Q40">
        <v>0.10338151401429101</v>
      </c>
      <c r="R40">
        <v>1.2592317685431601E-2</v>
      </c>
      <c r="S40">
        <v>0</v>
      </c>
      <c r="T40">
        <v>0</v>
      </c>
      <c r="U40">
        <v>9.8146932296342304E-2</v>
      </c>
      <c r="V40">
        <v>0</v>
      </c>
      <c r="W40">
        <v>1.83910747551875E-2</v>
      </c>
      <c r="X40">
        <v>0</v>
      </c>
      <c r="Y40">
        <v>0.78168727536865701</v>
      </c>
      <c r="Z40">
        <v>0.64176163711156398</v>
      </c>
    </row>
    <row r="41" spans="1:26" x14ac:dyDescent="0.3">
      <c r="A41" t="s">
        <v>65</v>
      </c>
      <c r="B41">
        <v>3.9517804661757201E-2</v>
      </c>
      <c r="C41">
        <v>0</v>
      </c>
      <c r="D41">
        <v>1.6865077049557701E-2</v>
      </c>
      <c r="E41">
        <v>0.110345996742007</v>
      </c>
      <c r="F41">
        <v>0</v>
      </c>
      <c r="G41">
        <v>8.5003179565109305E-2</v>
      </c>
      <c r="H41">
        <v>0</v>
      </c>
      <c r="I41">
        <v>0.100226260237402</v>
      </c>
      <c r="J41">
        <v>1.44175926711923E-2</v>
      </c>
      <c r="K41">
        <v>0</v>
      </c>
      <c r="L41">
        <v>0</v>
      </c>
      <c r="M41">
        <v>7.55378673136743E-3</v>
      </c>
      <c r="N41">
        <v>2.6116580437789898E-2</v>
      </c>
      <c r="O41">
        <v>0</v>
      </c>
      <c r="P41">
        <v>2.72046248213028E-2</v>
      </c>
      <c r="Q41">
        <v>0.38740637706176401</v>
      </c>
      <c r="R41">
        <v>3.3865093903264698E-2</v>
      </c>
      <c r="S41">
        <v>9.2864058718417804E-3</v>
      </c>
      <c r="T41">
        <v>0</v>
      </c>
      <c r="U41">
        <v>9.6409379637960105E-2</v>
      </c>
      <c r="V41">
        <v>7.3476242551590602E-3</v>
      </c>
      <c r="W41">
        <v>3.8434216352524801E-2</v>
      </c>
      <c r="X41">
        <v>0</v>
      </c>
      <c r="Y41">
        <v>0.25481987815234702</v>
      </c>
      <c r="Z41">
        <v>0.98035719771809904</v>
      </c>
    </row>
    <row r="42" spans="1:26" x14ac:dyDescent="0.3">
      <c r="A42" t="s">
        <v>66</v>
      </c>
      <c r="B42">
        <v>3.9505899878159799E-2</v>
      </c>
      <c r="C42">
        <v>0</v>
      </c>
      <c r="D42">
        <v>4.8302865472287397E-2</v>
      </c>
      <c r="E42">
        <v>1.4410099028888601E-2</v>
      </c>
      <c r="F42">
        <v>0</v>
      </c>
      <c r="G42">
        <v>0.110445861705744</v>
      </c>
      <c r="H42">
        <v>0</v>
      </c>
      <c r="I42">
        <v>3.79692237905205E-2</v>
      </c>
      <c r="J42">
        <v>1.5615673268615999E-2</v>
      </c>
      <c r="K42">
        <v>0.112129860515799</v>
      </c>
      <c r="L42">
        <v>0</v>
      </c>
      <c r="M42">
        <v>7.9804627771030603E-2</v>
      </c>
      <c r="N42">
        <v>0</v>
      </c>
      <c r="O42">
        <v>0</v>
      </c>
      <c r="P42">
        <v>4.3054215985246301E-2</v>
      </c>
      <c r="Q42">
        <v>0.24367273136440801</v>
      </c>
      <c r="R42">
        <v>1.7138100646104899E-2</v>
      </c>
      <c r="S42">
        <v>6.6711500751759399E-3</v>
      </c>
      <c r="T42">
        <v>0</v>
      </c>
      <c r="U42">
        <v>0.178962446793554</v>
      </c>
      <c r="V42">
        <v>0</v>
      </c>
      <c r="W42">
        <v>5.2317243704464798E-2</v>
      </c>
      <c r="X42">
        <v>0</v>
      </c>
      <c r="Y42">
        <v>0.24557958293671001</v>
      </c>
      <c r="Z42">
        <v>0.99046468964034295</v>
      </c>
    </row>
    <row r="43" spans="1:26" x14ac:dyDescent="0.3">
      <c r="A43" t="s">
        <v>67</v>
      </c>
      <c r="B43">
        <v>6.7758695976046696E-2</v>
      </c>
      <c r="C43">
        <v>0</v>
      </c>
      <c r="D43">
        <v>0</v>
      </c>
      <c r="E43">
        <v>6.0472159564497301E-2</v>
      </c>
      <c r="F43">
        <v>0</v>
      </c>
      <c r="G43">
        <v>0.10761941513226</v>
      </c>
      <c r="H43">
        <v>0</v>
      </c>
      <c r="I43">
        <v>9.68677300010609E-2</v>
      </c>
      <c r="J43">
        <v>0</v>
      </c>
      <c r="K43">
        <v>1.04207588850256E-2</v>
      </c>
      <c r="L43">
        <v>0</v>
      </c>
      <c r="M43">
        <v>0.130274234309946</v>
      </c>
      <c r="N43">
        <v>2.2577978492520499E-2</v>
      </c>
      <c r="O43">
        <v>0</v>
      </c>
      <c r="P43">
        <v>9.3044354054380093E-2</v>
      </c>
      <c r="Q43">
        <v>0.20438950263102201</v>
      </c>
      <c r="R43">
        <v>3.3726652709984498E-2</v>
      </c>
      <c r="S43">
        <v>3.1923390726690599E-2</v>
      </c>
      <c r="T43">
        <v>0</v>
      </c>
      <c r="U43">
        <v>8.7278177273020799E-2</v>
      </c>
      <c r="V43">
        <v>6.9406035274641497E-3</v>
      </c>
      <c r="W43">
        <v>4.6706346716081301E-2</v>
      </c>
      <c r="X43">
        <v>0</v>
      </c>
      <c r="Y43">
        <v>0.34576058717134101</v>
      </c>
      <c r="Z43">
        <v>0.94297574797301997</v>
      </c>
    </row>
    <row r="44" spans="1:26" x14ac:dyDescent="0.3">
      <c r="A44" t="s">
        <v>68</v>
      </c>
      <c r="B44">
        <v>0</v>
      </c>
      <c r="C44">
        <v>5.5656668545534797E-2</v>
      </c>
      <c r="D44">
        <v>3.4661917588287003E-2</v>
      </c>
      <c r="E44">
        <v>4.36082722478177E-2</v>
      </c>
      <c r="F44">
        <v>0</v>
      </c>
      <c r="G44">
        <v>0.10750736836651401</v>
      </c>
      <c r="H44">
        <v>0</v>
      </c>
      <c r="I44">
        <v>6.0184591105565399E-2</v>
      </c>
      <c r="J44">
        <v>0</v>
      </c>
      <c r="K44">
        <v>2.6338846671983999E-2</v>
      </c>
      <c r="L44">
        <v>1.6341386591136198E-2</v>
      </c>
      <c r="M44">
        <v>0</v>
      </c>
      <c r="N44">
        <v>9.8739378467866498E-2</v>
      </c>
      <c r="O44">
        <v>0</v>
      </c>
      <c r="P44">
        <v>4.4786465699151602E-2</v>
      </c>
      <c r="Q44">
        <v>0.25535644064228502</v>
      </c>
      <c r="R44">
        <v>3.4025554563613503E-2</v>
      </c>
      <c r="S44">
        <v>4.9995493021365398E-2</v>
      </c>
      <c r="T44">
        <v>0</v>
      </c>
      <c r="U44">
        <v>0.14913243207274501</v>
      </c>
      <c r="V44">
        <v>1.6786215628755999E-2</v>
      </c>
      <c r="W44">
        <v>6.8789687873779702E-3</v>
      </c>
      <c r="X44">
        <v>0</v>
      </c>
      <c r="Y44">
        <v>0.21551762349077999</v>
      </c>
      <c r="Z44">
        <v>0.99269351759882796</v>
      </c>
    </row>
    <row r="45" spans="1:26" x14ac:dyDescent="0.3">
      <c r="A45" t="s">
        <v>69</v>
      </c>
      <c r="B45">
        <v>0.135937390465661</v>
      </c>
      <c r="C45">
        <v>4.3200629079380298E-2</v>
      </c>
      <c r="D45">
        <v>0</v>
      </c>
      <c r="E45">
        <v>0</v>
      </c>
      <c r="F45">
        <v>0.14282249273004799</v>
      </c>
      <c r="G45">
        <v>2.1436754376651199E-2</v>
      </c>
      <c r="H45">
        <v>1.67427474754251E-3</v>
      </c>
      <c r="I45">
        <v>8.9753682928467096E-2</v>
      </c>
      <c r="J45">
        <v>0</v>
      </c>
      <c r="K45">
        <v>0.207176912510942</v>
      </c>
      <c r="L45">
        <v>0</v>
      </c>
      <c r="M45">
        <v>6.17713861872312E-3</v>
      </c>
      <c r="N45">
        <v>0</v>
      </c>
      <c r="O45">
        <v>0</v>
      </c>
      <c r="P45">
        <v>4.4510555628213197E-2</v>
      </c>
      <c r="Q45">
        <v>5.9605838098033902E-2</v>
      </c>
      <c r="R45">
        <v>2.9170246941854001E-2</v>
      </c>
      <c r="S45">
        <v>3.5374261934387002E-2</v>
      </c>
      <c r="T45">
        <v>0</v>
      </c>
      <c r="U45">
        <v>0.15032235084911499</v>
      </c>
      <c r="V45">
        <v>1.93334331912145E-2</v>
      </c>
      <c r="W45">
        <v>1.3504037899767601E-2</v>
      </c>
      <c r="X45">
        <v>0</v>
      </c>
      <c r="Y45">
        <v>0.28540744659145001</v>
      </c>
      <c r="Z45">
        <v>0.97295917826104505</v>
      </c>
    </row>
    <row r="46" spans="1:26" x14ac:dyDescent="0.3">
      <c r="A46" t="s">
        <v>70</v>
      </c>
      <c r="B46">
        <v>0.117427988925298</v>
      </c>
      <c r="C46">
        <v>0</v>
      </c>
      <c r="D46">
        <v>3.6043102803591499E-2</v>
      </c>
      <c r="E46">
        <v>3.3216492212255998E-2</v>
      </c>
      <c r="F46">
        <v>4.2344466779056199E-2</v>
      </c>
      <c r="G46">
        <v>9.3467631514203703E-2</v>
      </c>
      <c r="H46">
        <v>3.5031982970256401E-3</v>
      </c>
      <c r="I46">
        <v>4.4073526555240203E-2</v>
      </c>
      <c r="J46">
        <v>0</v>
      </c>
      <c r="K46">
        <v>9.2506884888325494E-2</v>
      </c>
      <c r="L46">
        <v>0</v>
      </c>
      <c r="M46">
        <v>0</v>
      </c>
      <c r="N46">
        <v>0</v>
      </c>
      <c r="O46">
        <v>0</v>
      </c>
      <c r="P46">
        <v>4.5897604832872703E-2</v>
      </c>
      <c r="Q46">
        <v>0.219426229571691</v>
      </c>
      <c r="R46">
        <v>0</v>
      </c>
      <c r="S46">
        <v>2.7826823049009301E-2</v>
      </c>
      <c r="T46">
        <v>0</v>
      </c>
      <c r="U46">
        <v>0.15509183678892599</v>
      </c>
      <c r="V46">
        <v>1.79872233199047E-2</v>
      </c>
      <c r="W46">
        <v>7.1186990462599395E-2</v>
      </c>
      <c r="X46">
        <v>0</v>
      </c>
      <c r="Y46">
        <v>0.16583688145501899</v>
      </c>
      <c r="Z46">
        <v>1.0167822115451901</v>
      </c>
    </row>
    <row r="47" spans="1:26" x14ac:dyDescent="0.3">
      <c r="A47" t="s">
        <v>71</v>
      </c>
      <c r="B47">
        <v>4.5904990637747001E-2</v>
      </c>
      <c r="C47">
        <v>0</v>
      </c>
      <c r="D47">
        <v>0</v>
      </c>
      <c r="E47">
        <v>2.7375904879546799E-2</v>
      </c>
      <c r="F47">
        <v>3.8639600628543103E-2</v>
      </c>
      <c r="G47">
        <v>2.33696163002628E-2</v>
      </c>
      <c r="H47">
        <v>2.2384152524568501E-4</v>
      </c>
      <c r="I47">
        <v>7.7194931669087696E-2</v>
      </c>
      <c r="J47">
        <v>0</v>
      </c>
      <c r="K47">
        <v>0.204232508625869</v>
      </c>
      <c r="L47">
        <v>0</v>
      </c>
      <c r="M47">
        <v>9.7619877117872803E-2</v>
      </c>
      <c r="N47">
        <v>3.65066489411296E-3</v>
      </c>
      <c r="O47">
        <v>0.125528699626792</v>
      </c>
      <c r="P47">
        <v>9.2860600936370497E-2</v>
      </c>
      <c r="Q47">
        <v>0.222209449897175</v>
      </c>
      <c r="R47">
        <v>0</v>
      </c>
      <c r="S47">
        <v>0</v>
      </c>
      <c r="T47">
        <v>0</v>
      </c>
      <c r="U47">
        <v>2.0400628351893501E-2</v>
      </c>
      <c r="V47">
        <v>0</v>
      </c>
      <c r="W47">
        <v>2.07886849094812E-2</v>
      </c>
      <c r="X47">
        <v>0</v>
      </c>
      <c r="Y47">
        <v>0.44991561187017798</v>
      </c>
      <c r="Z47">
        <v>0.89281064632269502</v>
      </c>
    </row>
    <row r="48" spans="1:26" x14ac:dyDescent="0.3">
      <c r="A48" t="s">
        <v>72</v>
      </c>
      <c r="B48">
        <v>3.1460309561510497E-2</v>
      </c>
      <c r="C48">
        <v>0</v>
      </c>
      <c r="D48">
        <v>3.1291668741839501E-2</v>
      </c>
      <c r="E48">
        <v>9.7333314451032802E-3</v>
      </c>
      <c r="F48">
        <v>1.2096552410455E-2</v>
      </c>
      <c r="G48">
        <v>0.16726194488111401</v>
      </c>
      <c r="H48">
        <v>4.4502120153111399E-4</v>
      </c>
      <c r="I48">
        <v>4.2356575276427597E-2</v>
      </c>
      <c r="J48">
        <v>0</v>
      </c>
      <c r="K48">
        <v>0.14686092734287501</v>
      </c>
      <c r="L48">
        <v>0</v>
      </c>
      <c r="M48">
        <v>4.0193999090404497E-2</v>
      </c>
      <c r="N48">
        <v>0</v>
      </c>
      <c r="O48">
        <v>0</v>
      </c>
      <c r="P48">
        <v>8.6269662322951995E-2</v>
      </c>
      <c r="Q48">
        <v>0.22753171527480201</v>
      </c>
      <c r="R48">
        <v>4.9055708203184903E-2</v>
      </c>
      <c r="S48">
        <v>0</v>
      </c>
      <c r="T48">
        <v>0</v>
      </c>
      <c r="U48">
        <v>3.18435314332682E-2</v>
      </c>
      <c r="V48">
        <v>4.9408087341570602E-2</v>
      </c>
      <c r="W48">
        <v>7.4190965472962098E-2</v>
      </c>
      <c r="X48">
        <v>0</v>
      </c>
      <c r="Y48">
        <v>0.40330961002284899</v>
      </c>
      <c r="Z48">
        <v>0.91440480923045697</v>
      </c>
    </row>
    <row r="49" spans="1:26" x14ac:dyDescent="0.3">
      <c r="A49" t="s">
        <v>73</v>
      </c>
      <c r="B49">
        <v>1.04757329473951E-2</v>
      </c>
      <c r="C49">
        <v>0</v>
      </c>
      <c r="D49">
        <v>5.2997682501294302E-2</v>
      </c>
      <c r="E49">
        <v>0.137879971301726</v>
      </c>
      <c r="F49">
        <v>0</v>
      </c>
      <c r="G49">
        <v>0</v>
      </c>
      <c r="H49">
        <v>5.8725330941668701E-2</v>
      </c>
      <c r="I49">
        <v>7.0371965387681201E-2</v>
      </c>
      <c r="J49">
        <v>0</v>
      </c>
      <c r="K49">
        <v>0.236207400516146</v>
      </c>
      <c r="L49">
        <v>0</v>
      </c>
      <c r="M49">
        <v>8.7958108080168199E-2</v>
      </c>
      <c r="N49">
        <v>0</v>
      </c>
      <c r="O49">
        <v>1.55052660790448E-2</v>
      </c>
      <c r="P49">
        <v>9.5892091253024295E-2</v>
      </c>
      <c r="Q49">
        <v>0.16608662161498899</v>
      </c>
      <c r="R49">
        <v>9.0381752654928905E-3</v>
      </c>
      <c r="S49">
        <v>0</v>
      </c>
      <c r="T49">
        <v>0</v>
      </c>
      <c r="U49">
        <v>4.4633347772360402E-2</v>
      </c>
      <c r="V49">
        <v>0</v>
      </c>
      <c r="W49">
        <v>1.42283063390088E-2</v>
      </c>
      <c r="X49">
        <v>0</v>
      </c>
      <c r="Y49">
        <v>0.51922439399709597</v>
      </c>
      <c r="Z49">
        <v>0.85403637573274804</v>
      </c>
    </row>
    <row r="50" spans="1:26" x14ac:dyDescent="0.3">
      <c r="A50" t="s">
        <v>74</v>
      </c>
      <c r="B50">
        <v>0</v>
      </c>
      <c r="C50">
        <v>3.8495055505549401E-2</v>
      </c>
      <c r="D50">
        <v>5.1152554854406999E-2</v>
      </c>
      <c r="E50">
        <v>1.69620292769294E-2</v>
      </c>
      <c r="F50">
        <v>0</v>
      </c>
      <c r="G50">
        <v>9.8503037892274603E-2</v>
      </c>
      <c r="H50">
        <v>1.6668012810725399E-3</v>
      </c>
      <c r="I50">
        <v>0.12836418808826</v>
      </c>
      <c r="J50">
        <v>0</v>
      </c>
      <c r="K50">
        <v>0.12090422284376499</v>
      </c>
      <c r="L50">
        <v>0</v>
      </c>
      <c r="M50">
        <v>6.1497295553629601E-2</v>
      </c>
      <c r="N50">
        <v>0</v>
      </c>
      <c r="O50">
        <v>0</v>
      </c>
      <c r="P50">
        <v>8.2381902989935404E-2</v>
      </c>
      <c r="Q50">
        <v>0.23761395075980399</v>
      </c>
      <c r="R50">
        <v>2.2971708380697401E-2</v>
      </c>
      <c r="S50">
        <v>4.10808208738491E-3</v>
      </c>
      <c r="T50">
        <v>0</v>
      </c>
      <c r="U50">
        <v>1.83874727486768E-2</v>
      </c>
      <c r="V50">
        <v>3.1179304259726998E-2</v>
      </c>
      <c r="W50">
        <v>8.5812393477886495E-2</v>
      </c>
      <c r="X50">
        <v>0</v>
      </c>
      <c r="Y50">
        <v>0.39440702528282201</v>
      </c>
      <c r="Z50">
        <v>0.91867018689591895</v>
      </c>
    </row>
    <row r="51" spans="1:26" x14ac:dyDescent="0.3">
      <c r="A51" t="s">
        <v>75</v>
      </c>
      <c r="B51">
        <v>1.35286875645042E-2</v>
      </c>
      <c r="C51">
        <v>0</v>
      </c>
      <c r="D51">
        <v>4.2293067462364402E-3</v>
      </c>
      <c r="E51">
        <v>3.85374469855779E-2</v>
      </c>
      <c r="F51">
        <v>0</v>
      </c>
      <c r="G51">
        <v>5.2570433121604303E-2</v>
      </c>
      <c r="H51">
        <v>0</v>
      </c>
      <c r="I51">
        <v>9.2191225651633096E-2</v>
      </c>
      <c r="J51">
        <v>8.2183630821849804E-3</v>
      </c>
      <c r="K51">
        <v>0.150477589129246</v>
      </c>
      <c r="L51">
        <v>0</v>
      </c>
      <c r="M51">
        <v>0.19513741523261199</v>
      </c>
      <c r="N51">
        <v>9.1787777642799405E-3</v>
      </c>
      <c r="O51">
        <v>2.3954878518519102E-3</v>
      </c>
      <c r="P51">
        <v>6.6664869519860906E-2</v>
      </c>
      <c r="Q51">
        <v>0.159679739993525</v>
      </c>
      <c r="R51">
        <v>4.2065973361877403E-2</v>
      </c>
      <c r="S51">
        <v>0</v>
      </c>
      <c r="T51">
        <v>0</v>
      </c>
      <c r="U51">
        <v>0.15606995558238401</v>
      </c>
      <c r="V51">
        <v>5.3176007045306296E-3</v>
      </c>
      <c r="W51">
        <v>3.73712770809087E-3</v>
      </c>
      <c r="X51">
        <v>0</v>
      </c>
      <c r="Y51">
        <v>0.49042342914089998</v>
      </c>
      <c r="Z51">
        <v>0.87308829001493504</v>
      </c>
    </row>
    <row r="52" spans="1:26" x14ac:dyDescent="0.3">
      <c r="A52" t="s">
        <v>76</v>
      </c>
      <c r="B52">
        <v>0</v>
      </c>
      <c r="C52">
        <v>5.8104257962634201E-2</v>
      </c>
      <c r="D52">
        <v>2.3733572804425899E-2</v>
      </c>
      <c r="E52">
        <v>0.1878411291373</v>
      </c>
      <c r="F52">
        <v>0</v>
      </c>
      <c r="G52">
        <v>0</v>
      </c>
      <c r="H52">
        <v>1.7973185885318699E-2</v>
      </c>
      <c r="I52">
        <v>6.9997714405174896E-2</v>
      </c>
      <c r="J52">
        <v>7.5043207851008098E-2</v>
      </c>
      <c r="K52">
        <v>2.3252296163219801E-2</v>
      </c>
      <c r="L52">
        <v>0</v>
      </c>
      <c r="M52">
        <v>1.5417280846609999E-2</v>
      </c>
      <c r="N52">
        <v>0</v>
      </c>
      <c r="O52">
        <v>0</v>
      </c>
      <c r="P52">
        <v>5.7475837130945999E-2</v>
      </c>
      <c r="Q52">
        <v>0.23172418947764201</v>
      </c>
      <c r="R52">
        <v>7.5246357161870003E-2</v>
      </c>
      <c r="S52">
        <v>3.2159724095688701E-2</v>
      </c>
      <c r="T52">
        <v>0</v>
      </c>
      <c r="U52">
        <v>8.5542529060210301E-2</v>
      </c>
      <c r="V52">
        <v>0</v>
      </c>
      <c r="W52">
        <v>4.6488718017950799E-2</v>
      </c>
      <c r="X52">
        <v>0</v>
      </c>
      <c r="Y52">
        <v>0.21769509607955101</v>
      </c>
      <c r="Z52">
        <v>0.99297803154757602</v>
      </c>
    </row>
    <row r="53" spans="1:26" x14ac:dyDescent="0.3">
      <c r="A53" t="s">
        <v>77</v>
      </c>
      <c r="B53">
        <v>0</v>
      </c>
      <c r="C53">
        <v>1.91565517345549E-2</v>
      </c>
      <c r="D53">
        <v>1.8988919913955099E-2</v>
      </c>
      <c r="E53">
        <v>2.2343524885502699E-2</v>
      </c>
      <c r="F53">
        <v>0</v>
      </c>
      <c r="G53">
        <v>6.3647941910533898E-2</v>
      </c>
      <c r="H53">
        <v>0</v>
      </c>
      <c r="I53">
        <v>2.2000691441235599E-2</v>
      </c>
      <c r="J53">
        <v>1.2376594196213399E-2</v>
      </c>
      <c r="K53">
        <v>6.5693233491994796E-2</v>
      </c>
      <c r="L53">
        <v>2.2474403224351899E-2</v>
      </c>
      <c r="M53">
        <v>0</v>
      </c>
      <c r="N53">
        <v>4.02285837765822E-2</v>
      </c>
      <c r="O53">
        <v>0.40702569414017498</v>
      </c>
      <c r="P53">
        <v>4.4681323661063199E-2</v>
      </c>
      <c r="Q53">
        <v>0.15186584486292301</v>
      </c>
      <c r="R53">
        <v>3.5411860184770501E-2</v>
      </c>
      <c r="S53">
        <v>0</v>
      </c>
      <c r="T53">
        <v>0</v>
      </c>
      <c r="U53">
        <v>5.8708869350470802E-2</v>
      </c>
      <c r="V53">
        <v>0</v>
      </c>
      <c r="W53">
        <v>1.5395963225672901E-2</v>
      </c>
      <c r="X53">
        <v>0</v>
      </c>
      <c r="Y53">
        <v>0.76715153696806104</v>
      </c>
      <c r="Z53">
        <v>0.68834654984795096</v>
      </c>
    </row>
    <row r="54" spans="1:26" x14ac:dyDescent="0.3">
      <c r="A54" t="s">
        <v>78</v>
      </c>
      <c r="B54">
        <v>0</v>
      </c>
      <c r="C54">
        <v>4.9459823423929301E-2</v>
      </c>
      <c r="D54">
        <v>0</v>
      </c>
      <c r="E54">
        <v>3.10389435974322E-2</v>
      </c>
      <c r="F54">
        <v>0</v>
      </c>
      <c r="G54">
        <v>3.3432776552719E-2</v>
      </c>
      <c r="H54">
        <v>0</v>
      </c>
      <c r="I54">
        <v>2.78835856943268E-2</v>
      </c>
      <c r="J54">
        <v>7.1242668298755599E-2</v>
      </c>
      <c r="K54">
        <v>8.0407158084415994E-2</v>
      </c>
      <c r="L54">
        <v>0</v>
      </c>
      <c r="M54">
        <v>1.1491342599606699E-2</v>
      </c>
      <c r="N54">
        <v>0</v>
      </c>
      <c r="O54">
        <v>0</v>
      </c>
      <c r="P54">
        <v>3.7323069017527903E-2</v>
      </c>
      <c r="Q54">
        <v>0.32138637029626999</v>
      </c>
      <c r="R54">
        <v>4.23956584283776E-2</v>
      </c>
      <c r="S54">
        <v>2.5825285078328201E-2</v>
      </c>
      <c r="T54">
        <v>0</v>
      </c>
      <c r="U54">
        <v>0.111385190458102</v>
      </c>
      <c r="V54">
        <v>2.5529093079444802E-3</v>
      </c>
      <c r="W54">
        <v>0.15417521916226501</v>
      </c>
      <c r="X54">
        <v>0</v>
      </c>
      <c r="Y54">
        <v>0.26841134499403801</v>
      </c>
      <c r="Z54">
        <v>0.97726220907258499</v>
      </c>
    </row>
    <row r="55" spans="1:26" x14ac:dyDescent="0.3">
      <c r="A55" t="s">
        <v>79</v>
      </c>
      <c r="B55">
        <v>0</v>
      </c>
      <c r="C55">
        <v>7.1743442369035001E-2</v>
      </c>
      <c r="D55">
        <v>7.6422817679917196E-2</v>
      </c>
      <c r="E55">
        <v>8.3355807615312597E-2</v>
      </c>
      <c r="F55">
        <v>0</v>
      </c>
      <c r="G55">
        <v>7.8680297672644294E-3</v>
      </c>
      <c r="H55">
        <v>1.5690612550752099E-3</v>
      </c>
      <c r="I55">
        <v>5.3617619484306302E-2</v>
      </c>
      <c r="J55">
        <v>5.0564564423346801E-2</v>
      </c>
      <c r="K55">
        <v>0.10960943209025199</v>
      </c>
      <c r="L55">
        <v>0</v>
      </c>
      <c r="M55">
        <v>4.9436160029329497E-2</v>
      </c>
      <c r="N55">
        <v>0</v>
      </c>
      <c r="O55">
        <v>0</v>
      </c>
      <c r="P55">
        <v>7.6361532848379002E-2</v>
      </c>
      <c r="Q55">
        <v>0.15176321600815401</v>
      </c>
      <c r="R55">
        <v>4.7028795912445902E-2</v>
      </c>
      <c r="S55">
        <v>0</v>
      </c>
      <c r="T55">
        <v>0</v>
      </c>
      <c r="U55">
        <v>0.16226621149856901</v>
      </c>
      <c r="V55">
        <v>2.4475707765718901E-2</v>
      </c>
      <c r="W55">
        <v>3.3917601252894503E-2</v>
      </c>
      <c r="X55">
        <v>0</v>
      </c>
      <c r="Y55">
        <v>0.38470961268590498</v>
      </c>
      <c r="Z55">
        <v>0.92375849356089101</v>
      </c>
    </row>
    <row r="56" spans="1:26" x14ac:dyDescent="0.3">
      <c r="A56" t="s">
        <v>80</v>
      </c>
      <c r="B56">
        <v>0</v>
      </c>
      <c r="C56">
        <v>1.5704974251602302E-2</v>
      </c>
      <c r="D56">
        <v>5.7641395892825902E-2</v>
      </c>
      <c r="E56">
        <v>0.17680593352579099</v>
      </c>
      <c r="F56">
        <v>0</v>
      </c>
      <c r="G56">
        <v>7.60186220744693E-2</v>
      </c>
      <c r="H56">
        <v>0</v>
      </c>
      <c r="I56">
        <v>6.2370656110522497E-2</v>
      </c>
      <c r="J56">
        <v>1.7322087430684099E-2</v>
      </c>
      <c r="K56">
        <v>0</v>
      </c>
      <c r="L56">
        <v>0</v>
      </c>
      <c r="M56">
        <v>6.2824610769888697E-3</v>
      </c>
      <c r="N56">
        <v>0</v>
      </c>
      <c r="O56">
        <v>0</v>
      </c>
      <c r="P56">
        <v>2.3096250241663001E-2</v>
      </c>
      <c r="Q56">
        <v>0.33534796705755998</v>
      </c>
      <c r="R56">
        <v>3.8933199941380399E-2</v>
      </c>
      <c r="S56">
        <v>5.1746457085460301E-2</v>
      </c>
      <c r="T56">
        <v>2.95786190483453E-2</v>
      </c>
      <c r="U56">
        <v>6.1030499082867597E-2</v>
      </c>
      <c r="V56">
        <v>0</v>
      </c>
      <c r="W56">
        <v>4.8120877179839899E-2</v>
      </c>
      <c r="X56">
        <v>0</v>
      </c>
      <c r="Y56">
        <v>0.23530739564949599</v>
      </c>
      <c r="Z56">
        <v>0.98565001823090403</v>
      </c>
    </row>
    <row r="57" spans="1:26" x14ac:dyDescent="0.3">
      <c r="A57" t="s">
        <v>81</v>
      </c>
      <c r="B57">
        <v>0</v>
      </c>
      <c r="C57">
        <v>0.14979755746103099</v>
      </c>
      <c r="D57">
        <v>0.13314897701405301</v>
      </c>
      <c r="E57">
        <v>0.26391272031873703</v>
      </c>
      <c r="F57">
        <v>0</v>
      </c>
      <c r="G57">
        <v>0</v>
      </c>
      <c r="H57">
        <v>1.43757590158192E-2</v>
      </c>
      <c r="I57">
        <v>3.4588916222541601E-2</v>
      </c>
      <c r="J57">
        <v>6.5342758575675702E-2</v>
      </c>
      <c r="K57">
        <v>0</v>
      </c>
      <c r="L57">
        <v>6.0949076036782998E-2</v>
      </c>
      <c r="M57">
        <v>0</v>
      </c>
      <c r="N57">
        <v>1.6952519579001402E-2</v>
      </c>
      <c r="O57">
        <v>0</v>
      </c>
      <c r="P57">
        <v>2.76978273052765E-2</v>
      </c>
      <c r="Q57">
        <v>0.13445757636886399</v>
      </c>
      <c r="R57">
        <v>3.1337583322846099E-2</v>
      </c>
      <c r="S57">
        <v>0</v>
      </c>
      <c r="T57">
        <v>3.7623585125566898E-2</v>
      </c>
      <c r="U57">
        <v>0</v>
      </c>
      <c r="V57">
        <v>0</v>
      </c>
      <c r="W57">
        <v>2.9815143653805901E-2</v>
      </c>
      <c r="X57">
        <v>0</v>
      </c>
      <c r="Y57">
        <v>0.26966748687745301</v>
      </c>
      <c r="Z57">
        <v>0.98193302469782995</v>
      </c>
    </row>
    <row r="58" spans="1:26" x14ac:dyDescent="0.3">
      <c r="A58" t="s">
        <v>82</v>
      </c>
      <c r="B58">
        <v>6.4466873866060696E-3</v>
      </c>
      <c r="C58">
        <v>0</v>
      </c>
      <c r="D58">
        <v>1.5964520617844299E-2</v>
      </c>
      <c r="E58">
        <v>0.27212787437372499</v>
      </c>
      <c r="F58">
        <v>0</v>
      </c>
      <c r="G58">
        <v>0</v>
      </c>
      <c r="H58">
        <v>2.3431637238985201E-2</v>
      </c>
      <c r="I58">
        <v>3.3777599450511703E-2</v>
      </c>
      <c r="J58">
        <v>5.48288968775573E-2</v>
      </c>
      <c r="K58">
        <v>5.1912727463948198E-2</v>
      </c>
      <c r="L58">
        <v>0</v>
      </c>
      <c r="M58">
        <v>0</v>
      </c>
      <c r="N58">
        <v>0</v>
      </c>
      <c r="O58">
        <v>0</v>
      </c>
      <c r="P58">
        <v>0.126207066684668</v>
      </c>
      <c r="Q58">
        <v>0.13899546189132</v>
      </c>
      <c r="R58">
        <v>6.7053695436297203E-2</v>
      </c>
      <c r="S58">
        <v>3.8368278863582898E-2</v>
      </c>
      <c r="T58">
        <v>0</v>
      </c>
      <c r="U58">
        <v>0.14082915581490499</v>
      </c>
      <c r="V58">
        <v>1.23690239203032E-2</v>
      </c>
      <c r="W58">
        <v>1.7687373979745999E-2</v>
      </c>
      <c r="X58">
        <v>0</v>
      </c>
      <c r="Y58">
        <v>0.43330062233327099</v>
      </c>
      <c r="Z58">
        <v>0.90092159936146998</v>
      </c>
    </row>
    <row r="59" spans="1:26" x14ac:dyDescent="0.3">
      <c r="A59" t="s">
        <v>83</v>
      </c>
      <c r="B59">
        <v>1.4399560716460201E-2</v>
      </c>
      <c r="C59">
        <v>4.0778032546125102E-2</v>
      </c>
      <c r="D59">
        <v>1.8338443968429902E-2</v>
      </c>
      <c r="E59">
        <v>2.4466345008507501E-2</v>
      </c>
      <c r="F59">
        <v>0</v>
      </c>
      <c r="G59">
        <v>2.0588745497591401E-2</v>
      </c>
      <c r="H59">
        <v>0</v>
      </c>
      <c r="I59">
        <v>8.7579700464554794E-2</v>
      </c>
      <c r="J59">
        <v>4.7642934112926999E-2</v>
      </c>
      <c r="K59">
        <v>8.2167312480491E-2</v>
      </c>
      <c r="L59">
        <v>0</v>
      </c>
      <c r="M59">
        <v>1.6301133521931299E-2</v>
      </c>
      <c r="N59">
        <v>0</v>
      </c>
      <c r="O59">
        <v>0.22748088453141299</v>
      </c>
      <c r="P59">
        <v>6.9379963513732795E-2</v>
      </c>
      <c r="Q59">
        <v>0.20558146742031999</v>
      </c>
      <c r="R59">
        <v>1.8508150865540599E-2</v>
      </c>
      <c r="S59">
        <v>1.43212286723955E-2</v>
      </c>
      <c r="T59">
        <v>0</v>
      </c>
      <c r="U59">
        <v>7.9622990542712394E-2</v>
      </c>
      <c r="V59">
        <v>0</v>
      </c>
      <c r="W59">
        <v>3.2843106136867702E-2</v>
      </c>
      <c r="X59">
        <v>0</v>
      </c>
      <c r="Y59">
        <v>0.29663367648134997</v>
      </c>
      <c r="Z59">
        <v>0.96536700737965297</v>
      </c>
    </row>
    <row r="60" spans="1:26" x14ac:dyDescent="0.3">
      <c r="A60" t="s">
        <v>84</v>
      </c>
      <c r="B60">
        <v>0</v>
      </c>
      <c r="C60">
        <v>2.1531510030859999E-2</v>
      </c>
      <c r="D60">
        <v>1.8602719375448901E-2</v>
      </c>
      <c r="E60">
        <v>4.5437139373990798E-2</v>
      </c>
      <c r="F60">
        <v>0</v>
      </c>
      <c r="G60">
        <v>3.1160513274160199E-2</v>
      </c>
      <c r="H60">
        <v>0</v>
      </c>
      <c r="I60">
        <v>0.11444454857626001</v>
      </c>
      <c r="J60">
        <v>1.80530338021626E-2</v>
      </c>
      <c r="K60">
        <v>0.12646732128437299</v>
      </c>
      <c r="L60">
        <v>0</v>
      </c>
      <c r="M60">
        <v>0.113000001707317</v>
      </c>
      <c r="N60">
        <v>5.5613211542643599E-2</v>
      </c>
      <c r="O60">
        <v>0</v>
      </c>
      <c r="P60">
        <v>8.9660947906878397E-2</v>
      </c>
      <c r="Q60">
        <v>0.22511577649602099</v>
      </c>
      <c r="R60">
        <v>2.1729032210802499E-2</v>
      </c>
      <c r="S60">
        <v>1.0143611837734301E-2</v>
      </c>
      <c r="T60">
        <v>0</v>
      </c>
      <c r="U60">
        <v>4.5820771569528497E-2</v>
      </c>
      <c r="V60">
        <v>2.3415846781716699E-2</v>
      </c>
      <c r="W60">
        <v>3.9804014230102103E-2</v>
      </c>
      <c r="X60">
        <v>0</v>
      </c>
      <c r="Y60">
        <v>0.43837161285499499</v>
      </c>
      <c r="Z60">
        <v>0.89817235169016696</v>
      </c>
    </row>
    <row r="61" spans="1:26" x14ac:dyDescent="0.3">
      <c r="A61" t="s">
        <v>85</v>
      </c>
      <c r="B61">
        <v>5.3232852619553798E-3</v>
      </c>
      <c r="C61">
        <v>0</v>
      </c>
      <c r="D61">
        <v>2.10820479973203E-3</v>
      </c>
      <c r="E61">
        <v>0.109944768498836</v>
      </c>
      <c r="F61">
        <v>0</v>
      </c>
      <c r="G61">
        <v>0</v>
      </c>
      <c r="H61">
        <v>8.5615636132653303E-3</v>
      </c>
      <c r="I61">
        <v>6.2983755307350994E-2</v>
      </c>
      <c r="J61">
        <v>1.7791637109136001E-2</v>
      </c>
      <c r="K61">
        <v>0.197236323480488</v>
      </c>
      <c r="L61">
        <v>0</v>
      </c>
      <c r="M61">
        <v>5.89371675175984E-2</v>
      </c>
      <c r="N61">
        <v>5.2903549794857598E-2</v>
      </c>
      <c r="O61">
        <v>0.17609579763198399</v>
      </c>
      <c r="P61">
        <v>9.2573968125742201E-2</v>
      </c>
      <c r="Q61">
        <v>0.124405249898004</v>
      </c>
      <c r="R61">
        <v>1.6756266884070899E-2</v>
      </c>
      <c r="S61">
        <v>0</v>
      </c>
      <c r="T61">
        <v>0</v>
      </c>
      <c r="U61">
        <v>6.7873839782495102E-2</v>
      </c>
      <c r="V61">
        <v>6.5046222944843603E-3</v>
      </c>
      <c r="W61">
        <v>0</v>
      </c>
      <c r="X61">
        <v>0</v>
      </c>
      <c r="Y61">
        <v>0.46522302795657999</v>
      </c>
      <c r="Z61">
        <v>0.88444978255872098</v>
      </c>
    </row>
    <row r="62" spans="1:26" x14ac:dyDescent="0.3">
      <c r="A62" t="s">
        <v>86</v>
      </c>
      <c r="B62">
        <v>3.8296765415708499E-2</v>
      </c>
      <c r="C62">
        <v>0</v>
      </c>
      <c r="D62">
        <v>3.80132900164184E-2</v>
      </c>
      <c r="E62">
        <v>0.195993781702578</v>
      </c>
      <c r="F62">
        <v>0</v>
      </c>
      <c r="G62">
        <v>4.3266834430383899E-2</v>
      </c>
      <c r="H62">
        <v>1.86257692931581E-3</v>
      </c>
      <c r="I62">
        <v>0.10692925886601901</v>
      </c>
      <c r="J62">
        <v>0</v>
      </c>
      <c r="K62">
        <v>0.109406672412411</v>
      </c>
      <c r="L62">
        <v>0</v>
      </c>
      <c r="M62">
        <v>2.24534466513765E-2</v>
      </c>
      <c r="N62">
        <v>6.0467079894215101E-3</v>
      </c>
      <c r="O62">
        <v>0</v>
      </c>
      <c r="P62">
        <v>0.12364323220875099</v>
      </c>
      <c r="Q62">
        <v>0.187907494148087</v>
      </c>
      <c r="R62">
        <v>3.90178135750067E-2</v>
      </c>
      <c r="S62">
        <v>0</v>
      </c>
      <c r="T62">
        <v>0</v>
      </c>
      <c r="U62">
        <v>3.5225455479144803E-2</v>
      </c>
      <c r="V62">
        <v>2.2032494656721399E-2</v>
      </c>
      <c r="W62">
        <v>2.9904175518656501E-2</v>
      </c>
      <c r="X62">
        <v>0</v>
      </c>
      <c r="Y62">
        <v>0.35266286199096702</v>
      </c>
      <c r="Z62">
        <v>0.94027002064858001</v>
      </c>
    </row>
    <row r="63" spans="1:26" x14ac:dyDescent="0.3">
      <c r="A63" t="s">
        <v>87</v>
      </c>
      <c r="B63">
        <v>4.6059568541310502E-3</v>
      </c>
      <c r="C63">
        <v>0</v>
      </c>
      <c r="D63">
        <v>3.4787177028985901E-3</v>
      </c>
      <c r="E63">
        <v>0.15673830443350301</v>
      </c>
      <c r="F63">
        <v>0</v>
      </c>
      <c r="G63">
        <v>0</v>
      </c>
      <c r="H63">
        <v>5.9658258680514997E-2</v>
      </c>
      <c r="I63">
        <v>7.8875270325981697E-2</v>
      </c>
      <c r="J63">
        <v>0</v>
      </c>
      <c r="K63">
        <v>0.29240316026006302</v>
      </c>
      <c r="L63">
        <v>0</v>
      </c>
      <c r="M63">
        <v>3.7465594946710097E-2</v>
      </c>
      <c r="N63">
        <v>0</v>
      </c>
      <c r="O63">
        <v>0</v>
      </c>
      <c r="P63">
        <v>0.15163589062819699</v>
      </c>
      <c r="Q63">
        <v>0.14090897525072099</v>
      </c>
      <c r="R63">
        <v>0</v>
      </c>
      <c r="S63">
        <v>4.03753103577792E-2</v>
      </c>
      <c r="T63">
        <v>6.6691723817934199E-3</v>
      </c>
      <c r="U63">
        <v>0</v>
      </c>
      <c r="V63">
        <v>0</v>
      </c>
      <c r="W63">
        <v>2.7185388177707399E-2</v>
      </c>
      <c r="X63">
        <v>0</v>
      </c>
      <c r="Y63">
        <v>0.564255805488318</v>
      </c>
      <c r="Z63">
        <v>0.82542395546298497</v>
      </c>
    </row>
    <row r="64" spans="1:26" x14ac:dyDescent="0.3">
      <c r="A64" t="s">
        <v>88</v>
      </c>
      <c r="B64">
        <v>0</v>
      </c>
      <c r="C64">
        <v>9.2020129677212806E-2</v>
      </c>
      <c r="D64">
        <v>2.5178587870060699E-2</v>
      </c>
      <c r="E64">
        <v>0.17358297801886199</v>
      </c>
      <c r="F64">
        <v>0</v>
      </c>
      <c r="G64">
        <v>0</v>
      </c>
      <c r="H64">
        <v>7.4003964234257598E-3</v>
      </c>
      <c r="I64">
        <v>2.6873579190169399E-2</v>
      </c>
      <c r="J64">
        <v>8.4982037548564301E-2</v>
      </c>
      <c r="K64">
        <v>4.38465721687126E-2</v>
      </c>
      <c r="L64">
        <v>0</v>
      </c>
      <c r="M64">
        <v>0</v>
      </c>
      <c r="N64">
        <v>1.1644403675969601E-2</v>
      </c>
      <c r="O64">
        <v>0</v>
      </c>
      <c r="P64">
        <v>1.7710654068419499E-2</v>
      </c>
      <c r="Q64">
        <v>0.288388740149366</v>
      </c>
      <c r="R64">
        <v>0</v>
      </c>
      <c r="S64">
        <v>7.9095074233990897E-2</v>
      </c>
      <c r="T64">
        <v>0</v>
      </c>
      <c r="U64">
        <v>0.122770469305751</v>
      </c>
      <c r="V64">
        <v>5.1006881337987003E-3</v>
      </c>
      <c r="W64">
        <v>2.1405689535696899E-2</v>
      </c>
      <c r="X64">
        <v>0</v>
      </c>
      <c r="Y64">
        <v>0.28904012519935601</v>
      </c>
      <c r="Z64">
        <v>0.96409236973499701</v>
      </c>
    </row>
    <row r="65" spans="1:26" x14ac:dyDescent="0.3">
      <c r="A65" t="s">
        <v>89</v>
      </c>
      <c r="B65">
        <v>0</v>
      </c>
      <c r="C65">
        <v>1.14708896602762E-2</v>
      </c>
      <c r="D65">
        <v>1.11412864247823E-2</v>
      </c>
      <c r="E65">
        <v>7.6356032115594094E-2</v>
      </c>
      <c r="F65">
        <v>0</v>
      </c>
      <c r="G65">
        <v>5.81279893914061E-2</v>
      </c>
      <c r="H65">
        <v>0</v>
      </c>
      <c r="I65">
        <v>8.04389080086437E-2</v>
      </c>
      <c r="J65">
        <v>1.24167743513569E-2</v>
      </c>
      <c r="K65">
        <v>0.16466651539635299</v>
      </c>
      <c r="L65">
        <v>0</v>
      </c>
      <c r="M65">
        <v>0.100278967606551</v>
      </c>
      <c r="N65">
        <v>0</v>
      </c>
      <c r="O65">
        <v>0</v>
      </c>
      <c r="P65">
        <v>8.3764328010606001E-2</v>
      </c>
      <c r="Q65">
        <v>0.244471836629749</v>
      </c>
      <c r="R65">
        <v>3.1858298366290103E-2</v>
      </c>
      <c r="S65">
        <v>8.0635221513437293E-3</v>
      </c>
      <c r="T65">
        <v>0</v>
      </c>
      <c r="U65">
        <v>5.3074688675744101E-2</v>
      </c>
      <c r="V65">
        <v>1.26178186825958E-2</v>
      </c>
      <c r="W65">
        <v>5.12521445287085E-2</v>
      </c>
      <c r="X65">
        <v>0</v>
      </c>
      <c r="Y65">
        <v>0.44965512249983802</v>
      </c>
      <c r="Z65">
        <v>0.89275949209208805</v>
      </c>
    </row>
    <row r="66" spans="1:26" x14ac:dyDescent="0.3">
      <c r="A66" t="s">
        <v>90</v>
      </c>
      <c r="B66">
        <v>7.2788368761208203E-3</v>
      </c>
      <c r="C66">
        <v>0</v>
      </c>
      <c r="D66">
        <v>1.8135031407153199E-2</v>
      </c>
      <c r="E66">
        <v>5.9883930109004497E-3</v>
      </c>
      <c r="F66">
        <v>0</v>
      </c>
      <c r="G66">
        <v>3.6044620491303699E-2</v>
      </c>
      <c r="H66">
        <v>2.1449244339303099E-2</v>
      </c>
      <c r="I66">
        <v>6.7614271552949703E-2</v>
      </c>
      <c r="J66">
        <v>0</v>
      </c>
      <c r="K66">
        <v>0.24819870114178899</v>
      </c>
      <c r="L66">
        <v>0</v>
      </c>
      <c r="M66">
        <v>0.102091730503967</v>
      </c>
      <c r="N66">
        <v>0</v>
      </c>
      <c r="O66">
        <v>2.83338917538884E-2</v>
      </c>
      <c r="P66">
        <v>0.16387261200502501</v>
      </c>
      <c r="Q66">
        <v>0.19527436788495101</v>
      </c>
      <c r="R66">
        <v>1.0700233818773E-3</v>
      </c>
      <c r="S66">
        <v>1.25501625615219E-2</v>
      </c>
      <c r="T66">
        <v>0</v>
      </c>
      <c r="U66">
        <v>7.5076844206201504E-2</v>
      </c>
      <c r="V66">
        <v>0</v>
      </c>
      <c r="W66">
        <v>1.70212688830483E-2</v>
      </c>
      <c r="X66">
        <v>0</v>
      </c>
      <c r="Y66">
        <v>0.55480217260454001</v>
      </c>
      <c r="Z66">
        <v>0.83198517142003203</v>
      </c>
    </row>
    <row r="67" spans="1:26" x14ac:dyDescent="0.3">
      <c r="A67" t="s">
        <v>91</v>
      </c>
      <c r="B67">
        <v>0</v>
      </c>
      <c r="C67">
        <v>4.3189298972115903E-2</v>
      </c>
      <c r="D67">
        <v>4.9483662634278898E-2</v>
      </c>
      <c r="E67">
        <v>7.8717468093802298E-2</v>
      </c>
      <c r="F67">
        <v>0</v>
      </c>
      <c r="G67">
        <v>0</v>
      </c>
      <c r="H67">
        <v>0</v>
      </c>
      <c r="I67">
        <v>0.101687677408932</v>
      </c>
      <c r="J67">
        <v>3.87841684868677E-2</v>
      </c>
      <c r="K67">
        <v>0.13237226828367701</v>
      </c>
      <c r="L67">
        <v>0</v>
      </c>
      <c r="M67">
        <v>2.1520735239062099E-2</v>
      </c>
      <c r="N67">
        <v>0</v>
      </c>
      <c r="O67">
        <v>0</v>
      </c>
      <c r="P67">
        <v>0.12371576285527799</v>
      </c>
      <c r="Q67">
        <v>0.21322030528771499</v>
      </c>
      <c r="R67">
        <v>1.57993978247002E-2</v>
      </c>
      <c r="S67">
        <v>0</v>
      </c>
      <c r="T67">
        <v>0</v>
      </c>
      <c r="U67">
        <v>0.13850916998795801</v>
      </c>
      <c r="V67">
        <v>1.3417225221522501E-3</v>
      </c>
      <c r="W67">
        <v>4.1658362403460603E-2</v>
      </c>
      <c r="X67">
        <v>0</v>
      </c>
      <c r="Y67">
        <v>0.38816326153216302</v>
      </c>
      <c r="Z67">
        <v>0.92264494610380199</v>
      </c>
    </row>
    <row r="68" spans="1:26" x14ac:dyDescent="0.3">
      <c r="A68" t="s">
        <v>92</v>
      </c>
      <c r="B68">
        <v>6.0625099369177498E-3</v>
      </c>
      <c r="C68">
        <v>0</v>
      </c>
      <c r="D68">
        <v>3.74726183408437E-2</v>
      </c>
      <c r="E68">
        <v>0.15581170769594099</v>
      </c>
      <c r="F68">
        <v>0</v>
      </c>
      <c r="G68">
        <v>0</v>
      </c>
      <c r="H68">
        <v>0.130868764688857</v>
      </c>
      <c r="I68">
        <v>3.2174711897036697E-2</v>
      </c>
      <c r="J68">
        <v>0</v>
      </c>
      <c r="K68">
        <v>0.18387317630376299</v>
      </c>
      <c r="L68">
        <v>0</v>
      </c>
      <c r="M68">
        <v>3.9057402918978801E-2</v>
      </c>
      <c r="N68">
        <v>0</v>
      </c>
      <c r="O68">
        <v>6.1012335027032301E-2</v>
      </c>
      <c r="P68">
        <v>9.7051344278932097E-2</v>
      </c>
      <c r="Q68">
        <v>0.18207353825932099</v>
      </c>
      <c r="R68">
        <v>1.2387971515510399E-2</v>
      </c>
      <c r="S68">
        <v>0</v>
      </c>
      <c r="T68">
        <v>0</v>
      </c>
      <c r="U68">
        <v>4.6226759936081399E-2</v>
      </c>
      <c r="V68">
        <v>1.1909157909518601E-3</v>
      </c>
      <c r="W68">
        <v>1.4736243409833601E-2</v>
      </c>
      <c r="X68">
        <v>0</v>
      </c>
      <c r="Y68">
        <v>0.55471044978047201</v>
      </c>
      <c r="Z68">
        <v>0.83675939296115798</v>
      </c>
    </row>
    <row r="69" spans="1:26" x14ac:dyDescent="0.3">
      <c r="A69" t="s">
        <v>93</v>
      </c>
      <c r="B69">
        <v>4.2559074369321902E-2</v>
      </c>
      <c r="C69">
        <v>0</v>
      </c>
      <c r="D69">
        <v>3.8985549316073401E-3</v>
      </c>
      <c r="E69">
        <v>0.16129463923373799</v>
      </c>
      <c r="F69">
        <v>0</v>
      </c>
      <c r="G69">
        <v>3.31123846685588E-2</v>
      </c>
      <c r="H69">
        <v>0</v>
      </c>
      <c r="I69">
        <v>3.1739727062085298E-2</v>
      </c>
      <c r="J69">
        <v>6.58341906447662E-2</v>
      </c>
      <c r="K69">
        <v>6.4940429785092804E-2</v>
      </c>
      <c r="L69">
        <v>0</v>
      </c>
      <c r="M69">
        <v>1.51650348688258E-2</v>
      </c>
      <c r="N69">
        <v>0</v>
      </c>
      <c r="O69">
        <v>0</v>
      </c>
      <c r="P69">
        <v>6.45682016718995E-2</v>
      </c>
      <c r="Q69">
        <v>0.30378853970880898</v>
      </c>
      <c r="R69">
        <v>3.31486127403572E-2</v>
      </c>
      <c r="S69">
        <v>3.13889072008375E-2</v>
      </c>
      <c r="T69">
        <v>0</v>
      </c>
      <c r="U69">
        <v>8.6297199775646705E-2</v>
      </c>
      <c r="V69">
        <v>0</v>
      </c>
      <c r="W69">
        <v>6.2264503338453799E-2</v>
      </c>
      <c r="X69">
        <v>0</v>
      </c>
      <c r="Y69">
        <v>0.41856047463509499</v>
      </c>
      <c r="Z69">
        <v>0.907365574467206</v>
      </c>
    </row>
    <row r="70" spans="1:26" x14ac:dyDescent="0.3">
      <c r="A70" t="s">
        <v>94</v>
      </c>
      <c r="B70">
        <v>0</v>
      </c>
      <c r="C70">
        <v>1.14196452354505E-2</v>
      </c>
      <c r="D70">
        <v>9.4985178147185996E-3</v>
      </c>
      <c r="E70">
        <v>0.20741577935314201</v>
      </c>
      <c r="F70">
        <v>0</v>
      </c>
      <c r="G70">
        <v>0</v>
      </c>
      <c r="H70">
        <v>3.64899230138956E-2</v>
      </c>
      <c r="I70">
        <v>4.2564151524559397E-2</v>
      </c>
      <c r="J70">
        <v>0.111251498185959</v>
      </c>
      <c r="K70">
        <v>0</v>
      </c>
      <c r="L70">
        <v>5.7473610449927402E-2</v>
      </c>
      <c r="M70">
        <v>9.90146021059716E-2</v>
      </c>
      <c r="N70">
        <v>6.1069249646029701E-3</v>
      </c>
      <c r="O70">
        <v>0</v>
      </c>
      <c r="P70">
        <v>5.4809916613614798E-2</v>
      </c>
      <c r="Q70">
        <v>0.11211595982825701</v>
      </c>
      <c r="R70">
        <v>0.15667663851927399</v>
      </c>
      <c r="S70">
        <v>0</v>
      </c>
      <c r="T70">
        <v>9.1322676641105004E-3</v>
      </c>
      <c r="U70">
        <v>4.5440242295514001E-2</v>
      </c>
      <c r="V70">
        <v>0</v>
      </c>
      <c r="W70">
        <v>4.0590322431001899E-2</v>
      </c>
      <c r="X70">
        <v>0</v>
      </c>
      <c r="Y70">
        <v>0.39613590788791297</v>
      </c>
      <c r="Z70">
        <v>0.91960868764789505</v>
      </c>
    </row>
    <row r="71" spans="1:26" x14ac:dyDescent="0.3">
      <c r="A71" t="s">
        <v>95</v>
      </c>
      <c r="B71">
        <v>6.8630039267762594E-2</v>
      </c>
      <c r="C71">
        <v>4.4873819211817698E-2</v>
      </c>
      <c r="D71">
        <v>0</v>
      </c>
      <c r="E71">
        <v>4.07589753105519E-2</v>
      </c>
      <c r="F71">
        <v>2.5209106476501798E-2</v>
      </c>
      <c r="G71">
        <v>0</v>
      </c>
      <c r="H71">
        <v>1.42895081281104E-2</v>
      </c>
      <c r="I71">
        <v>8.8090927305792599E-2</v>
      </c>
      <c r="J71">
        <v>0</v>
      </c>
      <c r="K71">
        <v>0.13289081610582401</v>
      </c>
      <c r="L71">
        <v>0</v>
      </c>
      <c r="M71">
        <v>1.4907699409398701E-2</v>
      </c>
      <c r="N71">
        <v>0</v>
      </c>
      <c r="O71">
        <v>0</v>
      </c>
      <c r="P71">
        <v>5.49269983632533E-2</v>
      </c>
      <c r="Q71">
        <v>0.185781449984493</v>
      </c>
      <c r="R71">
        <v>0.13229241223184299</v>
      </c>
      <c r="S71">
        <v>1.79358714440849E-2</v>
      </c>
      <c r="T71">
        <v>0</v>
      </c>
      <c r="U71">
        <v>0.111557090323134</v>
      </c>
      <c r="V71">
        <v>1.8872341076166199E-2</v>
      </c>
      <c r="W71">
        <v>4.8982945361265698E-2</v>
      </c>
      <c r="X71">
        <v>0</v>
      </c>
      <c r="Y71">
        <v>0.38922104523392598</v>
      </c>
      <c r="Z71">
        <v>0.92032798649219005</v>
      </c>
    </row>
    <row r="72" spans="1:26" x14ac:dyDescent="0.3">
      <c r="A72" t="s">
        <v>96</v>
      </c>
      <c r="B72">
        <v>4.2299400882130599E-3</v>
      </c>
      <c r="C72">
        <v>2.07086185158337E-2</v>
      </c>
      <c r="D72">
        <v>2.61888164745754E-2</v>
      </c>
      <c r="E72">
        <v>0.11615659753159099</v>
      </c>
      <c r="F72">
        <v>3.4239304432224303E-2</v>
      </c>
      <c r="G72">
        <v>0</v>
      </c>
      <c r="H72">
        <v>0</v>
      </c>
      <c r="I72">
        <v>5.9782566505746301E-2</v>
      </c>
      <c r="J72">
        <v>0.13949511993258201</v>
      </c>
      <c r="K72">
        <v>0</v>
      </c>
      <c r="L72">
        <v>3.6546582364466298E-2</v>
      </c>
      <c r="M72">
        <v>1.6102366764212901E-2</v>
      </c>
      <c r="N72">
        <v>3.9137249194723001E-2</v>
      </c>
      <c r="O72">
        <v>0</v>
      </c>
      <c r="P72">
        <v>2.1076518588878799E-2</v>
      </c>
      <c r="Q72">
        <v>0.241311154432338</v>
      </c>
      <c r="R72">
        <v>4.6496425566758197E-2</v>
      </c>
      <c r="S72">
        <v>3.0145485855618801E-2</v>
      </c>
      <c r="T72">
        <v>0</v>
      </c>
      <c r="U72">
        <v>0.155719483552441</v>
      </c>
      <c r="V72">
        <v>0</v>
      </c>
      <c r="W72">
        <v>1.26637701997973E-2</v>
      </c>
      <c r="X72">
        <v>0</v>
      </c>
      <c r="Y72">
        <v>0.16523040892660401</v>
      </c>
      <c r="Z72">
        <v>1.01785200960322</v>
      </c>
    </row>
    <row r="73" spans="1:26" x14ac:dyDescent="0.3">
      <c r="A73" t="s">
        <v>97</v>
      </c>
      <c r="B73">
        <v>7.5749232652403201E-2</v>
      </c>
      <c r="C73">
        <v>0</v>
      </c>
      <c r="D73">
        <v>4.3251063103221701E-2</v>
      </c>
      <c r="E73">
        <v>3.9601673340951701E-2</v>
      </c>
      <c r="F73">
        <v>0</v>
      </c>
      <c r="G73">
        <v>0.113626779951626</v>
      </c>
      <c r="H73">
        <v>0</v>
      </c>
      <c r="I73">
        <v>9.45866926442262E-2</v>
      </c>
      <c r="J73">
        <v>0</v>
      </c>
      <c r="K73">
        <v>5.3542136384515701E-2</v>
      </c>
      <c r="L73">
        <v>1.01386606191696E-2</v>
      </c>
      <c r="M73">
        <v>0</v>
      </c>
      <c r="N73">
        <v>0</v>
      </c>
      <c r="O73">
        <v>0</v>
      </c>
      <c r="P73">
        <v>4.22643198163015E-2</v>
      </c>
      <c r="Q73">
        <v>0.27215788028542498</v>
      </c>
      <c r="R73">
        <v>2.4784675592677701E-2</v>
      </c>
      <c r="S73">
        <v>5.0039791749599702E-2</v>
      </c>
      <c r="T73">
        <v>0</v>
      </c>
      <c r="U73">
        <v>8.1844658612197099E-2</v>
      </c>
      <c r="V73">
        <v>2.0736570740519801E-2</v>
      </c>
      <c r="W73">
        <v>7.7675864507165696E-2</v>
      </c>
      <c r="X73">
        <v>0</v>
      </c>
      <c r="Y73">
        <v>0.30376066898459497</v>
      </c>
      <c r="Z73">
        <v>0.95637658353265198</v>
      </c>
    </row>
    <row r="74" spans="1:26" x14ac:dyDescent="0.3">
      <c r="A74" t="s">
        <v>98</v>
      </c>
      <c r="B74">
        <v>0</v>
      </c>
      <c r="C74">
        <v>0.13614589170241301</v>
      </c>
      <c r="D74">
        <v>4.83957555962038E-2</v>
      </c>
      <c r="E74">
        <v>5.9396875443670803E-2</v>
      </c>
      <c r="F74">
        <v>5.0650335085586501E-2</v>
      </c>
      <c r="G74">
        <v>0</v>
      </c>
      <c r="H74">
        <v>4.6450252226818301E-3</v>
      </c>
      <c r="I74">
        <v>9.1364108769664207E-2</v>
      </c>
      <c r="J74">
        <v>0</v>
      </c>
      <c r="K74">
        <v>7.5693374728304993E-2</v>
      </c>
      <c r="L74">
        <v>0</v>
      </c>
      <c r="M74">
        <v>4.7163562177025602E-2</v>
      </c>
      <c r="N74">
        <v>0</v>
      </c>
      <c r="O74">
        <v>0</v>
      </c>
      <c r="P74">
        <v>3.1915411127295699E-2</v>
      </c>
      <c r="Q74">
        <v>0.155011507502018</v>
      </c>
      <c r="R74">
        <v>2.5371653383907601E-2</v>
      </c>
      <c r="S74">
        <v>2.0370183887060501E-2</v>
      </c>
      <c r="T74">
        <v>0</v>
      </c>
      <c r="U74">
        <v>0.19019585251858401</v>
      </c>
      <c r="V74">
        <v>9.4751790165352508E-3</v>
      </c>
      <c r="W74">
        <v>5.42052838390489E-2</v>
      </c>
      <c r="X74">
        <v>0</v>
      </c>
      <c r="Y74">
        <v>0.33861190099197203</v>
      </c>
      <c r="Z74">
        <v>0.94515516440546798</v>
      </c>
    </row>
    <row r="75" spans="1:26" x14ac:dyDescent="0.3">
      <c r="A75" t="s">
        <v>99</v>
      </c>
      <c r="B75">
        <v>0.129523992952636</v>
      </c>
      <c r="C75">
        <v>0.14845743433146699</v>
      </c>
      <c r="D75">
        <v>0</v>
      </c>
      <c r="E75">
        <v>3.8328308327895702E-2</v>
      </c>
      <c r="F75">
        <v>7.3105827847257998E-2</v>
      </c>
      <c r="G75">
        <v>2.2836108574538799E-2</v>
      </c>
      <c r="H75">
        <v>8.1286757775489405E-4</v>
      </c>
      <c r="I75">
        <v>0.10035503706070099</v>
      </c>
      <c r="J75">
        <v>0</v>
      </c>
      <c r="K75">
        <v>9.9902829302621898E-2</v>
      </c>
      <c r="L75">
        <v>0</v>
      </c>
      <c r="M75">
        <v>2.20627805691028E-2</v>
      </c>
      <c r="N75">
        <v>0</v>
      </c>
      <c r="O75">
        <v>0</v>
      </c>
      <c r="P75">
        <v>2.2637711150244998E-2</v>
      </c>
      <c r="Q75">
        <v>0.15669290663004801</v>
      </c>
      <c r="R75">
        <v>0</v>
      </c>
      <c r="S75">
        <v>3.0073192150293498E-2</v>
      </c>
      <c r="T75">
        <v>0</v>
      </c>
      <c r="U75">
        <v>0.106382211296079</v>
      </c>
      <c r="V75">
        <v>1.2598690331551299E-2</v>
      </c>
      <c r="W75">
        <v>3.6230101897806503E-2</v>
      </c>
      <c r="X75">
        <v>0</v>
      </c>
      <c r="Y75">
        <v>0.38671598503635002</v>
      </c>
      <c r="Z75">
        <v>0.92336661517165597</v>
      </c>
    </row>
    <row r="76" spans="1:26" x14ac:dyDescent="0.3">
      <c r="A76" t="s">
        <v>100</v>
      </c>
      <c r="B76">
        <v>8.8283557925471295E-2</v>
      </c>
      <c r="C76">
        <v>6.46726892901167E-2</v>
      </c>
      <c r="D76">
        <v>5.9747120069107698E-3</v>
      </c>
      <c r="E76">
        <v>2.3102116137973E-2</v>
      </c>
      <c r="F76">
        <v>7.5796453022523205E-2</v>
      </c>
      <c r="G76">
        <v>1.8177699661205401E-2</v>
      </c>
      <c r="H76">
        <v>1.32517515655952E-3</v>
      </c>
      <c r="I76">
        <v>8.1122343964623395E-2</v>
      </c>
      <c r="J76">
        <v>3.42244380919429E-3</v>
      </c>
      <c r="K76">
        <v>0.124633011417117</v>
      </c>
      <c r="L76">
        <v>0</v>
      </c>
      <c r="M76">
        <v>1.57968163862722E-2</v>
      </c>
      <c r="N76">
        <v>0</v>
      </c>
      <c r="O76">
        <v>4.7544019433794901E-3</v>
      </c>
      <c r="P76">
        <v>8.2792844371943702E-2</v>
      </c>
      <c r="Q76">
        <v>0.15717471828198301</v>
      </c>
      <c r="R76">
        <v>7.1707769243456093E-2</v>
      </c>
      <c r="S76">
        <v>9.1674367871422795E-3</v>
      </c>
      <c r="T76">
        <v>0</v>
      </c>
      <c r="U76">
        <v>7.5600005040404594E-2</v>
      </c>
      <c r="V76">
        <v>3.5742817524994697E-2</v>
      </c>
      <c r="W76">
        <v>6.0752988028728798E-2</v>
      </c>
      <c r="X76">
        <v>0</v>
      </c>
      <c r="Y76">
        <v>0.407765117206835</v>
      </c>
      <c r="Z76">
        <v>0.91229439077604801</v>
      </c>
    </row>
    <row r="77" spans="1:26" x14ac:dyDescent="0.3">
      <c r="A77" t="s">
        <v>101</v>
      </c>
      <c r="B77">
        <v>0</v>
      </c>
      <c r="C77">
        <v>0.15399663972234201</v>
      </c>
      <c r="D77">
        <v>2.0331943370506901E-2</v>
      </c>
      <c r="E77">
        <v>0.16799950624607199</v>
      </c>
      <c r="F77">
        <v>1.10062119808828E-2</v>
      </c>
      <c r="G77">
        <v>0</v>
      </c>
      <c r="H77">
        <v>3.7591683965268297E-2</v>
      </c>
      <c r="I77">
        <v>0.111644672010779</v>
      </c>
      <c r="J77">
        <v>0</v>
      </c>
      <c r="K77">
        <v>8.2323966942023999E-2</v>
      </c>
      <c r="L77">
        <v>0</v>
      </c>
      <c r="M77">
        <v>0</v>
      </c>
      <c r="N77">
        <v>0</v>
      </c>
      <c r="O77">
        <v>0</v>
      </c>
      <c r="P77">
        <v>7.9148697650294794E-2</v>
      </c>
      <c r="Q77">
        <v>9.3551922420600495E-2</v>
      </c>
      <c r="R77">
        <v>3.4813761195369497E-2</v>
      </c>
      <c r="S77">
        <v>2.2474616505859801E-3</v>
      </c>
      <c r="T77">
        <v>0</v>
      </c>
      <c r="U77">
        <v>0.18635021209806199</v>
      </c>
      <c r="V77">
        <v>4.6001676050598404E-3</v>
      </c>
      <c r="W77">
        <v>1.43931531421527E-2</v>
      </c>
      <c r="X77">
        <v>0</v>
      </c>
      <c r="Y77">
        <v>0.444097657014629</v>
      </c>
      <c r="Z77">
        <v>0.89518404790745498</v>
      </c>
    </row>
    <row r="78" spans="1:26" x14ac:dyDescent="0.3">
      <c r="A78" t="s">
        <v>102</v>
      </c>
      <c r="B78">
        <v>8.7866515964596797E-2</v>
      </c>
      <c r="C78">
        <v>2.2553112331461199E-2</v>
      </c>
      <c r="D78">
        <v>4.3409856231052098E-2</v>
      </c>
      <c r="E78">
        <v>2.1918549893655701E-2</v>
      </c>
      <c r="F78">
        <v>0</v>
      </c>
      <c r="G78">
        <v>5.93945778082553E-2</v>
      </c>
      <c r="H78">
        <v>0</v>
      </c>
      <c r="I78">
        <v>0.113751101764633</v>
      </c>
      <c r="J78">
        <v>9.5659726749030699E-3</v>
      </c>
      <c r="K78">
        <v>4.9163494111306501E-2</v>
      </c>
      <c r="L78">
        <v>0</v>
      </c>
      <c r="M78">
        <v>2.2221285407760701E-2</v>
      </c>
      <c r="N78">
        <v>3.7338690129018803E-2</v>
      </c>
      <c r="O78">
        <v>0</v>
      </c>
      <c r="P78">
        <v>8.4591674094200001E-2</v>
      </c>
      <c r="Q78">
        <v>0.27940576166738201</v>
      </c>
      <c r="R78">
        <v>2.35795908395658E-2</v>
      </c>
      <c r="S78">
        <v>2.3059180889172699E-2</v>
      </c>
      <c r="T78">
        <v>0</v>
      </c>
      <c r="U78">
        <v>4.92791720368067E-2</v>
      </c>
      <c r="V78">
        <v>1.36043303395087E-2</v>
      </c>
      <c r="W78">
        <v>5.92971338167207E-2</v>
      </c>
      <c r="X78">
        <v>0</v>
      </c>
      <c r="Y78">
        <v>0.37752789276839999</v>
      </c>
      <c r="Z78">
        <v>0.92558412698211701</v>
      </c>
    </row>
    <row r="79" spans="1:26" x14ac:dyDescent="0.3">
      <c r="A79" t="s">
        <v>103</v>
      </c>
      <c r="B79">
        <v>2.49144234370927E-2</v>
      </c>
      <c r="C79">
        <v>2.04897924065486E-2</v>
      </c>
      <c r="D79">
        <v>4.1061834390352103E-3</v>
      </c>
      <c r="E79">
        <v>8.33807373770514E-2</v>
      </c>
      <c r="F79">
        <v>0</v>
      </c>
      <c r="G79">
        <v>0.152283130315881</v>
      </c>
      <c r="H79">
        <v>0</v>
      </c>
      <c r="I79">
        <v>7.7752512276174204E-2</v>
      </c>
      <c r="J79">
        <v>0</v>
      </c>
      <c r="K79">
        <v>4.8164113625682001E-2</v>
      </c>
      <c r="L79">
        <v>0</v>
      </c>
      <c r="M79">
        <v>0.10181634219277</v>
      </c>
      <c r="N79">
        <v>1.6995410744439901E-2</v>
      </c>
      <c r="O79">
        <v>0</v>
      </c>
      <c r="P79">
        <v>0.13082345405868201</v>
      </c>
      <c r="Q79">
        <v>0.152767609121575</v>
      </c>
      <c r="R79">
        <v>3.7991067714966201E-2</v>
      </c>
      <c r="S79">
        <v>0</v>
      </c>
      <c r="T79">
        <v>0</v>
      </c>
      <c r="U79">
        <v>0.11499085074097901</v>
      </c>
      <c r="V79">
        <v>4.6664887141731996E-3</v>
      </c>
      <c r="W79">
        <v>2.8857883834949E-2</v>
      </c>
      <c r="X79">
        <v>0</v>
      </c>
      <c r="Y79">
        <v>0.33073505137670001</v>
      </c>
      <c r="Z79">
        <v>0.95333825104419301</v>
      </c>
    </row>
    <row r="80" spans="1:26" x14ac:dyDescent="0.3">
      <c r="A80" t="s">
        <v>104</v>
      </c>
      <c r="B80">
        <v>6.3426545036327303E-2</v>
      </c>
      <c r="C80">
        <v>0</v>
      </c>
      <c r="D80">
        <v>4.38342504770372E-2</v>
      </c>
      <c r="E80">
        <v>0.116452733480657</v>
      </c>
      <c r="F80">
        <v>0</v>
      </c>
      <c r="G80">
        <v>4.14559827071816E-2</v>
      </c>
      <c r="H80">
        <v>0</v>
      </c>
      <c r="I80">
        <v>0.12809950265203299</v>
      </c>
      <c r="J80">
        <v>3.9739235716420102E-2</v>
      </c>
      <c r="K80">
        <v>1.32798590976213E-2</v>
      </c>
      <c r="L80">
        <v>1.8947027704351398E-2</v>
      </c>
      <c r="M80">
        <v>0</v>
      </c>
      <c r="N80">
        <v>0</v>
      </c>
      <c r="O80">
        <v>0.165594489033243</v>
      </c>
      <c r="P80">
        <v>5.4419744332218599E-2</v>
      </c>
      <c r="Q80">
        <v>0.18976295375806099</v>
      </c>
      <c r="R80">
        <v>7.7209822057379097E-3</v>
      </c>
      <c r="S80">
        <v>1.78052867984595E-2</v>
      </c>
      <c r="T80">
        <v>0</v>
      </c>
      <c r="U80">
        <v>7.5736549696158798E-2</v>
      </c>
      <c r="V80">
        <v>0</v>
      </c>
      <c r="W80">
        <v>2.3724857304492201E-2</v>
      </c>
      <c r="X80">
        <v>0</v>
      </c>
      <c r="Y80">
        <v>0.308958252126386</v>
      </c>
      <c r="Z80">
        <v>0.95696929043372503</v>
      </c>
    </row>
    <row r="81" spans="1:26" x14ac:dyDescent="0.3">
      <c r="A81" t="s">
        <v>105</v>
      </c>
      <c r="B81">
        <v>9.1163068772694894E-2</v>
      </c>
      <c r="C81">
        <v>0</v>
      </c>
      <c r="D81">
        <v>4.52294691941219E-2</v>
      </c>
      <c r="E81">
        <v>3.2267456207694403E-2</v>
      </c>
      <c r="F81">
        <v>0</v>
      </c>
      <c r="G81">
        <v>5.68112864753232E-2</v>
      </c>
      <c r="H81">
        <v>2.0674919267683899E-2</v>
      </c>
      <c r="I81">
        <v>6.9912311082478695E-2</v>
      </c>
      <c r="J81">
        <v>0</v>
      </c>
      <c r="K81">
        <v>0.184778861224693</v>
      </c>
      <c r="L81">
        <v>0</v>
      </c>
      <c r="M81">
        <v>2.3822335825584101E-2</v>
      </c>
      <c r="N81">
        <v>8.9338628057726698E-3</v>
      </c>
      <c r="O81">
        <v>5.8288148349602303E-2</v>
      </c>
      <c r="P81">
        <v>0.14038910395055201</v>
      </c>
      <c r="Q81">
        <v>0.13897414378532399</v>
      </c>
      <c r="R81">
        <v>2.6410551494490501E-2</v>
      </c>
      <c r="S81">
        <v>1.3827242695043601E-2</v>
      </c>
      <c r="T81">
        <v>0</v>
      </c>
      <c r="U81">
        <v>7.2737836656518201E-2</v>
      </c>
      <c r="V81">
        <v>0</v>
      </c>
      <c r="W81">
        <v>1.5779402212422501E-2</v>
      </c>
      <c r="X81">
        <v>0</v>
      </c>
      <c r="Y81">
        <v>0.46168680551968899</v>
      </c>
      <c r="Z81">
        <v>0.88647339125942304</v>
      </c>
    </row>
    <row r="82" spans="1:26" x14ac:dyDescent="0.3">
      <c r="A82" t="s">
        <v>106</v>
      </c>
      <c r="B82">
        <v>4.6607917027242998E-2</v>
      </c>
      <c r="C82">
        <v>0</v>
      </c>
      <c r="D82">
        <v>1.8139664748370199E-2</v>
      </c>
      <c r="E82">
        <v>0.23109664127072199</v>
      </c>
      <c r="F82">
        <v>0</v>
      </c>
      <c r="G82">
        <v>7.3055362283709997E-3</v>
      </c>
      <c r="H82">
        <v>0</v>
      </c>
      <c r="I82">
        <v>0.100246405033503</v>
      </c>
      <c r="J82">
        <v>4.5037285755204902E-2</v>
      </c>
      <c r="K82">
        <v>7.8928855735594605E-2</v>
      </c>
      <c r="L82">
        <v>0</v>
      </c>
      <c r="M82">
        <v>0</v>
      </c>
      <c r="N82">
        <v>0</v>
      </c>
      <c r="O82">
        <v>0</v>
      </c>
      <c r="P82">
        <v>8.8314367172073804E-2</v>
      </c>
      <c r="Q82">
        <v>0.16791183241344701</v>
      </c>
      <c r="R82">
        <v>7.3819713687249197E-2</v>
      </c>
      <c r="S82">
        <v>9.8823538081258492E-3</v>
      </c>
      <c r="T82">
        <v>0</v>
      </c>
      <c r="U82">
        <v>8.8393521508383505E-2</v>
      </c>
      <c r="V82">
        <v>0</v>
      </c>
      <c r="W82">
        <v>4.4315905611711899E-2</v>
      </c>
      <c r="X82">
        <v>0</v>
      </c>
      <c r="Y82">
        <v>0.42300325400275801</v>
      </c>
      <c r="Z82">
        <v>0.90545048712697296</v>
      </c>
    </row>
    <row r="83" spans="1:26" x14ac:dyDescent="0.3">
      <c r="A83" t="s">
        <v>107</v>
      </c>
      <c r="B83">
        <v>2.2153208584054901E-3</v>
      </c>
      <c r="C83">
        <v>0</v>
      </c>
      <c r="D83">
        <v>1.70615688048384E-3</v>
      </c>
      <c r="E83">
        <v>0.153886609618618</v>
      </c>
      <c r="F83">
        <v>0</v>
      </c>
      <c r="G83">
        <v>0</v>
      </c>
      <c r="H83">
        <v>4.68080921315846E-2</v>
      </c>
      <c r="I83">
        <v>6.48869557917022E-2</v>
      </c>
      <c r="J83">
        <v>1.3665674051585701E-3</v>
      </c>
      <c r="K83">
        <v>0.26293542811965398</v>
      </c>
      <c r="L83">
        <v>0</v>
      </c>
      <c r="M83">
        <v>8.3158441898327606E-2</v>
      </c>
      <c r="N83">
        <v>0</v>
      </c>
      <c r="O83">
        <v>3.5637625884824202E-3</v>
      </c>
      <c r="P83">
        <v>0.13543835029513299</v>
      </c>
      <c r="Q83">
        <v>0.14012715389027799</v>
      </c>
      <c r="R83">
        <v>2.8425461915448199E-2</v>
      </c>
      <c r="S83">
        <v>0</v>
      </c>
      <c r="T83">
        <v>0</v>
      </c>
      <c r="U83">
        <v>4.9931953914910003E-2</v>
      </c>
      <c r="V83">
        <v>1.5905994076583899E-2</v>
      </c>
      <c r="W83">
        <v>9.6437506152298996E-3</v>
      </c>
      <c r="X83">
        <v>0</v>
      </c>
      <c r="Y83">
        <v>0.55845722967757405</v>
      </c>
      <c r="Z83">
        <v>0.82920153361430005</v>
      </c>
    </row>
    <row r="84" spans="1:26" x14ac:dyDescent="0.3">
      <c r="A84" t="s">
        <v>108</v>
      </c>
      <c r="B84">
        <v>0</v>
      </c>
      <c r="C84">
        <v>7.0694085928898198E-2</v>
      </c>
      <c r="D84">
        <v>4.6864265397766502E-2</v>
      </c>
      <c r="E84">
        <v>5.1713924913651101E-2</v>
      </c>
      <c r="F84">
        <v>0</v>
      </c>
      <c r="G84">
        <v>9.8609088702847306E-2</v>
      </c>
      <c r="H84">
        <v>0</v>
      </c>
      <c r="I84">
        <v>0.13177640222346801</v>
      </c>
      <c r="J84">
        <v>0</v>
      </c>
      <c r="K84">
        <v>9.0160561357345403E-2</v>
      </c>
      <c r="L84">
        <v>4.1158258365943199E-3</v>
      </c>
      <c r="M84">
        <v>0</v>
      </c>
      <c r="N84">
        <v>0</v>
      </c>
      <c r="O84">
        <v>0</v>
      </c>
      <c r="P84">
        <v>7.2684756779700405E-2</v>
      </c>
      <c r="Q84">
        <v>0.183605984844946</v>
      </c>
      <c r="R84">
        <v>5.9357238912840199E-2</v>
      </c>
      <c r="S84">
        <v>5.5073480041167702E-2</v>
      </c>
      <c r="T84">
        <v>0</v>
      </c>
      <c r="U84">
        <v>0.105171560373125</v>
      </c>
      <c r="V84">
        <v>1.58625933780818E-2</v>
      </c>
      <c r="W84">
        <v>1.43102313095679E-2</v>
      </c>
      <c r="X84">
        <v>0</v>
      </c>
      <c r="Y84">
        <v>0.11057657308260101</v>
      </c>
      <c r="Z84">
        <v>1.03541512602823</v>
      </c>
    </row>
    <row r="85" spans="1:26" x14ac:dyDescent="0.3">
      <c r="A85" t="s">
        <v>109</v>
      </c>
      <c r="B85">
        <v>6.4199371366986998E-3</v>
      </c>
      <c r="C85">
        <v>0.111579593312937</v>
      </c>
      <c r="D85">
        <v>4.3075734175550003E-2</v>
      </c>
      <c r="E85">
        <v>0</v>
      </c>
      <c r="F85">
        <v>0</v>
      </c>
      <c r="G85">
        <v>0.10208729590575</v>
      </c>
      <c r="H85">
        <v>0</v>
      </c>
      <c r="I85">
        <v>0.13746653987410401</v>
      </c>
      <c r="J85">
        <v>3.33942754734705E-2</v>
      </c>
      <c r="K85">
        <v>0.116219901857976</v>
      </c>
      <c r="L85">
        <v>0</v>
      </c>
      <c r="M85">
        <v>0</v>
      </c>
      <c r="N85">
        <v>0</v>
      </c>
      <c r="O85">
        <v>0</v>
      </c>
      <c r="P85">
        <v>6.4061155617287993E-2</v>
      </c>
      <c r="Q85">
        <v>0.21566503263158501</v>
      </c>
      <c r="R85">
        <v>4.0902526348705398E-3</v>
      </c>
      <c r="S85">
        <v>4.5166681020550097E-2</v>
      </c>
      <c r="T85">
        <v>0</v>
      </c>
      <c r="U85">
        <v>7.2779360187347805E-2</v>
      </c>
      <c r="V85">
        <v>1.9553257825291201E-2</v>
      </c>
      <c r="W85">
        <v>2.84409823465821E-2</v>
      </c>
      <c r="X85">
        <v>0</v>
      </c>
      <c r="Y85">
        <v>0.23328189136324501</v>
      </c>
      <c r="Z85">
        <v>0.98718865569496606</v>
      </c>
    </row>
    <row r="86" spans="1:26" x14ac:dyDescent="0.3">
      <c r="A86" t="s">
        <v>110</v>
      </c>
      <c r="B86">
        <v>0</v>
      </c>
      <c r="C86">
        <v>4.2764374819936703E-2</v>
      </c>
      <c r="D86">
        <v>1.5073033382351201E-2</v>
      </c>
      <c r="E86">
        <v>7.9422069751458498E-3</v>
      </c>
      <c r="F86">
        <v>0</v>
      </c>
      <c r="G86">
        <v>9.3714283380004093E-2</v>
      </c>
      <c r="H86">
        <v>8.9184121620082199E-2</v>
      </c>
      <c r="I86">
        <v>1.5908562408602198E-2</v>
      </c>
      <c r="J86">
        <v>0</v>
      </c>
      <c r="K86">
        <v>0.19422964695612399</v>
      </c>
      <c r="L86">
        <v>0</v>
      </c>
      <c r="M86">
        <v>0</v>
      </c>
      <c r="N86">
        <v>0</v>
      </c>
      <c r="O86">
        <v>0</v>
      </c>
      <c r="P86">
        <v>2.4031173478912999E-2</v>
      </c>
      <c r="Q86">
        <v>0.24792062504111101</v>
      </c>
      <c r="R86">
        <v>2.4851220263883401E-2</v>
      </c>
      <c r="S86">
        <v>3.8068881825021599E-2</v>
      </c>
      <c r="T86">
        <v>0</v>
      </c>
      <c r="U86">
        <v>0.127125441069046</v>
      </c>
      <c r="V86">
        <v>1.28144017188913E-2</v>
      </c>
      <c r="W86">
        <v>6.6372027060887101E-2</v>
      </c>
      <c r="X86">
        <v>0</v>
      </c>
      <c r="Y86">
        <v>0.44831907482237898</v>
      </c>
      <c r="Z86">
        <v>0.893705371623705</v>
      </c>
    </row>
    <row r="87" spans="1:26" x14ac:dyDescent="0.3">
      <c r="A87" t="s">
        <v>111</v>
      </c>
      <c r="B87">
        <v>1.60476966481823E-2</v>
      </c>
      <c r="C87">
        <v>1.38671799704167E-2</v>
      </c>
      <c r="D87">
        <v>1.6918228569137401E-2</v>
      </c>
      <c r="E87">
        <v>0.128201855918193</v>
      </c>
      <c r="F87">
        <v>0</v>
      </c>
      <c r="G87">
        <v>8.5988066474364799E-2</v>
      </c>
      <c r="H87">
        <v>1.3147281090533E-2</v>
      </c>
      <c r="I87">
        <v>6.3199278476082504E-2</v>
      </c>
      <c r="J87">
        <v>4.8680278082644898E-2</v>
      </c>
      <c r="K87">
        <v>4.6892221139037002E-2</v>
      </c>
      <c r="L87">
        <v>0</v>
      </c>
      <c r="M87">
        <v>9.15502977849607E-3</v>
      </c>
      <c r="N87">
        <v>0</v>
      </c>
      <c r="O87">
        <v>0</v>
      </c>
      <c r="P87">
        <v>5.9381605173172397E-2</v>
      </c>
      <c r="Q87">
        <v>0.238630522320048</v>
      </c>
      <c r="R87">
        <v>4.79914367573658E-2</v>
      </c>
      <c r="S87">
        <v>5.76543258536453E-2</v>
      </c>
      <c r="T87">
        <v>0</v>
      </c>
      <c r="U87">
        <v>0.107417385253262</v>
      </c>
      <c r="V87">
        <v>0</v>
      </c>
      <c r="W87">
        <v>4.6827608495418699E-2</v>
      </c>
      <c r="X87">
        <v>0</v>
      </c>
      <c r="Y87">
        <v>0.32131911610587299</v>
      </c>
      <c r="Z87">
        <v>0.950466463875701</v>
      </c>
    </row>
    <row r="88" spans="1:26" x14ac:dyDescent="0.3">
      <c r="A88" t="s">
        <v>112</v>
      </c>
      <c r="B88">
        <v>0</v>
      </c>
      <c r="C88">
        <v>3.4092174815890899E-2</v>
      </c>
      <c r="D88">
        <v>3.32664171988322E-2</v>
      </c>
      <c r="E88">
        <v>0.27430454430401002</v>
      </c>
      <c r="F88">
        <v>0</v>
      </c>
      <c r="G88">
        <v>0</v>
      </c>
      <c r="H88">
        <v>0</v>
      </c>
      <c r="I88">
        <v>6.5867967255146598E-2</v>
      </c>
      <c r="J88">
        <v>2.9750955055581799E-2</v>
      </c>
      <c r="K88">
        <v>0</v>
      </c>
      <c r="L88">
        <v>5.8434293742315501E-3</v>
      </c>
      <c r="M88">
        <v>0</v>
      </c>
      <c r="N88">
        <v>1.9681508323647401E-2</v>
      </c>
      <c r="O88">
        <v>0</v>
      </c>
      <c r="P88">
        <v>0.111044983133819</v>
      </c>
      <c r="Q88">
        <v>0.19461749081676599</v>
      </c>
      <c r="R88">
        <v>9.2433267129692298E-2</v>
      </c>
      <c r="S88">
        <v>0</v>
      </c>
      <c r="T88">
        <v>0</v>
      </c>
      <c r="U88">
        <v>0.11548348636170599</v>
      </c>
      <c r="V88">
        <v>0</v>
      </c>
      <c r="W88">
        <v>2.3613776230675999E-2</v>
      </c>
      <c r="X88">
        <v>0</v>
      </c>
      <c r="Y88">
        <v>0.31054516744399802</v>
      </c>
      <c r="Z88">
        <v>0.95672410404709796</v>
      </c>
    </row>
    <row r="89" spans="1:26" x14ac:dyDescent="0.3">
      <c r="A89" t="s">
        <v>113</v>
      </c>
      <c r="B89">
        <v>0.114098297075828</v>
      </c>
      <c r="C89">
        <v>0</v>
      </c>
      <c r="D89">
        <v>1.8082418035056499E-2</v>
      </c>
      <c r="E89">
        <v>0</v>
      </c>
      <c r="F89">
        <v>0</v>
      </c>
      <c r="G89">
        <v>0.148848347725966</v>
      </c>
      <c r="H89">
        <v>0</v>
      </c>
      <c r="I89">
        <v>8.0911980966246105E-2</v>
      </c>
      <c r="J89">
        <v>0</v>
      </c>
      <c r="K89">
        <v>6.8150646401830495E-2</v>
      </c>
      <c r="L89">
        <v>0</v>
      </c>
      <c r="M89">
        <v>5.9438056166170899E-2</v>
      </c>
      <c r="N89">
        <v>2.5049270531034701E-2</v>
      </c>
      <c r="O89">
        <v>0</v>
      </c>
      <c r="P89">
        <v>7.4362033151675E-2</v>
      </c>
      <c r="Q89">
        <v>0.181042634242635</v>
      </c>
      <c r="R89">
        <v>5.37744554855768E-3</v>
      </c>
      <c r="S89">
        <v>3.0649162365718002E-2</v>
      </c>
      <c r="T89">
        <v>0</v>
      </c>
      <c r="U89">
        <v>0.14486706769739699</v>
      </c>
      <c r="V89">
        <v>4.3324204450683997E-3</v>
      </c>
      <c r="W89">
        <v>4.4790219646815399E-2</v>
      </c>
      <c r="X89">
        <v>0</v>
      </c>
      <c r="Y89">
        <v>0.16513232932095201</v>
      </c>
      <c r="Z89">
        <v>1.0202615962299399</v>
      </c>
    </row>
    <row r="90" spans="1:26" x14ac:dyDescent="0.3">
      <c r="A90" t="s">
        <v>114</v>
      </c>
      <c r="B90">
        <v>1.55213290459021E-2</v>
      </c>
      <c r="C90">
        <v>0</v>
      </c>
      <c r="D90">
        <v>4.7129765096024503E-3</v>
      </c>
      <c r="E90">
        <v>0</v>
      </c>
      <c r="F90">
        <v>0</v>
      </c>
      <c r="G90">
        <v>0.15668843521156001</v>
      </c>
      <c r="H90">
        <v>0</v>
      </c>
      <c r="I90">
        <v>5.39366826757725E-2</v>
      </c>
      <c r="J90">
        <v>0</v>
      </c>
      <c r="K90">
        <v>0.178238893968862</v>
      </c>
      <c r="L90">
        <v>0</v>
      </c>
      <c r="M90">
        <v>6.8233518235133295E-2</v>
      </c>
      <c r="N90">
        <v>0</v>
      </c>
      <c r="O90">
        <v>3.19725380408242E-2</v>
      </c>
      <c r="P90">
        <v>5.9866268268083202E-2</v>
      </c>
      <c r="Q90">
        <v>0.22230913977803299</v>
      </c>
      <c r="R90">
        <v>1.8472797781993799E-2</v>
      </c>
      <c r="S90">
        <v>1.2080118086473799E-2</v>
      </c>
      <c r="T90">
        <v>0</v>
      </c>
      <c r="U90">
        <v>0.12926370526483399</v>
      </c>
      <c r="V90">
        <v>0</v>
      </c>
      <c r="W90">
        <v>4.8703597132926602E-2</v>
      </c>
      <c r="X90">
        <v>0</v>
      </c>
      <c r="Y90">
        <v>0.465523488548862</v>
      </c>
      <c r="Z90">
        <v>0.88423246115949805</v>
      </c>
    </row>
    <row r="91" spans="1:26" x14ac:dyDescent="0.3">
      <c r="A91" t="s">
        <v>115</v>
      </c>
      <c r="B91">
        <v>0</v>
      </c>
      <c r="C91">
        <v>4.4668179841844201E-2</v>
      </c>
      <c r="D91">
        <v>3.78704463806597E-2</v>
      </c>
      <c r="E91">
        <v>6.7055426396897598E-4</v>
      </c>
      <c r="F91">
        <v>0</v>
      </c>
      <c r="G91">
        <v>0.217286813415975</v>
      </c>
      <c r="H91">
        <v>2.3232512674395199E-3</v>
      </c>
      <c r="I91">
        <v>6.8110274766485096E-2</v>
      </c>
      <c r="J91">
        <v>0</v>
      </c>
      <c r="K91">
        <v>6.7322022116113503E-2</v>
      </c>
      <c r="L91">
        <v>0</v>
      </c>
      <c r="M91">
        <v>1.24307013971177E-2</v>
      </c>
      <c r="N91">
        <v>1.3368740820595601E-2</v>
      </c>
      <c r="O91">
        <v>0</v>
      </c>
      <c r="P91">
        <v>4.9100526286708003E-2</v>
      </c>
      <c r="Q91">
        <v>0.32125090643848397</v>
      </c>
      <c r="R91">
        <v>8.5952502782124691E-3</v>
      </c>
      <c r="S91">
        <v>4.4934719555108298E-2</v>
      </c>
      <c r="T91">
        <v>2.4240157358251298E-2</v>
      </c>
      <c r="U91">
        <v>3.2179440796550801E-2</v>
      </c>
      <c r="V91">
        <v>0</v>
      </c>
      <c r="W91">
        <v>5.56480150164851E-2</v>
      </c>
      <c r="X91">
        <v>0</v>
      </c>
      <c r="Y91">
        <v>0.29879827462956499</v>
      </c>
      <c r="Z91">
        <v>0.95908567001088796</v>
      </c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1"/>
  <sheetViews>
    <sheetView workbookViewId="0">
      <selection activeCell="B2" sqref="B2"/>
    </sheetView>
  </sheetViews>
  <sheetFormatPr defaultRowHeight="14" x14ac:dyDescent="0.3"/>
  <cols>
    <col min="1" max="1" width="24.75" style="3" customWidth="1"/>
    <col min="2" max="23" width="12.25" style="3" bestFit="1" customWidth="1"/>
    <col min="24" max="16384" width="8.6640625" style="3"/>
  </cols>
  <sheetData>
    <row r="1" spans="1:26" ht="16" thickBot="1" x14ac:dyDescent="0.35">
      <c r="A1" s="2" t="s">
        <v>116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x14ac:dyDescent="0.3">
      <c r="A2" s="3" t="s">
        <v>65</v>
      </c>
      <c r="B2" s="3">
        <f>VLOOKUP($A2,Cibersortx!$A$2:$W$91,2,0)</f>
        <v>3.9517804661757201E-2</v>
      </c>
      <c r="C2" s="3">
        <f>VLOOKUP($A2,Cibersortx!$A$2:$W$91,3,0)</f>
        <v>0</v>
      </c>
      <c r="D2" s="3">
        <f>VLOOKUP($A2,Cibersortx!$A$2:$W$91,4,0)</f>
        <v>1.6865077049557701E-2</v>
      </c>
      <c r="E2" s="3">
        <f>VLOOKUP($A2,Cibersortx!$A$2:$W$91,5,0)</f>
        <v>0.110345996742007</v>
      </c>
      <c r="F2" s="3">
        <f>VLOOKUP($A2,Cibersortx!$A$2:$W$91,6,0)</f>
        <v>0</v>
      </c>
      <c r="G2" s="3">
        <f>VLOOKUP($A2,Cibersortx!$A$2:$W$91,7,0)</f>
        <v>8.5003179565109305E-2</v>
      </c>
      <c r="H2" s="3">
        <f>VLOOKUP($A2,Cibersortx!$A$2:$W$91,8,0)</f>
        <v>0</v>
      </c>
      <c r="I2" s="3">
        <f>VLOOKUP($A2,Cibersortx!$A$2:$W$91,9,0)</f>
        <v>0.100226260237402</v>
      </c>
      <c r="J2" s="3">
        <f>VLOOKUP($A2,Cibersortx!$A$2:$W$91,10,0)</f>
        <v>1.44175926711923E-2</v>
      </c>
      <c r="K2" s="3">
        <f>VLOOKUP($A2,Cibersortx!$A$2:$W$91,11,0)</f>
        <v>0</v>
      </c>
      <c r="L2" s="3">
        <f>VLOOKUP($A2,Cibersortx!$A$2:$W$91,12,0)</f>
        <v>0</v>
      </c>
      <c r="M2" s="3">
        <f>VLOOKUP($A2,Cibersortx!$A$2:$W$91,13,0)</f>
        <v>7.55378673136743E-3</v>
      </c>
      <c r="N2" s="3">
        <f>VLOOKUP($A2,Cibersortx!$A$2:$W$91,14,0)</f>
        <v>2.6116580437789898E-2</v>
      </c>
      <c r="O2" s="3">
        <f>VLOOKUP($A2,Cibersortx!$A$2:$W$91,15,0)</f>
        <v>0</v>
      </c>
      <c r="P2" s="3">
        <f>VLOOKUP($A2,Cibersortx!$A$2:$W$91,16,0)</f>
        <v>2.72046248213028E-2</v>
      </c>
      <c r="Q2" s="3">
        <f>VLOOKUP($A2,Cibersortx!$A$2:$W$91,17,0)</f>
        <v>0.38740637706176401</v>
      </c>
      <c r="R2" s="3">
        <f>VLOOKUP($A2,Cibersortx!$A$2:$W$91,18,0)</f>
        <v>3.3865093903264698E-2</v>
      </c>
      <c r="S2" s="3">
        <f>VLOOKUP($A2,Cibersortx!$A$2:$W$91,19,0)</f>
        <v>9.2864058718417804E-3</v>
      </c>
      <c r="T2" s="3">
        <f>VLOOKUP($A2,Cibersortx!$A$2:$W$91,20,0)</f>
        <v>0</v>
      </c>
      <c r="U2" s="3">
        <f>VLOOKUP($A2,Cibersortx!$A$2:$W$91,21,0)</f>
        <v>9.6409379637960105E-2</v>
      </c>
      <c r="V2" s="3">
        <f>VLOOKUP($A2,Cibersortx!$A$2:$W$91,22,0)</f>
        <v>7.3476242551590602E-3</v>
      </c>
      <c r="W2" s="3">
        <f>VLOOKUP($A2,Cibersortx!$A$2:$W$91,23,0)</f>
        <v>3.8434216352524801E-2</v>
      </c>
    </row>
    <row r="3" spans="1:26" x14ac:dyDescent="0.3">
      <c r="A3" s="3" t="s">
        <v>106</v>
      </c>
      <c r="B3" s="3">
        <f>VLOOKUP($A3,Cibersortx!$A$2:$W$91,2,0)</f>
        <v>4.6607917027242998E-2</v>
      </c>
      <c r="C3" s="3">
        <f>VLOOKUP($A3,Cibersortx!$A$2:$W$91,3,0)</f>
        <v>0</v>
      </c>
      <c r="D3" s="3">
        <f>VLOOKUP($A3,Cibersortx!$A$2:$W$91,4,0)</f>
        <v>1.8139664748370199E-2</v>
      </c>
      <c r="E3" s="3">
        <f>VLOOKUP($A3,Cibersortx!$A$2:$W$91,5,0)</f>
        <v>0.23109664127072199</v>
      </c>
      <c r="F3" s="3">
        <f>VLOOKUP($A3,Cibersortx!$A$2:$W$91,6,0)</f>
        <v>0</v>
      </c>
      <c r="G3" s="3">
        <f>VLOOKUP($A3,Cibersortx!$A$2:$W$91,7,0)</f>
        <v>7.3055362283709997E-3</v>
      </c>
      <c r="H3" s="3">
        <f>VLOOKUP($A3,Cibersortx!$A$2:$W$91,8,0)</f>
        <v>0</v>
      </c>
      <c r="I3" s="3">
        <f>VLOOKUP($A3,Cibersortx!$A$2:$W$91,9,0)</f>
        <v>0.100246405033503</v>
      </c>
      <c r="J3" s="3">
        <f>VLOOKUP($A3,Cibersortx!$A$2:$W$91,10,0)</f>
        <v>4.5037285755204902E-2</v>
      </c>
      <c r="K3" s="3">
        <f>VLOOKUP($A3,Cibersortx!$A$2:$W$91,11,0)</f>
        <v>7.8928855735594605E-2</v>
      </c>
      <c r="L3" s="3">
        <f>VLOOKUP($A3,Cibersortx!$A$2:$W$91,12,0)</f>
        <v>0</v>
      </c>
      <c r="M3" s="3">
        <f>VLOOKUP($A3,Cibersortx!$A$2:$W$91,13,0)</f>
        <v>0</v>
      </c>
      <c r="N3" s="3">
        <f>VLOOKUP($A3,Cibersortx!$A$2:$W$91,14,0)</f>
        <v>0</v>
      </c>
      <c r="O3" s="3">
        <f>VLOOKUP($A3,Cibersortx!$A$2:$W$91,15,0)</f>
        <v>0</v>
      </c>
      <c r="P3" s="3">
        <f>VLOOKUP($A3,Cibersortx!$A$2:$W$91,16,0)</f>
        <v>8.8314367172073804E-2</v>
      </c>
      <c r="Q3" s="3">
        <f>VLOOKUP($A3,Cibersortx!$A$2:$W$91,17,0)</f>
        <v>0.16791183241344701</v>
      </c>
      <c r="R3" s="3">
        <f>VLOOKUP($A3,Cibersortx!$A$2:$W$91,18,0)</f>
        <v>7.3819713687249197E-2</v>
      </c>
      <c r="S3" s="3">
        <f>VLOOKUP($A3,Cibersortx!$A$2:$W$91,19,0)</f>
        <v>9.8823538081258492E-3</v>
      </c>
      <c r="T3" s="3">
        <f>VLOOKUP($A3,Cibersortx!$A$2:$W$91,20,0)</f>
        <v>0</v>
      </c>
      <c r="U3" s="3">
        <f>VLOOKUP($A3,Cibersortx!$A$2:$W$91,21,0)</f>
        <v>8.8393521508383505E-2</v>
      </c>
      <c r="V3" s="3">
        <f>VLOOKUP($A3,Cibersortx!$A$2:$W$91,22,0)</f>
        <v>0</v>
      </c>
      <c r="W3" s="3">
        <f>VLOOKUP($A3,Cibersortx!$A$2:$W$91,23,0)</f>
        <v>4.4315905611711899E-2</v>
      </c>
    </row>
    <row r="4" spans="1:26" x14ac:dyDescent="0.3">
      <c r="A4" s="3" t="s">
        <v>85</v>
      </c>
      <c r="B4" s="3">
        <f>VLOOKUP($A4,Cibersortx!$A$2:$W$91,2,0)</f>
        <v>5.3232852619553798E-3</v>
      </c>
      <c r="C4" s="3">
        <f>VLOOKUP($A4,Cibersortx!$A$2:$W$91,3,0)</f>
        <v>0</v>
      </c>
      <c r="D4" s="3">
        <f>VLOOKUP($A4,Cibersortx!$A$2:$W$91,4,0)</f>
        <v>2.10820479973203E-3</v>
      </c>
      <c r="E4" s="3">
        <f>VLOOKUP($A4,Cibersortx!$A$2:$W$91,5,0)</f>
        <v>0.109944768498836</v>
      </c>
      <c r="F4" s="3">
        <f>VLOOKUP($A4,Cibersortx!$A$2:$W$91,6,0)</f>
        <v>0</v>
      </c>
      <c r="G4" s="3">
        <f>VLOOKUP($A4,Cibersortx!$A$2:$W$91,7,0)</f>
        <v>0</v>
      </c>
      <c r="H4" s="3">
        <f>VLOOKUP($A4,Cibersortx!$A$2:$W$91,8,0)</f>
        <v>8.5615636132653303E-3</v>
      </c>
      <c r="I4" s="3">
        <f>VLOOKUP($A4,Cibersortx!$A$2:$W$91,9,0)</f>
        <v>6.2983755307350994E-2</v>
      </c>
      <c r="J4" s="3">
        <f>VLOOKUP($A4,Cibersortx!$A$2:$W$91,10,0)</f>
        <v>1.7791637109136001E-2</v>
      </c>
      <c r="K4" s="3">
        <f>VLOOKUP($A4,Cibersortx!$A$2:$W$91,11,0)</f>
        <v>0.197236323480488</v>
      </c>
      <c r="L4" s="3">
        <f>VLOOKUP($A4,Cibersortx!$A$2:$W$91,12,0)</f>
        <v>0</v>
      </c>
      <c r="M4" s="3">
        <f>VLOOKUP($A4,Cibersortx!$A$2:$W$91,13,0)</f>
        <v>5.89371675175984E-2</v>
      </c>
      <c r="N4" s="3">
        <f>VLOOKUP($A4,Cibersortx!$A$2:$W$91,14,0)</f>
        <v>5.2903549794857598E-2</v>
      </c>
      <c r="O4" s="3">
        <f>VLOOKUP($A4,Cibersortx!$A$2:$W$91,15,0)</f>
        <v>0.17609579763198399</v>
      </c>
      <c r="P4" s="3">
        <f>VLOOKUP($A4,Cibersortx!$A$2:$W$91,16,0)</f>
        <v>9.2573968125742201E-2</v>
      </c>
      <c r="Q4" s="3">
        <f>VLOOKUP($A4,Cibersortx!$A$2:$W$91,17,0)</f>
        <v>0.124405249898004</v>
      </c>
      <c r="R4" s="3">
        <f>VLOOKUP($A4,Cibersortx!$A$2:$W$91,18,0)</f>
        <v>1.6756266884070899E-2</v>
      </c>
      <c r="S4" s="3">
        <f>VLOOKUP($A4,Cibersortx!$A$2:$W$91,19,0)</f>
        <v>0</v>
      </c>
      <c r="T4" s="3">
        <f>VLOOKUP($A4,Cibersortx!$A$2:$W$91,20,0)</f>
        <v>0</v>
      </c>
      <c r="U4" s="3">
        <f>VLOOKUP($A4,Cibersortx!$A$2:$W$91,21,0)</f>
        <v>6.7873839782495102E-2</v>
      </c>
      <c r="V4" s="3">
        <f>VLOOKUP($A4,Cibersortx!$A$2:$W$91,22,0)</f>
        <v>6.5046222944843603E-3</v>
      </c>
      <c r="W4" s="3">
        <f>VLOOKUP($A4,Cibersortx!$A$2:$W$91,23,0)</f>
        <v>0</v>
      </c>
    </row>
    <row r="5" spans="1:26" x14ac:dyDescent="0.3">
      <c r="A5" s="3" t="s">
        <v>112</v>
      </c>
      <c r="B5" s="3">
        <f>VLOOKUP($A5,Cibersortx!$A$2:$W$91,2,0)</f>
        <v>0</v>
      </c>
      <c r="C5" s="3">
        <f>VLOOKUP($A5,Cibersortx!$A$2:$W$91,3,0)</f>
        <v>3.4092174815890899E-2</v>
      </c>
      <c r="D5" s="3">
        <f>VLOOKUP($A5,Cibersortx!$A$2:$W$91,4,0)</f>
        <v>3.32664171988322E-2</v>
      </c>
      <c r="E5" s="3">
        <f>VLOOKUP($A5,Cibersortx!$A$2:$W$91,5,0)</f>
        <v>0.27430454430401002</v>
      </c>
      <c r="F5" s="3">
        <f>VLOOKUP($A5,Cibersortx!$A$2:$W$91,6,0)</f>
        <v>0</v>
      </c>
      <c r="G5" s="3">
        <f>VLOOKUP($A5,Cibersortx!$A$2:$W$91,7,0)</f>
        <v>0</v>
      </c>
      <c r="H5" s="3">
        <f>VLOOKUP($A5,Cibersortx!$A$2:$W$91,8,0)</f>
        <v>0</v>
      </c>
      <c r="I5" s="3">
        <f>VLOOKUP($A5,Cibersortx!$A$2:$W$91,9,0)</f>
        <v>6.5867967255146598E-2</v>
      </c>
      <c r="J5" s="3">
        <f>VLOOKUP($A5,Cibersortx!$A$2:$W$91,10,0)</f>
        <v>2.9750955055581799E-2</v>
      </c>
      <c r="K5" s="3">
        <f>VLOOKUP($A5,Cibersortx!$A$2:$W$91,11,0)</f>
        <v>0</v>
      </c>
      <c r="L5" s="3">
        <f>VLOOKUP($A5,Cibersortx!$A$2:$W$91,12,0)</f>
        <v>5.8434293742315501E-3</v>
      </c>
      <c r="M5" s="3">
        <f>VLOOKUP($A5,Cibersortx!$A$2:$W$91,13,0)</f>
        <v>0</v>
      </c>
      <c r="N5" s="3">
        <f>VLOOKUP($A5,Cibersortx!$A$2:$W$91,14,0)</f>
        <v>1.9681508323647401E-2</v>
      </c>
      <c r="O5" s="3">
        <f>VLOOKUP($A5,Cibersortx!$A$2:$W$91,15,0)</f>
        <v>0</v>
      </c>
      <c r="P5" s="3">
        <f>VLOOKUP($A5,Cibersortx!$A$2:$W$91,16,0)</f>
        <v>0.111044983133819</v>
      </c>
      <c r="Q5" s="3">
        <f>VLOOKUP($A5,Cibersortx!$A$2:$W$91,17,0)</f>
        <v>0.19461749081676599</v>
      </c>
      <c r="R5" s="3">
        <f>VLOOKUP($A5,Cibersortx!$A$2:$W$91,18,0)</f>
        <v>9.2433267129692298E-2</v>
      </c>
      <c r="S5" s="3">
        <f>VLOOKUP($A5,Cibersortx!$A$2:$W$91,19,0)</f>
        <v>0</v>
      </c>
      <c r="T5" s="3">
        <f>VLOOKUP($A5,Cibersortx!$A$2:$W$91,20,0)</f>
        <v>0</v>
      </c>
      <c r="U5" s="3">
        <f>VLOOKUP($A5,Cibersortx!$A$2:$W$91,21,0)</f>
        <v>0.11548348636170599</v>
      </c>
      <c r="V5" s="3">
        <f>VLOOKUP($A5,Cibersortx!$A$2:$W$91,22,0)</f>
        <v>0</v>
      </c>
      <c r="W5" s="3">
        <f>VLOOKUP($A5,Cibersortx!$A$2:$W$91,23,0)</f>
        <v>2.3613776230675999E-2</v>
      </c>
    </row>
    <row r="6" spans="1:26" x14ac:dyDescent="0.3">
      <c r="A6" s="3" t="s">
        <v>73</v>
      </c>
      <c r="B6" s="3">
        <f>VLOOKUP($A6,Cibersortx!$A$2:$W$91,2,0)</f>
        <v>1.04757329473951E-2</v>
      </c>
      <c r="C6" s="3">
        <f>VLOOKUP($A6,Cibersortx!$A$2:$W$91,3,0)</f>
        <v>0</v>
      </c>
      <c r="D6" s="3">
        <f>VLOOKUP($A6,Cibersortx!$A$2:$W$91,4,0)</f>
        <v>5.2997682501294302E-2</v>
      </c>
      <c r="E6" s="3">
        <f>VLOOKUP($A6,Cibersortx!$A$2:$W$91,5,0)</f>
        <v>0.137879971301726</v>
      </c>
      <c r="F6" s="3">
        <f>VLOOKUP($A6,Cibersortx!$A$2:$W$91,6,0)</f>
        <v>0</v>
      </c>
      <c r="G6" s="3">
        <f>VLOOKUP($A6,Cibersortx!$A$2:$W$91,7,0)</f>
        <v>0</v>
      </c>
      <c r="H6" s="3">
        <f>VLOOKUP($A6,Cibersortx!$A$2:$W$91,8,0)</f>
        <v>5.8725330941668701E-2</v>
      </c>
      <c r="I6" s="3">
        <f>VLOOKUP($A6,Cibersortx!$A$2:$W$91,9,0)</f>
        <v>7.0371965387681201E-2</v>
      </c>
      <c r="J6" s="3">
        <f>VLOOKUP($A6,Cibersortx!$A$2:$W$91,10,0)</f>
        <v>0</v>
      </c>
      <c r="K6" s="3">
        <f>VLOOKUP($A6,Cibersortx!$A$2:$W$91,11,0)</f>
        <v>0.236207400516146</v>
      </c>
      <c r="L6" s="3">
        <f>VLOOKUP($A6,Cibersortx!$A$2:$W$91,12,0)</f>
        <v>0</v>
      </c>
      <c r="M6" s="3">
        <f>VLOOKUP($A6,Cibersortx!$A$2:$W$91,13,0)</f>
        <v>8.7958108080168199E-2</v>
      </c>
      <c r="N6" s="3">
        <f>VLOOKUP($A6,Cibersortx!$A$2:$W$91,14,0)</f>
        <v>0</v>
      </c>
      <c r="O6" s="3">
        <f>VLOOKUP($A6,Cibersortx!$A$2:$W$91,15,0)</f>
        <v>1.55052660790448E-2</v>
      </c>
      <c r="P6" s="3">
        <f>VLOOKUP($A6,Cibersortx!$A$2:$W$91,16,0)</f>
        <v>9.5892091253024295E-2</v>
      </c>
      <c r="Q6" s="3">
        <f>VLOOKUP($A6,Cibersortx!$A$2:$W$91,17,0)</f>
        <v>0.16608662161498899</v>
      </c>
      <c r="R6" s="3">
        <f>VLOOKUP($A6,Cibersortx!$A$2:$W$91,18,0)</f>
        <v>9.0381752654928905E-3</v>
      </c>
      <c r="S6" s="3">
        <f>VLOOKUP($A6,Cibersortx!$A$2:$W$91,19,0)</f>
        <v>0</v>
      </c>
      <c r="T6" s="3">
        <f>VLOOKUP($A6,Cibersortx!$A$2:$W$91,20,0)</f>
        <v>0</v>
      </c>
      <c r="U6" s="3">
        <f>VLOOKUP($A6,Cibersortx!$A$2:$W$91,21,0)</f>
        <v>4.4633347772360402E-2</v>
      </c>
      <c r="V6" s="3">
        <f>VLOOKUP($A6,Cibersortx!$A$2:$W$91,22,0)</f>
        <v>0</v>
      </c>
      <c r="W6" s="3">
        <f>VLOOKUP($A6,Cibersortx!$A$2:$W$91,23,0)</f>
        <v>1.42283063390088E-2</v>
      </c>
    </row>
    <row r="7" spans="1:26" x14ac:dyDescent="0.3">
      <c r="A7" s="3" t="s">
        <v>61</v>
      </c>
      <c r="B7" s="3">
        <f>VLOOKUP($A7,Cibersortx!$A$2:$W$91,2,0)</f>
        <v>0</v>
      </c>
      <c r="C7" s="3">
        <f>VLOOKUP($A7,Cibersortx!$A$2:$W$91,3,0)</f>
        <v>1.0646839898277499E-2</v>
      </c>
      <c r="D7" s="3">
        <f>VLOOKUP($A7,Cibersortx!$A$2:$W$91,4,0)</f>
        <v>7.1736447405719101E-3</v>
      </c>
      <c r="E7" s="3">
        <f>VLOOKUP($A7,Cibersortx!$A$2:$W$91,5,0)</f>
        <v>0.199700030595554</v>
      </c>
      <c r="F7" s="3">
        <f>VLOOKUP($A7,Cibersortx!$A$2:$W$91,6,0)</f>
        <v>0</v>
      </c>
      <c r="G7" s="3">
        <f>VLOOKUP($A7,Cibersortx!$A$2:$W$91,7,0)</f>
        <v>0</v>
      </c>
      <c r="H7" s="3">
        <f>VLOOKUP($A7,Cibersortx!$A$2:$W$91,8,0)</f>
        <v>1.51134637713974E-2</v>
      </c>
      <c r="I7" s="3">
        <f>VLOOKUP($A7,Cibersortx!$A$2:$W$91,9,0)</f>
        <v>4.8734014475485699E-2</v>
      </c>
      <c r="J7" s="3">
        <f>VLOOKUP($A7,Cibersortx!$A$2:$W$91,10,0)</f>
        <v>1.62277304766452E-3</v>
      </c>
      <c r="K7" s="3">
        <f>VLOOKUP($A7,Cibersortx!$A$2:$W$91,11,0)</f>
        <v>0.19509158111452901</v>
      </c>
      <c r="L7" s="3">
        <f>VLOOKUP($A7,Cibersortx!$A$2:$W$91,12,0)</f>
        <v>0</v>
      </c>
      <c r="M7" s="3">
        <f>VLOOKUP($A7,Cibersortx!$A$2:$W$91,13,0)</f>
        <v>9.2196655829367299E-2</v>
      </c>
      <c r="N7" s="3">
        <f>VLOOKUP($A7,Cibersortx!$A$2:$W$91,14,0)</f>
        <v>4.5750410780187503E-2</v>
      </c>
      <c r="O7" s="3">
        <f>VLOOKUP($A7,Cibersortx!$A$2:$W$91,15,0)</f>
        <v>6.8304540184978405E-2</v>
      </c>
      <c r="P7" s="3">
        <f>VLOOKUP($A7,Cibersortx!$A$2:$W$91,16,0)</f>
        <v>6.30640826537716E-2</v>
      </c>
      <c r="Q7" s="3">
        <f>VLOOKUP($A7,Cibersortx!$A$2:$W$91,17,0)</f>
        <v>0.123213266616783</v>
      </c>
      <c r="R7" s="3">
        <f>VLOOKUP($A7,Cibersortx!$A$2:$W$91,18,0)</f>
        <v>3.6897507755917401E-2</v>
      </c>
      <c r="S7" s="3">
        <f>VLOOKUP($A7,Cibersortx!$A$2:$W$91,19,0)</f>
        <v>0</v>
      </c>
      <c r="T7" s="3">
        <f>VLOOKUP($A7,Cibersortx!$A$2:$W$91,20,0)</f>
        <v>0</v>
      </c>
      <c r="U7" s="3">
        <f>VLOOKUP($A7,Cibersortx!$A$2:$W$91,21,0)</f>
        <v>7.7313423333313799E-2</v>
      </c>
      <c r="V7" s="3">
        <f>VLOOKUP($A7,Cibersortx!$A$2:$W$91,22,0)</f>
        <v>6.3943401538273797E-3</v>
      </c>
      <c r="W7" s="3">
        <f>VLOOKUP($A7,Cibersortx!$A$2:$W$91,23,0)</f>
        <v>8.7834250483732404E-3</v>
      </c>
    </row>
    <row r="8" spans="1:26" x14ac:dyDescent="0.3">
      <c r="A8" s="3" t="s">
        <v>98</v>
      </c>
      <c r="B8" s="3">
        <f>VLOOKUP($A8,Cibersortx!$A$2:$W$91,2,0)</f>
        <v>0</v>
      </c>
      <c r="C8" s="3">
        <f>VLOOKUP($A8,Cibersortx!$A$2:$W$91,3,0)</f>
        <v>0.13614589170241301</v>
      </c>
      <c r="D8" s="3">
        <f>VLOOKUP($A8,Cibersortx!$A$2:$W$91,4,0)</f>
        <v>4.83957555962038E-2</v>
      </c>
      <c r="E8" s="3">
        <f>VLOOKUP($A8,Cibersortx!$A$2:$W$91,5,0)</f>
        <v>5.9396875443670803E-2</v>
      </c>
      <c r="F8" s="3">
        <f>VLOOKUP($A8,Cibersortx!$A$2:$W$91,6,0)</f>
        <v>5.0650335085586501E-2</v>
      </c>
      <c r="G8" s="3">
        <f>VLOOKUP($A8,Cibersortx!$A$2:$W$91,7,0)</f>
        <v>0</v>
      </c>
      <c r="H8" s="3">
        <f>VLOOKUP($A8,Cibersortx!$A$2:$W$91,8,0)</f>
        <v>4.6450252226818301E-3</v>
      </c>
      <c r="I8" s="3">
        <f>VLOOKUP($A8,Cibersortx!$A$2:$W$91,9,0)</f>
        <v>9.1364108769664207E-2</v>
      </c>
      <c r="J8" s="3">
        <f>VLOOKUP($A8,Cibersortx!$A$2:$W$91,10,0)</f>
        <v>0</v>
      </c>
      <c r="K8" s="3">
        <f>VLOOKUP($A8,Cibersortx!$A$2:$W$91,11,0)</f>
        <v>7.5693374728304993E-2</v>
      </c>
      <c r="L8" s="3">
        <f>VLOOKUP($A8,Cibersortx!$A$2:$W$91,12,0)</f>
        <v>0</v>
      </c>
      <c r="M8" s="3">
        <f>VLOOKUP($A8,Cibersortx!$A$2:$W$91,13,0)</f>
        <v>4.7163562177025602E-2</v>
      </c>
      <c r="N8" s="3">
        <f>VLOOKUP($A8,Cibersortx!$A$2:$W$91,14,0)</f>
        <v>0</v>
      </c>
      <c r="O8" s="3">
        <f>VLOOKUP($A8,Cibersortx!$A$2:$W$91,15,0)</f>
        <v>0</v>
      </c>
      <c r="P8" s="3">
        <f>VLOOKUP($A8,Cibersortx!$A$2:$W$91,16,0)</f>
        <v>3.1915411127295699E-2</v>
      </c>
      <c r="Q8" s="3">
        <f>VLOOKUP($A8,Cibersortx!$A$2:$W$91,17,0)</f>
        <v>0.155011507502018</v>
      </c>
      <c r="R8" s="3">
        <f>VLOOKUP($A8,Cibersortx!$A$2:$W$91,18,0)</f>
        <v>2.5371653383907601E-2</v>
      </c>
      <c r="S8" s="3">
        <f>VLOOKUP($A8,Cibersortx!$A$2:$W$91,19,0)</f>
        <v>2.0370183887060501E-2</v>
      </c>
      <c r="T8" s="3">
        <f>VLOOKUP($A8,Cibersortx!$A$2:$W$91,20,0)</f>
        <v>0</v>
      </c>
      <c r="U8" s="3">
        <f>VLOOKUP($A8,Cibersortx!$A$2:$W$91,21,0)</f>
        <v>0.19019585251858401</v>
      </c>
      <c r="V8" s="3">
        <f>VLOOKUP($A8,Cibersortx!$A$2:$W$91,22,0)</f>
        <v>9.4751790165352508E-3</v>
      </c>
      <c r="W8" s="3">
        <f>VLOOKUP($A8,Cibersortx!$A$2:$W$91,23,0)</f>
        <v>5.42052838390489E-2</v>
      </c>
    </row>
    <row r="9" spans="1:26" x14ac:dyDescent="0.3">
      <c r="A9" s="3" t="s">
        <v>96</v>
      </c>
      <c r="B9" s="3">
        <f>VLOOKUP($A9,Cibersortx!$A$2:$W$91,2,0)</f>
        <v>4.2299400882130599E-3</v>
      </c>
      <c r="C9" s="3">
        <f>VLOOKUP($A9,Cibersortx!$A$2:$W$91,3,0)</f>
        <v>2.07086185158337E-2</v>
      </c>
      <c r="D9" s="3">
        <f>VLOOKUP($A9,Cibersortx!$A$2:$W$91,4,0)</f>
        <v>2.61888164745754E-2</v>
      </c>
      <c r="E9" s="3">
        <f>VLOOKUP($A9,Cibersortx!$A$2:$W$91,5,0)</f>
        <v>0.11615659753159099</v>
      </c>
      <c r="F9" s="3">
        <f>VLOOKUP($A9,Cibersortx!$A$2:$W$91,6,0)</f>
        <v>3.4239304432224303E-2</v>
      </c>
      <c r="G9" s="3">
        <f>VLOOKUP($A9,Cibersortx!$A$2:$W$91,7,0)</f>
        <v>0</v>
      </c>
      <c r="H9" s="3">
        <f>VLOOKUP($A9,Cibersortx!$A$2:$W$91,8,0)</f>
        <v>0</v>
      </c>
      <c r="I9" s="3">
        <f>VLOOKUP($A9,Cibersortx!$A$2:$W$91,9,0)</f>
        <v>5.9782566505746301E-2</v>
      </c>
      <c r="J9" s="3">
        <f>VLOOKUP($A9,Cibersortx!$A$2:$W$91,10,0)</f>
        <v>0.13949511993258201</v>
      </c>
      <c r="K9" s="3">
        <f>VLOOKUP($A9,Cibersortx!$A$2:$W$91,11,0)</f>
        <v>0</v>
      </c>
      <c r="L9" s="3">
        <f>VLOOKUP($A9,Cibersortx!$A$2:$W$91,12,0)</f>
        <v>3.6546582364466298E-2</v>
      </c>
      <c r="M9" s="3">
        <f>VLOOKUP($A9,Cibersortx!$A$2:$W$91,13,0)</f>
        <v>1.6102366764212901E-2</v>
      </c>
      <c r="N9" s="3">
        <f>VLOOKUP($A9,Cibersortx!$A$2:$W$91,14,0)</f>
        <v>3.9137249194723001E-2</v>
      </c>
      <c r="O9" s="3">
        <f>VLOOKUP($A9,Cibersortx!$A$2:$W$91,15,0)</f>
        <v>0</v>
      </c>
      <c r="P9" s="3">
        <f>VLOOKUP($A9,Cibersortx!$A$2:$W$91,16,0)</f>
        <v>2.1076518588878799E-2</v>
      </c>
      <c r="Q9" s="3">
        <f>VLOOKUP($A9,Cibersortx!$A$2:$W$91,17,0)</f>
        <v>0.241311154432338</v>
      </c>
      <c r="R9" s="3">
        <f>VLOOKUP($A9,Cibersortx!$A$2:$W$91,18,0)</f>
        <v>4.6496425566758197E-2</v>
      </c>
      <c r="S9" s="3">
        <f>VLOOKUP($A9,Cibersortx!$A$2:$W$91,19,0)</f>
        <v>3.0145485855618801E-2</v>
      </c>
      <c r="T9" s="3">
        <f>VLOOKUP($A9,Cibersortx!$A$2:$W$91,20,0)</f>
        <v>0</v>
      </c>
      <c r="U9" s="3">
        <f>VLOOKUP($A9,Cibersortx!$A$2:$W$91,21,0)</f>
        <v>0.155719483552441</v>
      </c>
      <c r="V9" s="3">
        <f>VLOOKUP($A9,Cibersortx!$A$2:$W$91,22,0)</f>
        <v>0</v>
      </c>
      <c r="W9" s="3">
        <f>VLOOKUP($A9,Cibersortx!$A$2:$W$91,23,0)</f>
        <v>1.26637701997973E-2</v>
      </c>
    </row>
    <row r="10" spans="1:26" x14ac:dyDescent="0.3">
      <c r="A10" s="3" t="s">
        <v>81</v>
      </c>
      <c r="B10" s="3">
        <f>VLOOKUP($A10,Cibersortx!$A$2:$W$91,2,0)</f>
        <v>0</v>
      </c>
      <c r="C10" s="3">
        <f>VLOOKUP($A10,Cibersortx!$A$2:$W$91,3,0)</f>
        <v>0.14979755746103099</v>
      </c>
      <c r="D10" s="3">
        <f>VLOOKUP($A10,Cibersortx!$A$2:$W$91,4,0)</f>
        <v>0.13314897701405301</v>
      </c>
      <c r="E10" s="3">
        <f>VLOOKUP($A10,Cibersortx!$A$2:$W$91,5,0)</f>
        <v>0.26391272031873703</v>
      </c>
      <c r="F10" s="3">
        <f>VLOOKUP($A10,Cibersortx!$A$2:$W$91,6,0)</f>
        <v>0</v>
      </c>
      <c r="G10" s="3">
        <f>VLOOKUP($A10,Cibersortx!$A$2:$W$91,7,0)</f>
        <v>0</v>
      </c>
      <c r="H10" s="3">
        <f>VLOOKUP($A10,Cibersortx!$A$2:$W$91,8,0)</f>
        <v>1.43757590158192E-2</v>
      </c>
      <c r="I10" s="3">
        <f>VLOOKUP($A10,Cibersortx!$A$2:$W$91,9,0)</f>
        <v>3.4588916222541601E-2</v>
      </c>
      <c r="J10" s="3">
        <f>VLOOKUP($A10,Cibersortx!$A$2:$W$91,10,0)</f>
        <v>6.5342758575675702E-2</v>
      </c>
      <c r="K10" s="3">
        <f>VLOOKUP($A10,Cibersortx!$A$2:$W$91,11,0)</f>
        <v>0</v>
      </c>
      <c r="L10" s="3">
        <f>VLOOKUP($A10,Cibersortx!$A$2:$W$91,12,0)</f>
        <v>6.0949076036782998E-2</v>
      </c>
      <c r="M10" s="3">
        <f>VLOOKUP($A10,Cibersortx!$A$2:$W$91,13,0)</f>
        <v>0</v>
      </c>
      <c r="N10" s="3">
        <f>VLOOKUP($A10,Cibersortx!$A$2:$W$91,14,0)</f>
        <v>1.6952519579001402E-2</v>
      </c>
      <c r="O10" s="3">
        <f>VLOOKUP($A10,Cibersortx!$A$2:$W$91,15,0)</f>
        <v>0</v>
      </c>
      <c r="P10" s="3">
        <f>VLOOKUP($A10,Cibersortx!$A$2:$W$91,16,0)</f>
        <v>2.76978273052765E-2</v>
      </c>
      <c r="Q10" s="3">
        <f>VLOOKUP($A10,Cibersortx!$A$2:$W$91,17,0)</f>
        <v>0.13445757636886399</v>
      </c>
      <c r="R10" s="3">
        <f>VLOOKUP($A10,Cibersortx!$A$2:$W$91,18,0)</f>
        <v>3.1337583322846099E-2</v>
      </c>
      <c r="S10" s="3">
        <f>VLOOKUP($A10,Cibersortx!$A$2:$W$91,19,0)</f>
        <v>0</v>
      </c>
      <c r="T10" s="3">
        <f>VLOOKUP($A10,Cibersortx!$A$2:$W$91,20,0)</f>
        <v>3.7623585125566898E-2</v>
      </c>
      <c r="U10" s="3">
        <f>VLOOKUP($A10,Cibersortx!$A$2:$W$91,21,0)</f>
        <v>0</v>
      </c>
      <c r="V10" s="3">
        <f>VLOOKUP($A10,Cibersortx!$A$2:$W$91,22,0)</f>
        <v>0</v>
      </c>
      <c r="W10" s="3">
        <f>VLOOKUP($A10,Cibersortx!$A$2:$W$91,23,0)</f>
        <v>2.9815143653805901E-2</v>
      </c>
    </row>
    <row r="11" spans="1:26" x14ac:dyDescent="0.3">
      <c r="A11" s="3" t="s">
        <v>83</v>
      </c>
      <c r="B11" s="3">
        <f>VLOOKUP($A11,Cibersortx!$A$2:$W$91,2,0)</f>
        <v>1.4399560716460201E-2</v>
      </c>
      <c r="C11" s="3">
        <f>VLOOKUP($A11,Cibersortx!$A$2:$W$91,3,0)</f>
        <v>4.0778032546125102E-2</v>
      </c>
      <c r="D11" s="3">
        <f>VLOOKUP($A11,Cibersortx!$A$2:$W$91,4,0)</f>
        <v>1.8338443968429902E-2</v>
      </c>
      <c r="E11" s="3">
        <f>VLOOKUP($A11,Cibersortx!$A$2:$W$91,5,0)</f>
        <v>2.4466345008507501E-2</v>
      </c>
      <c r="F11" s="3">
        <f>VLOOKUP($A11,Cibersortx!$A$2:$W$91,6,0)</f>
        <v>0</v>
      </c>
      <c r="G11" s="3">
        <f>VLOOKUP($A11,Cibersortx!$A$2:$W$91,7,0)</f>
        <v>2.0588745497591401E-2</v>
      </c>
      <c r="H11" s="3">
        <f>VLOOKUP($A11,Cibersortx!$A$2:$W$91,8,0)</f>
        <v>0</v>
      </c>
      <c r="I11" s="3">
        <f>VLOOKUP($A11,Cibersortx!$A$2:$W$91,9,0)</f>
        <v>8.7579700464554794E-2</v>
      </c>
      <c r="J11" s="3">
        <f>VLOOKUP($A11,Cibersortx!$A$2:$W$91,10,0)</f>
        <v>4.7642934112926999E-2</v>
      </c>
      <c r="K11" s="3">
        <f>VLOOKUP($A11,Cibersortx!$A$2:$W$91,11,0)</f>
        <v>8.2167312480491E-2</v>
      </c>
      <c r="L11" s="3">
        <f>VLOOKUP($A11,Cibersortx!$A$2:$W$91,12,0)</f>
        <v>0</v>
      </c>
      <c r="M11" s="3">
        <f>VLOOKUP($A11,Cibersortx!$A$2:$W$91,13,0)</f>
        <v>1.6301133521931299E-2</v>
      </c>
      <c r="N11" s="3">
        <f>VLOOKUP($A11,Cibersortx!$A$2:$W$91,14,0)</f>
        <v>0</v>
      </c>
      <c r="O11" s="3">
        <f>VLOOKUP($A11,Cibersortx!$A$2:$W$91,15,0)</f>
        <v>0.22748088453141299</v>
      </c>
      <c r="P11" s="3">
        <f>VLOOKUP($A11,Cibersortx!$A$2:$W$91,16,0)</f>
        <v>6.9379963513732795E-2</v>
      </c>
      <c r="Q11" s="3">
        <f>VLOOKUP($A11,Cibersortx!$A$2:$W$91,17,0)</f>
        <v>0.20558146742031999</v>
      </c>
      <c r="R11" s="3">
        <f>VLOOKUP($A11,Cibersortx!$A$2:$W$91,18,0)</f>
        <v>1.8508150865540599E-2</v>
      </c>
      <c r="S11" s="3">
        <f>VLOOKUP($A11,Cibersortx!$A$2:$W$91,19,0)</f>
        <v>1.43212286723955E-2</v>
      </c>
      <c r="T11" s="3">
        <f>VLOOKUP($A11,Cibersortx!$A$2:$W$91,20,0)</f>
        <v>0</v>
      </c>
      <c r="U11" s="3">
        <f>VLOOKUP($A11,Cibersortx!$A$2:$W$91,21,0)</f>
        <v>7.9622990542712394E-2</v>
      </c>
      <c r="V11" s="3">
        <f>VLOOKUP($A11,Cibersortx!$A$2:$W$91,22,0)</f>
        <v>0</v>
      </c>
      <c r="W11" s="3">
        <f>VLOOKUP($A11,Cibersortx!$A$2:$W$91,23,0)</f>
        <v>3.2843106136867702E-2</v>
      </c>
    </row>
    <row r="12" spans="1:26" x14ac:dyDescent="0.3">
      <c r="A12" s="3" t="s">
        <v>91</v>
      </c>
      <c r="B12" s="3">
        <f>VLOOKUP($A12,Cibersortx!$A$2:$W$91,2,0)</f>
        <v>0</v>
      </c>
      <c r="C12" s="3">
        <f>VLOOKUP($A12,Cibersortx!$A$2:$W$91,3,0)</f>
        <v>4.3189298972115903E-2</v>
      </c>
      <c r="D12" s="3">
        <f>VLOOKUP($A12,Cibersortx!$A$2:$W$91,4,0)</f>
        <v>4.9483662634278898E-2</v>
      </c>
      <c r="E12" s="3">
        <f>VLOOKUP($A12,Cibersortx!$A$2:$W$91,5,0)</f>
        <v>7.8717468093802298E-2</v>
      </c>
      <c r="F12" s="3">
        <f>VLOOKUP($A12,Cibersortx!$A$2:$W$91,6,0)</f>
        <v>0</v>
      </c>
      <c r="G12" s="3">
        <f>VLOOKUP($A12,Cibersortx!$A$2:$W$91,7,0)</f>
        <v>0</v>
      </c>
      <c r="H12" s="3">
        <f>VLOOKUP($A12,Cibersortx!$A$2:$W$91,8,0)</f>
        <v>0</v>
      </c>
      <c r="I12" s="3">
        <f>VLOOKUP($A12,Cibersortx!$A$2:$W$91,9,0)</f>
        <v>0.101687677408932</v>
      </c>
      <c r="J12" s="3">
        <f>VLOOKUP($A12,Cibersortx!$A$2:$W$91,10,0)</f>
        <v>3.87841684868677E-2</v>
      </c>
      <c r="K12" s="3">
        <f>VLOOKUP($A12,Cibersortx!$A$2:$W$91,11,0)</f>
        <v>0.13237226828367701</v>
      </c>
      <c r="L12" s="3">
        <f>VLOOKUP($A12,Cibersortx!$A$2:$W$91,12,0)</f>
        <v>0</v>
      </c>
      <c r="M12" s="3">
        <f>VLOOKUP($A12,Cibersortx!$A$2:$W$91,13,0)</f>
        <v>2.1520735239062099E-2</v>
      </c>
      <c r="N12" s="3">
        <f>VLOOKUP($A12,Cibersortx!$A$2:$W$91,14,0)</f>
        <v>0</v>
      </c>
      <c r="O12" s="3">
        <f>VLOOKUP($A12,Cibersortx!$A$2:$W$91,15,0)</f>
        <v>0</v>
      </c>
      <c r="P12" s="3">
        <f>VLOOKUP($A12,Cibersortx!$A$2:$W$91,16,0)</f>
        <v>0.12371576285527799</v>
      </c>
      <c r="Q12" s="3">
        <f>VLOOKUP($A12,Cibersortx!$A$2:$W$91,17,0)</f>
        <v>0.21322030528771499</v>
      </c>
      <c r="R12" s="3">
        <f>VLOOKUP($A12,Cibersortx!$A$2:$W$91,18,0)</f>
        <v>1.57993978247002E-2</v>
      </c>
      <c r="S12" s="3">
        <f>VLOOKUP($A12,Cibersortx!$A$2:$W$91,19,0)</f>
        <v>0</v>
      </c>
      <c r="T12" s="3">
        <f>VLOOKUP($A12,Cibersortx!$A$2:$W$91,20,0)</f>
        <v>0</v>
      </c>
      <c r="U12" s="3">
        <f>VLOOKUP($A12,Cibersortx!$A$2:$W$91,21,0)</f>
        <v>0.13850916998795801</v>
      </c>
      <c r="V12" s="3">
        <f>VLOOKUP($A12,Cibersortx!$A$2:$W$91,22,0)</f>
        <v>1.3417225221522501E-3</v>
      </c>
      <c r="W12" s="3">
        <f>VLOOKUP($A12,Cibersortx!$A$2:$W$91,23,0)</f>
        <v>4.1658362403460603E-2</v>
      </c>
    </row>
    <row r="13" spans="1:26" x14ac:dyDescent="0.3">
      <c r="A13" s="3" t="s">
        <v>87</v>
      </c>
      <c r="B13" s="3">
        <f>VLOOKUP($A13,Cibersortx!$A$2:$W$91,2,0)</f>
        <v>4.6059568541310502E-3</v>
      </c>
      <c r="C13" s="3">
        <f>VLOOKUP($A13,Cibersortx!$A$2:$W$91,3,0)</f>
        <v>0</v>
      </c>
      <c r="D13" s="3">
        <f>VLOOKUP($A13,Cibersortx!$A$2:$W$91,4,0)</f>
        <v>3.4787177028985901E-3</v>
      </c>
      <c r="E13" s="3">
        <f>VLOOKUP($A13,Cibersortx!$A$2:$W$91,5,0)</f>
        <v>0.15673830443350301</v>
      </c>
      <c r="F13" s="3">
        <f>VLOOKUP($A13,Cibersortx!$A$2:$W$91,6,0)</f>
        <v>0</v>
      </c>
      <c r="G13" s="3">
        <f>VLOOKUP($A13,Cibersortx!$A$2:$W$91,7,0)</f>
        <v>0</v>
      </c>
      <c r="H13" s="3">
        <f>VLOOKUP($A13,Cibersortx!$A$2:$W$91,8,0)</f>
        <v>5.9658258680514997E-2</v>
      </c>
      <c r="I13" s="3">
        <f>VLOOKUP($A13,Cibersortx!$A$2:$W$91,9,0)</f>
        <v>7.8875270325981697E-2</v>
      </c>
      <c r="J13" s="3">
        <f>VLOOKUP($A13,Cibersortx!$A$2:$W$91,10,0)</f>
        <v>0</v>
      </c>
      <c r="K13" s="3">
        <f>VLOOKUP($A13,Cibersortx!$A$2:$W$91,11,0)</f>
        <v>0.29240316026006302</v>
      </c>
      <c r="L13" s="3">
        <f>VLOOKUP($A13,Cibersortx!$A$2:$W$91,12,0)</f>
        <v>0</v>
      </c>
      <c r="M13" s="3">
        <f>VLOOKUP($A13,Cibersortx!$A$2:$W$91,13,0)</f>
        <v>3.7465594946710097E-2</v>
      </c>
      <c r="N13" s="3">
        <f>VLOOKUP($A13,Cibersortx!$A$2:$W$91,14,0)</f>
        <v>0</v>
      </c>
      <c r="O13" s="3">
        <f>VLOOKUP($A13,Cibersortx!$A$2:$W$91,15,0)</f>
        <v>0</v>
      </c>
      <c r="P13" s="3">
        <f>VLOOKUP($A13,Cibersortx!$A$2:$W$91,16,0)</f>
        <v>0.15163589062819699</v>
      </c>
      <c r="Q13" s="3">
        <f>VLOOKUP($A13,Cibersortx!$A$2:$W$91,17,0)</f>
        <v>0.14090897525072099</v>
      </c>
      <c r="R13" s="3">
        <f>VLOOKUP($A13,Cibersortx!$A$2:$W$91,18,0)</f>
        <v>0</v>
      </c>
      <c r="S13" s="3">
        <f>VLOOKUP($A13,Cibersortx!$A$2:$W$91,19,0)</f>
        <v>4.03753103577792E-2</v>
      </c>
      <c r="T13" s="3">
        <f>VLOOKUP($A13,Cibersortx!$A$2:$W$91,20,0)</f>
        <v>6.6691723817934199E-3</v>
      </c>
      <c r="U13" s="3">
        <f>VLOOKUP($A13,Cibersortx!$A$2:$W$91,21,0)</f>
        <v>0</v>
      </c>
      <c r="V13" s="3">
        <f>VLOOKUP($A13,Cibersortx!$A$2:$W$91,22,0)</f>
        <v>0</v>
      </c>
      <c r="W13" s="3">
        <f>VLOOKUP($A13,Cibersortx!$A$2:$W$91,23,0)</f>
        <v>2.7185388177707399E-2</v>
      </c>
    </row>
    <row r="14" spans="1:26" x14ac:dyDescent="0.3">
      <c r="A14" s="3" t="s">
        <v>78</v>
      </c>
      <c r="B14" s="3">
        <f>VLOOKUP($A14,Cibersortx!$A$2:$W$91,2,0)</f>
        <v>0</v>
      </c>
      <c r="C14" s="3">
        <f>VLOOKUP($A14,Cibersortx!$A$2:$W$91,3,0)</f>
        <v>4.9459823423929301E-2</v>
      </c>
      <c r="D14" s="3">
        <f>VLOOKUP($A14,Cibersortx!$A$2:$W$91,4,0)</f>
        <v>0</v>
      </c>
      <c r="E14" s="3">
        <f>VLOOKUP($A14,Cibersortx!$A$2:$W$91,5,0)</f>
        <v>3.10389435974322E-2</v>
      </c>
      <c r="F14" s="3">
        <f>VLOOKUP($A14,Cibersortx!$A$2:$W$91,6,0)</f>
        <v>0</v>
      </c>
      <c r="G14" s="3">
        <f>VLOOKUP($A14,Cibersortx!$A$2:$W$91,7,0)</f>
        <v>3.3432776552719E-2</v>
      </c>
      <c r="H14" s="3">
        <f>VLOOKUP($A14,Cibersortx!$A$2:$W$91,8,0)</f>
        <v>0</v>
      </c>
      <c r="I14" s="3">
        <f>VLOOKUP($A14,Cibersortx!$A$2:$W$91,9,0)</f>
        <v>2.78835856943268E-2</v>
      </c>
      <c r="J14" s="3">
        <f>VLOOKUP($A14,Cibersortx!$A$2:$W$91,10,0)</f>
        <v>7.1242668298755599E-2</v>
      </c>
      <c r="K14" s="3">
        <f>VLOOKUP($A14,Cibersortx!$A$2:$W$91,11,0)</f>
        <v>8.0407158084415994E-2</v>
      </c>
      <c r="L14" s="3">
        <f>VLOOKUP($A14,Cibersortx!$A$2:$W$91,12,0)</f>
        <v>0</v>
      </c>
      <c r="M14" s="3">
        <f>VLOOKUP($A14,Cibersortx!$A$2:$W$91,13,0)</f>
        <v>1.1491342599606699E-2</v>
      </c>
      <c r="N14" s="3">
        <f>VLOOKUP($A14,Cibersortx!$A$2:$W$91,14,0)</f>
        <v>0</v>
      </c>
      <c r="O14" s="3">
        <f>VLOOKUP($A14,Cibersortx!$A$2:$W$91,15,0)</f>
        <v>0</v>
      </c>
      <c r="P14" s="3">
        <f>VLOOKUP($A14,Cibersortx!$A$2:$W$91,16,0)</f>
        <v>3.7323069017527903E-2</v>
      </c>
      <c r="Q14" s="3">
        <f>VLOOKUP($A14,Cibersortx!$A$2:$W$91,17,0)</f>
        <v>0.32138637029626999</v>
      </c>
      <c r="R14" s="3">
        <f>VLOOKUP($A14,Cibersortx!$A$2:$W$91,18,0)</f>
        <v>4.23956584283776E-2</v>
      </c>
      <c r="S14" s="3">
        <f>VLOOKUP($A14,Cibersortx!$A$2:$W$91,19,0)</f>
        <v>2.5825285078328201E-2</v>
      </c>
      <c r="T14" s="3">
        <f>VLOOKUP($A14,Cibersortx!$A$2:$W$91,20,0)</f>
        <v>0</v>
      </c>
      <c r="U14" s="3">
        <f>VLOOKUP($A14,Cibersortx!$A$2:$W$91,21,0)</f>
        <v>0.111385190458102</v>
      </c>
      <c r="V14" s="3">
        <f>VLOOKUP($A14,Cibersortx!$A$2:$W$91,22,0)</f>
        <v>2.5529093079444802E-3</v>
      </c>
      <c r="W14" s="3">
        <f>VLOOKUP($A14,Cibersortx!$A$2:$W$91,23,0)</f>
        <v>0.15417521916226501</v>
      </c>
    </row>
    <row r="15" spans="1:26" x14ac:dyDescent="0.3">
      <c r="A15" s="3" t="s">
        <v>88</v>
      </c>
      <c r="B15" s="3">
        <f>VLOOKUP($A15,Cibersortx!$A$2:$W$91,2,0)</f>
        <v>0</v>
      </c>
      <c r="C15" s="3">
        <f>VLOOKUP($A15,Cibersortx!$A$2:$W$91,3,0)</f>
        <v>9.2020129677212806E-2</v>
      </c>
      <c r="D15" s="3">
        <f>VLOOKUP($A15,Cibersortx!$A$2:$W$91,4,0)</f>
        <v>2.5178587870060699E-2</v>
      </c>
      <c r="E15" s="3">
        <f>VLOOKUP($A15,Cibersortx!$A$2:$W$91,5,0)</f>
        <v>0.17358297801886199</v>
      </c>
      <c r="F15" s="3">
        <f>VLOOKUP($A15,Cibersortx!$A$2:$W$91,6,0)</f>
        <v>0</v>
      </c>
      <c r="G15" s="3">
        <f>VLOOKUP($A15,Cibersortx!$A$2:$W$91,7,0)</f>
        <v>0</v>
      </c>
      <c r="H15" s="3">
        <f>VLOOKUP($A15,Cibersortx!$A$2:$W$91,8,0)</f>
        <v>7.4003964234257598E-3</v>
      </c>
      <c r="I15" s="3">
        <f>VLOOKUP($A15,Cibersortx!$A$2:$W$91,9,0)</f>
        <v>2.6873579190169399E-2</v>
      </c>
      <c r="J15" s="3">
        <f>VLOOKUP($A15,Cibersortx!$A$2:$W$91,10,0)</f>
        <v>8.4982037548564301E-2</v>
      </c>
      <c r="K15" s="3">
        <f>VLOOKUP($A15,Cibersortx!$A$2:$W$91,11,0)</f>
        <v>4.38465721687126E-2</v>
      </c>
      <c r="L15" s="3">
        <f>VLOOKUP($A15,Cibersortx!$A$2:$W$91,12,0)</f>
        <v>0</v>
      </c>
      <c r="M15" s="3">
        <f>VLOOKUP($A15,Cibersortx!$A$2:$W$91,13,0)</f>
        <v>0</v>
      </c>
      <c r="N15" s="3">
        <f>VLOOKUP($A15,Cibersortx!$A$2:$W$91,14,0)</f>
        <v>1.1644403675969601E-2</v>
      </c>
      <c r="O15" s="3">
        <f>VLOOKUP($A15,Cibersortx!$A$2:$W$91,15,0)</f>
        <v>0</v>
      </c>
      <c r="P15" s="3">
        <f>VLOOKUP($A15,Cibersortx!$A$2:$W$91,16,0)</f>
        <v>1.7710654068419499E-2</v>
      </c>
      <c r="Q15" s="3">
        <f>VLOOKUP($A15,Cibersortx!$A$2:$W$91,17,0)</f>
        <v>0.288388740149366</v>
      </c>
      <c r="R15" s="3">
        <f>VLOOKUP($A15,Cibersortx!$A$2:$W$91,18,0)</f>
        <v>0</v>
      </c>
      <c r="S15" s="3">
        <f>VLOOKUP($A15,Cibersortx!$A$2:$W$91,19,0)</f>
        <v>7.9095074233990897E-2</v>
      </c>
      <c r="T15" s="3">
        <f>VLOOKUP($A15,Cibersortx!$A$2:$W$91,20,0)</f>
        <v>0</v>
      </c>
      <c r="U15" s="3">
        <f>VLOOKUP($A15,Cibersortx!$A$2:$W$91,21,0)</f>
        <v>0.122770469305751</v>
      </c>
      <c r="V15" s="3">
        <f>VLOOKUP($A15,Cibersortx!$A$2:$W$91,22,0)</f>
        <v>5.1006881337987003E-3</v>
      </c>
      <c r="W15" s="3">
        <f>VLOOKUP($A15,Cibersortx!$A$2:$W$91,23,0)</f>
        <v>2.1405689535696899E-2</v>
      </c>
    </row>
    <row r="16" spans="1:26" x14ac:dyDescent="0.3">
      <c r="A16" s="3" t="s">
        <v>51</v>
      </c>
      <c r="B16" s="3">
        <f>VLOOKUP($A16,Cibersortx!$A$2:$W$91,2,0)</f>
        <v>0</v>
      </c>
      <c r="C16" s="3">
        <f>VLOOKUP($A16,Cibersortx!$A$2:$W$91,3,0)</f>
        <v>9.2719845382302699E-2</v>
      </c>
      <c r="D16" s="3">
        <f>VLOOKUP($A16,Cibersortx!$A$2:$W$91,4,0)</f>
        <v>1.83397568060946E-2</v>
      </c>
      <c r="E16" s="3">
        <f>VLOOKUP($A16,Cibersortx!$A$2:$W$91,5,0)</f>
        <v>0.119348893238632</v>
      </c>
      <c r="F16" s="3">
        <f>VLOOKUP($A16,Cibersortx!$A$2:$W$91,6,0)</f>
        <v>0</v>
      </c>
      <c r="G16" s="3">
        <f>VLOOKUP($A16,Cibersortx!$A$2:$W$91,7,0)</f>
        <v>2.7542715071927099E-2</v>
      </c>
      <c r="H16" s="3">
        <f>VLOOKUP($A16,Cibersortx!$A$2:$W$91,8,0)</f>
        <v>6.7309176345630897E-2</v>
      </c>
      <c r="I16" s="3">
        <f>VLOOKUP($A16,Cibersortx!$A$2:$W$91,9,0)</f>
        <v>7.2118671614600602E-2</v>
      </c>
      <c r="J16" s="3">
        <f>VLOOKUP($A16,Cibersortx!$A$2:$W$91,10,0)</f>
        <v>0</v>
      </c>
      <c r="K16" s="3">
        <f>VLOOKUP($A16,Cibersortx!$A$2:$W$91,11,0)</f>
        <v>4.7796060676357402E-2</v>
      </c>
      <c r="L16" s="3">
        <f>VLOOKUP($A16,Cibersortx!$A$2:$W$91,12,0)</f>
        <v>2.7424897391957199E-2</v>
      </c>
      <c r="M16" s="3">
        <f>VLOOKUP($A16,Cibersortx!$A$2:$W$91,13,0)</f>
        <v>0</v>
      </c>
      <c r="N16" s="3">
        <f>VLOOKUP($A16,Cibersortx!$A$2:$W$91,14,0)</f>
        <v>8.8380103238165694E-3</v>
      </c>
      <c r="O16" s="3">
        <f>VLOOKUP($A16,Cibersortx!$A$2:$W$91,15,0)</f>
        <v>0</v>
      </c>
      <c r="P16" s="3">
        <f>VLOOKUP($A16,Cibersortx!$A$2:$W$91,16,0)</f>
        <v>6.9680215779219998E-2</v>
      </c>
      <c r="Q16" s="3">
        <f>VLOOKUP($A16,Cibersortx!$A$2:$W$91,17,0)</f>
        <v>0.176337524302104</v>
      </c>
      <c r="R16" s="3">
        <f>VLOOKUP($A16,Cibersortx!$A$2:$W$91,18,0)</f>
        <v>4.1683389403068198E-2</v>
      </c>
      <c r="S16" s="3">
        <f>VLOOKUP($A16,Cibersortx!$A$2:$W$91,19,0)</f>
        <v>3.2575115475305998E-2</v>
      </c>
      <c r="T16" s="3">
        <f>VLOOKUP($A16,Cibersortx!$A$2:$W$91,20,0)</f>
        <v>0</v>
      </c>
      <c r="U16" s="3">
        <f>VLOOKUP($A16,Cibersortx!$A$2:$W$91,21,0)</f>
        <v>0.104712193049022</v>
      </c>
      <c r="V16" s="3">
        <f>VLOOKUP($A16,Cibersortx!$A$2:$W$91,22,0)</f>
        <v>5.3703316063380697E-2</v>
      </c>
      <c r="W16" s="3">
        <f>VLOOKUP($A16,Cibersortx!$A$2:$W$91,23,0)</f>
        <v>3.9870219076579699E-2</v>
      </c>
    </row>
    <row r="17" spans="1:23" x14ac:dyDescent="0.3">
      <c r="A17" s="3" t="s">
        <v>110</v>
      </c>
      <c r="B17" s="3">
        <f>VLOOKUP($A17,Cibersortx!$A$2:$W$91,2,0)</f>
        <v>0</v>
      </c>
      <c r="C17" s="3">
        <f>VLOOKUP($A17,Cibersortx!$A$2:$W$91,3,0)</f>
        <v>4.2764374819936703E-2</v>
      </c>
      <c r="D17" s="3">
        <f>VLOOKUP($A17,Cibersortx!$A$2:$W$91,4,0)</f>
        <v>1.5073033382351201E-2</v>
      </c>
      <c r="E17" s="3">
        <f>VLOOKUP($A17,Cibersortx!$A$2:$W$91,5,0)</f>
        <v>7.9422069751458498E-3</v>
      </c>
      <c r="F17" s="3">
        <f>VLOOKUP($A17,Cibersortx!$A$2:$W$91,6,0)</f>
        <v>0</v>
      </c>
      <c r="G17" s="3">
        <f>VLOOKUP($A17,Cibersortx!$A$2:$W$91,7,0)</f>
        <v>9.3714283380004093E-2</v>
      </c>
      <c r="H17" s="3">
        <f>VLOOKUP($A17,Cibersortx!$A$2:$W$91,8,0)</f>
        <v>8.9184121620082199E-2</v>
      </c>
      <c r="I17" s="3">
        <f>VLOOKUP($A17,Cibersortx!$A$2:$W$91,9,0)</f>
        <v>1.5908562408602198E-2</v>
      </c>
      <c r="J17" s="3">
        <f>VLOOKUP($A17,Cibersortx!$A$2:$W$91,10,0)</f>
        <v>0</v>
      </c>
      <c r="K17" s="3">
        <f>VLOOKUP($A17,Cibersortx!$A$2:$W$91,11,0)</f>
        <v>0.19422964695612399</v>
      </c>
      <c r="L17" s="3">
        <f>VLOOKUP($A17,Cibersortx!$A$2:$W$91,12,0)</f>
        <v>0</v>
      </c>
      <c r="M17" s="3">
        <f>VLOOKUP($A17,Cibersortx!$A$2:$W$91,13,0)</f>
        <v>0</v>
      </c>
      <c r="N17" s="3">
        <f>VLOOKUP($A17,Cibersortx!$A$2:$W$91,14,0)</f>
        <v>0</v>
      </c>
      <c r="O17" s="3">
        <f>VLOOKUP($A17,Cibersortx!$A$2:$W$91,15,0)</f>
        <v>0</v>
      </c>
      <c r="P17" s="3">
        <f>VLOOKUP($A17,Cibersortx!$A$2:$W$91,16,0)</f>
        <v>2.4031173478912999E-2</v>
      </c>
      <c r="Q17" s="3">
        <f>VLOOKUP($A17,Cibersortx!$A$2:$W$91,17,0)</f>
        <v>0.24792062504111101</v>
      </c>
      <c r="R17" s="3">
        <f>VLOOKUP($A17,Cibersortx!$A$2:$W$91,18,0)</f>
        <v>2.4851220263883401E-2</v>
      </c>
      <c r="S17" s="3">
        <f>VLOOKUP($A17,Cibersortx!$A$2:$W$91,19,0)</f>
        <v>3.8068881825021599E-2</v>
      </c>
      <c r="T17" s="3">
        <f>VLOOKUP($A17,Cibersortx!$A$2:$W$91,20,0)</f>
        <v>0</v>
      </c>
      <c r="U17" s="3">
        <f>VLOOKUP($A17,Cibersortx!$A$2:$W$91,21,0)</f>
        <v>0.127125441069046</v>
      </c>
      <c r="V17" s="3">
        <f>VLOOKUP($A17,Cibersortx!$A$2:$W$91,22,0)</f>
        <v>1.28144017188913E-2</v>
      </c>
      <c r="W17" s="3">
        <f>VLOOKUP($A17,Cibersortx!$A$2:$W$91,23,0)</f>
        <v>6.6372027060887101E-2</v>
      </c>
    </row>
    <row r="18" spans="1:23" x14ac:dyDescent="0.3">
      <c r="A18" s="3" t="s">
        <v>97</v>
      </c>
      <c r="B18" s="3">
        <f>VLOOKUP($A18,Cibersortx!$A$2:$W$91,2,0)</f>
        <v>7.5749232652403201E-2</v>
      </c>
      <c r="C18" s="3">
        <f>VLOOKUP($A18,Cibersortx!$A$2:$W$91,3,0)</f>
        <v>0</v>
      </c>
      <c r="D18" s="3">
        <f>VLOOKUP($A18,Cibersortx!$A$2:$W$91,4,0)</f>
        <v>4.3251063103221701E-2</v>
      </c>
      <c r="E18" s="3">
        <f>VLOOKUP($A18,Cibersortx!$A$2:$W$91,5,0)</f>
        <v>3.9601673340951701E-2</v>
      </c>
      <c r="F18" s="3">
        <f>VLOOKUP($A18,Cibersortx!$A$2:$W$91,6,0)</f>
        <v>0</v>
      </c>
      <c r="G18" s="3">
        <f>VLOOKUP($A18,Cibersortx!$A$2:$W$91,7,0)</f>
        <v>0.113626779951626</v>
      </c>
      <c r="H18" s="3">
        <f>VLOOKUP($A18,Cibersortx!$A$2:$W$91,8,0)</f>
        <v>0</v>
      </c>
      <c r="I18" s="3">
        <f>VLOOKUP($A18,Cibersortx!$A$2:$W$91,9,0)</f>
        <v>9.45866926442262E-2</v>
      </c>
      <c r="J18" s="3">
        <f>VLOOKUP($A18,Cibersortx!$A$2:$W$91,10,0)</f>
        <v>0</v>
      </c>
      <c r="K18" s="3">
        <f>VLOOKUP($A18,Cibersortx!$A$2:$W$91,11,0)</f>
        <v>5.3542136384515701E-2</v>
      </c>
      <c r="L18" s="3">
        <f>VLOOKUP($A18,Cibersortx!$A$2:$W$91,12,0)</f>
        <v>1.01386606191696E-2</v>
      </c>
      <c r="M18" s="3">
        <f>VLOOKUP($A18,Cibersortx!$A$2:$W$91,13,0)</f>
        <v>0</v>
      </c>
      <c r="N18" s="3">
        <f>VLOOKUP($A18,Cibersortx!$A$2:$W$91,14,0)</f>
        <v>0</v>
      </c>
      <c r="O18" s="3">
        <f>VLOOKUP($A18,Cibersortx!$A$2:$W$91,15,0)</f>
        <v>0</v>
      </c>
      <c r="P18" s="3">
        <f>VLOOKUP($A18,Cibersortx!$A$2:$W$91,16,0)</f>
        <v>4.22643198163015E-2</v>
      </c>
      <c r="Q18" s="3">
        <f>VLOOKUP($A18,Cibersortx!$A$2:$W$91,17,0)</f>
        <v>0.27215788028542498</v>
      </c>
      <c r="R18" s="3">
        <f>VLOOKUP($A18,Cibersortx!$A$2:$W$91,18,0)</f>
        <v>2.4784675592677701E-2</v>
      </c>
      <c r="S18" s="3">
        <f>VLOOKUP($A18,Cibersortx!$A$2:$W$91,19,0)</f>
        <v>5.0039791749599702E-2</v>
      </c>
      <c r="T18" s="3">
        <f>VLOOKUP($A18,Cibersortx!$A$2:$W$91,20,0)</f>
        <v>0</v>
      </c>
      <c r="U18" s="3">
        <f>VLOOKUP($A18,Cibersortx!$A$2:$W$91,21,0)</f>
        <v>8.1844658612197099E-2</v>
      </c>
      <c r="V18" s="3">
        <f>VLOOKUP($A18,Cibersortx!$A$2:$W$91,22,0)</f>
        <v>2.0736570740519801E-2</v>
      </c>
      <c r="W18" s="3">
        <f>VLOOKUP($A18,Cibersortx!$A$2:$W$91,23,0)</f>
        <v>7.7675864507165696E-2</v>
      </c>
    </row>
    <row r="19" spans="1:23" x14ac:dyDescent="0.3">
      <c r="A19" s="3" t="s">
        <v>90</v>
      </c>
      <c r="B19" s="3">
        <f>VLOOKUP($A19,Cibersortx!$A$2:$W$91,2,0)</f>
        <v>7.2788368761208203E-3</v>
      </c>
      <c r="C19" s="3">
        <f>VLOOKUP($A19,Cibersortx!$A$2:$W$91,3,0)</f>
        <v>0</v>
      </c>
      <c r="D19" s="3">
        <f>VLOOKUP($A19,Cibersortx!$A$2:$W$91,4,0)</f>
        <v>1.8135031407153199E-2</v>
      </c>
      <c r="E19" s="3">
        <f>VLOOKUP($A19,Cibersortx!$A$2:$W$91,5,0)</f>
        <v>5.9883930109004497E-3</v>
      </c>
      <c r="F19" s="3">
        <f>VLOOKUP($A19,Cibersortx!$A$2:$W$91,6,0)</f>
        <v>0</v>
      </c>
      <c r="G19" s="3">
        <f>VLOOKUP($A19,Cibersortx!$A$2:$W$91,7,0)</f>
        <v>3.6044620491303699E-2</v>
      </c>
      <c r="H19" s="3">
        <f>VLOOKUP($A19,Cibersortx!$A$2:$W$91,8,0)</f>
        <v>2.1449244339303099E-2</v>
      </c>
      <c r="I19" s="3">
        <f>VLOOKUP($A19,Cibersortx!$A$2:$W$91,9,0)</f>
        <v>6.7614271552949703E-2</v>
      </c>
      <c r="J19" s="3">
        <f>VLOOKUP($A19,Cibersortx!$A$2:$W$91,10,0)</f>
        <v>0</v>
      </c>
      <c r="K19" s="3">
        <f>VLOOKUP($A19,Cibersortx!$A$2:$W$91,11,0)</f>
        <v>0.24819870114178899</v>
      </c>
      <c r="L19" s="3">
        <f>VLOOKUP($A19,Cibersortx!$A$2:$W$91,12,0)</f>
        <v>0</v>
      </c>
      <c r="M19" s="3">
        <f>VLOOKUP($A19,Cibersortx!$A$2:$W$91,13,0)</f>
        <v>0.102091730503967</v>
      </c>
      <c r="N19" s="3">
        <f>VLOOKUP($A19,Cibersortx!$A$2:$W$91,14,0)</f>
        <v>0</v>
      </c>
      <c r="O19" s="3">
        <f>VLOOKUP($A19,Cibersortx!$A$2:$W$91,15,0)</f>
        <v>2.83338917538884E-2</v>
      </c>
      <c r="P19" s="3">
        <f>VLOOKUP($A19,Cibersortx!$A$2:$W$91,16,0)</f>
        <v>0.16387261200502501</v>
      </c>
      <c r="Q19" s="3">
        <f>VLOOKUP($A19,Cibersortx!$A$2:$W$91,17,0)</f>
        <v>0.19527436788495101</v>
      </c>
      <c r="R19" s="3">
        <f>VLOOKUP($A19,Cibersortx!$A$2:$W$91,18,0)</f>
        <v>1.0700233818773E-3</v>
      </c>
      <c r="S19" s="3">
        <f>VLOOKUP($A19,Cibersortx!$A$2:$W$91,19,0)</f>
        <v>1.25501625615219E-2</v>
      </c>
      <c r="T19" s="3">
        <f>VLOOKUP($A19,Cibersortx!$A$2:$W$91,20,0)</f>
        <v>0</v>
      </c>
      <c r="U19" s="3">
        <f>VLOOKUP($A19,Cibersortx!$A$2:$W$91,21,0)</f>
        <v>7.5076844206201504E-2</v>
      </c>
      <c r="V19" s="3">
        <f>VLOOKUP($A19,Cibersortx!$A$2:$W$91,22,0)</f>
        <v>0</v>
      </c>
      <c r="W19" s="3">
        <f>VLOOKUP($A19,Cibersortx!$A$2:$W$91,23,0)</f>
        <v>1.70212688830483E-2</v>
      </c>
    </row>
    <row r="20" spans="1:23" x14ac:dyDescent="0.3">
      <c r="A20" s="3" t="s">
        <v>75</v>
      </c>
      <c r="B20" s="3">
        <f>VLOOKUP($A20,Cibersortx!$A$2:$W$91,2,0)</f>
        <v>1.35286875645042E-2</v>
      </c>
      <c r="C20" s="3">
        <f>VLOOKUP($A20,Cibersortx!$A$2:$W$91,3,0)</f>
        <v>0</v>
      </c>
      <c r="D20" s="3">
        <f>VLOOKUP($A20,Cibersortx!$A$2:$W$91,4,0)</f>
        <v>4.2293067462364402E-3</v>
      </c>
      <c r="E20" s="3">
        <f>VLOOKUP($A20,Cibersortx!$A$2:$W$91,5,0)</f>
        <v>3.85374469855779E-2</v>
      </c>
      <c r="F20" s="3">
        <f>VLOOKUP($A20,Cibersortx!$A$2:$W$91,6,0)</f>
        <v>0</v>
      </c>
      <c r="G20" s="3">
        <f>VLOOKUP($A20,Cibersortx!$A$2:$W$91,7,0)</f>
        <v>5.2570433121604303E-2</v>
      </c>
      <c r="H20" s="3">
        <f>VLOOKUP($A20,Cibersortx!$A$2:$W$91,8,0)</f>
        <v>0</v>
      </c>
      <c r="I20" s="3">
        <f>VLOOKUP($A20,Cibersortx!$A$2:$W$91,9,0)</f>
        <v>9.2191225651633096E-2</v>
      </c>
      <c r="J20" s="3">
        <f>VLOOKUP($A20,Cibersortx!$A$2:$W$91,10,0)</f>
        <v>8.2183630821849804E-3</v>
      </c>
      <c r="K20" s="3">
        <f>VLOOKUP($A20,Cibersortx!$A$2:$W$91,11,0)</f>
        <v>0.150477589129246</v>
      </c>
      <c r="L20" s="3">
        <f>VLOOKUP($A20,Cibersortx!$A$2:$W$91,12,0)</f>
        <v>0</v>
      </c>
      <c r="M20" s="3">
        <f>VLOOKUP($A20,Cibersortx!$A$2:$W$91,13,0)</f>
        <v>0.19513741523261199</v>
      </c>
      <c r="N20" s="3">
        <f>VLOOKUP($A20,Cibersortx!$A$2:$W$91,14,0)</f>
        <v>9.1787777642799405E-3</v>
      </c>
      <c r="O20" s="3">
        <f>VLOOKUP($A20,Cibersortx!$A$2:$W$91,15,0)</f>
        <v>2.3954878518519102E-3</v>
      </c>
      <c r="P20" s="3">
        <f>VLOOKUP($A20,Cibersortx!$A$2:$W$91,16,0)</f>
        <v>6.6664869519860906E-2</v>
      </c>
      <c r="Q20" s="3">
        <f>VLOOKUP($A20,Cibersortx!$A$2:$W$91,17,0)</f>
        <v>0.159679739993525</v>
      </c>
      <c r="R20" s="3">
        <f>VLOOKUP($A20,Cibersortx!$A$2:$W$91,18,0)</f>
        <v>4.2065973361877403E-2</v>
      </c>
      <c r="S20" s="3">
        <f>VLOOKUP($A20,Cibersortx!$A$2:$W$91,19,0)</f>
        <v>0</v>
      </c>
      <c r="T20" s="3">
        <f>VLOOKUP($A20,Cibersortx!$A$2:$W$91,20,0)</f>
        <v>0</v>
      </c>
      <c r="U20" s="3">
        <f>VLOOKUP($A20,Cibersortx!$A$2:$W$91,21,0)</f>
        <v>0.15606995558238401</v>
      </c>
      <c r="V20" s="3">
        <f>VLOOKUP($A20,Cibersortx!$A$2:$W$91,22,0)</f>
        <v>5.3176007045306296E-3</v>
      </c>
      <c r="W20" s="3">
        <f>VLOOKUP($A20,Cibersortx!$A$2:$W$91,23,0)</f>
        <v>3.73712770809087E-3</v>
      </c>
    </row>
    <row r="21" spans="1:23" x14ac:dyDescent="0.3">
      <c r="A21" s="3" t="s">
        <v>103</v>
      </c>
      <c r="B21" s="3">
        <f>VLOOKUP($A21,Cibersortx!$A$2:$W$91,2,0)</f>
        <v>2.49144234370927E-2</v>
      </c>
      <c r="C21" s="3">
        <f>VLOOKUP($A21,Cibersortx!$A$2:$W$91,3,0)</f>
        <v>2.04897924065486E-2</v>
      </c>
      <c r="D21" s="3">
        <f>VLOOKUP($A21,Cibersortx!$A$2:$W$91,4,0)</f>
        <v>4.1061834390352103E-3</v>
      </c>
      <c r="E21" s="3">
        <f>VLOOKUP($A21,Cibersortx!$A$2:$W$91,5,0)</f>
        <v>8.33807373770514E-2</v>
      </c>
      <c r="F21" s="3">
        <f>VLOOKUP($A21,Cibersortx!$A$2:$W$91,6,0)</f>
        <v>0</v>
      </c>
      <c r="G21" s="3">
        <f>VLOOKUP($A21,Cibersortx!$A$2:$W$91,7,0)</f>
        <v>0.152283130315881</v>
      </c>
      <c r="H21" s="3">
        <f>VLOOKUP($A21,Cibersortx!$A$2:$W$91,8,0)</f>
        <v>0</v>
      </c>
      <c r="I21" s="3">
        <f>VLOOKUP($A21,Cibersortx!$A$2:$W$91,9,0)</f>
        <v>7.7752512276174204E-2</v>
      </c>
      <c r="J21" s="3">
        <f>VLOOKUP($A21,Cibersortx!$A$2:$W$91,10,0)</f>
        <v>0</v>
      </c>
      <c r="K21" s="3">
        <f>VLOOKUP($A21,Cibersortx!$A$2:$W$91,11,0)</f>
        <v>4.8164113625682001E-2</v>
      </c>
      <c r="L21" s="3">
        <f>VLOOKUP($A21,Cibersortx!$A$2:$W$91,12,0)</f>
        <v>0</v>
      </c>
      <c r="M21" s="3">
        <f>VLOOKUP($A21,Cibersortx!$A$2:$W$91,13,0)</f>
        <v>0.10181634219277</v>
      </c>
      <c r="N21" s="3">
        <f>VLOOKUP($A21,Cibersortx!$A$2:$W$91,14,0)</f>
        <v>1.6995410744439901E-2</v>
      </c>
      <c r="O21" s="3">
        <f>VLOOKUP($A21,Cibersortx!$A$2:$W$91,15,0)</f>
        <v>0</v>
      </c>
      <c r="P21" s="3">
        <f>VLOOKUP($A21,Cibersortx!$A$2:$W$91,16,0)</f>
        <v>0.13082345405868201</v>
      </c>
      <c r="Q21" s="3">
        <f>VLOOKUP($A21,Cibersortx!$A$2:$W$91,17,0)</f>
        <v>0.152767609121575</v>
      </c>
      <c r="R21" s="3">
        <f>VLOOKUP($A21,Cibersortx!$A$2:$W$91,18,0)</f>
        <v>3.7991067714966201E-2</v>
      </c>
      <c r="S21" s="3">
        <f>VLOOKUP($A21,Cibersortx!$A$2:$W$91,19,0)</f>
        <v>0</v>
      </c>
      <c r="T21" s="3">
        <f>VLOOKUP($A21,Cibersortx!$A$2:$W$91,20,0)</f>
        <v>0</v>
      </c>
      <c r="U21" s="3">
        <f>VLOOKUP($A21,Cibersortx!$A$2:$W$91,21,0)</f>
        <v>0.11499085074097901</v>
      </c>
      <c r="V21" s="3">
        <f>VLOOKUP($A21,Cibersortx!$A$2:$W$91,22,0)</f>
        <v>4.6664887141731996E-3</v>
      </c>
      <c r="W21" s="3">
        <f>VLOOKUP($A21,Cibersortx!$A$2:$W$91,23,0)</f>
        <v>2.8857883834949E-2</v>
      </c>
    </row>
    <row r="22" spans="1:23" x14ac:dyDescent="0.3">
      <c r="A22" s="3" t="s">
        <v>79</v>
      </c>
      <c r="B22" s="3">
        <f>VLOOKUP($A22,Cibersortx!$A$2:$W$91,2,0)</f>
        <v>0</v>
      </c>
      <c r="C22" s="3">
        <f>VLOOKUP($A22,Cibersortx!$A$2:$W$91,3,0)</f>
        <v>7.1743442369035001E-2</v>
      </c>
      <c r="D22" s="3">
        <f>VLOOKUP($A22,Cibersortx!$A$2:$W$91,4,0)</f>
        <v>7.6422817679917196E-2</v>
      </c>
      <c r="E22" s="3">
        <f>VLOOKUP($A22,Cibersortx!$A$2:$W$91,5,0)</f>
        <v>8.3355807615312597E-2</v>
      </c>
      <c r="F22" s="3">
        <f>VLOOKUP($A22,Cibersortx!$A$2:$W$91,6,0)</f>
        <v>0</v>
      </c>
      <c r="G22" s="3">
        <f>VLOOKUP($A22,Cibersortx!$A$2:$W$91,7,0)</f>
        <v>7.8680297672644294E-3</v>
      </c>
      <c r="H22" s="3">
        <f>VLOOKUP($A22,Cibersortx!$A$2:$W$91,8,0)</f>
        <v>1.5690612550752099E-3</v>
      </c>
      <c r="I22" s="3">
        <f>VLOOKUP($A22,Cibersortx!$A$2:$W$91,9,0)</f>
        <v>5.3617619484306302E-2</v>
      </c>
      <c r="J22" s="3">
        <f>VLOOKUP($A22,Cibersortx!$A$2:$W$91,10,0)</f>
        <v>5.0564564423346801E-2</v>
      </c>
      <c r="K22" s="3">
        <f>VLOOKUP($A22,Cibersortx!$A$2:$W$91,11,0)</f>
        <v>0.10960943209025199</v>
      </c>
      <c r="L22" s="3">
        <f>VLOOKUP($A22,Cibersortx!$A$2:$W$91,12,0)</f>
        <v>0</v>
      </c>
      <c r="M22" s="3">
        <f>VLOOKUP($A22,Cibersortx!$A$2:$W$91,13,0)</f>
        <v>4.9436160029329497E-2</v>
      </c>
      <c r="N22" s="3">
        <f>VLOOKUP($A22,Cibersortx!$A$2:$W$91,14,0)</f>
        <v>0</v>
      </c>
      <c r="O22" s="3">
        <f>VLOOKUP($A22,Cibersortx!$A$2:$W$91,15,0)</f>
        <v>0</v>
      </c>
      <c r="P22" s="3">
        <f>VLOOKUP($A22,Cibersortx!$A$2:$W$91,16,0)</f>
        <v>7.6361532848379002E-2</v>
      </c>
      <c r="Q22" s="3">
        <f>VLOOKUP($A22,Cibersortx!$A$2:$W$91,17,0)</f>
        <v>0.15176321600815401</v>
      </c>
      <c r="R22" s="3">
        <f>VLOOKUP($A22,Cibersortx!$A$2:$W$91,18,0)</f>
        <v>4.7028795912445902E-2</v>
      </c>
      <c r="S22" s="3">
        <f>VLOOKUP($A22,Cibersortx!$A$2:$W$91,19,0)</f>
        <v>0</v>
      </c>
      <c r="T22" s="3">
        <f>VLOOKUP($A22,Cibersortx!$A$2:$W$91,20,0)</f>
        <v>0</v>
      </c>
      <c r="U22" s="3">
        <f>VLOOKUP($A22,Cibersortx!$A$2:$W$91,21,0)</f>
        <v>0.16226621149856901</v>
      </c>
      <c r="V22" s="3">
        <f>VLOOKUP($A22,Cibersortx!$A$2:$W$91,22,0)</f>
        <v>2.4475707765718901E-2</v>
      </c>
      <c r="W22" s="3">
        <f>VLOOKUP($A22,Cibersortx!$A$2:$W$91,23,0)</f>
        <v>3.3917601252894503E-2</v>
      </c>
    </row>
    <row r="23" spans="1:23" x14ac:dyDescent="0.3">
      <c r="A23" s="3" t="s">
        <v>84</v>
      </c>
      <c r="B23" s="3">
        <f>VLOOKUP($A23,Cibersortx!$A$2:$W$91,2,0)</f>
        <v>0</v>
      </c>
      <c r="C23" s="3">
        <f>VLOOKUP($A23,Cibersortx!$A$2:$W$91,3,0)</f>
        <v>2.1531510030859999E-2</v>
      </c>
      <c r="D23" s="3">
        <f>VLOOKUP($A23,Cibersortx!$A$2:$W$91,4,0)</f>
        <v>1.8602719375448901E-2</v>
      </c>
      <c r="E23" s="3">
        <f>VLOOKUP($A23,Cibersortx!$A$2:$W$91,5,0)</f>
        <v>4.5437139373990798E-2</v>
      </c>
      <c r="F23" s="3">
        <f>VLOOKUP($A23,Cibersortx!$A$2:$W$91,6,0)</f>
        <v>0</v>
      </c>
      <c r="G23" s="3">
        <f>VLOOKUP($A23,Cibersortx!$A$2:$W$91,7,0)</f>
        <v>3.1160513274160199E-2</v>
      </c>
      <c r="H23" s="3">
        <f>VLOOKUP($A23,Cibersortx!$A$2:$W$91,8,0)</f>
        <v>0</v>
      </c>
      <c r="I23" s="3">
        <f>VLOOKUP($A23,Cibersortx!$A$2:$W$91,9,0)</f>
        <v>0.11444454857626001</v>
      </c>
      <c r="J23" s="3">
        <f>VLOOKUP($A23,Cibersortx!$A$2:$W$91,10,0)</f>
        <v>1.80530338021626E-2</v>
      </c>
      <c r="K23" s="3">
        <f>VLOOKUP($A23,Cibersortx!$A$2:$W$91,11,0)</f>
        <v>0.12646732128437299</v>
      </c>
      <c r="L23" s="3">
        <f>VLOOKUP($A23,Cibersortx!$A$2:$W$91,12,0)</f>
        <v>0</v>
      </c>
      <c r="M23" s="3">
        <f>VLOOKUP($A23,Cibersortx!$A$2:$W$91,13,0)</f>
        <v>0.113000001707317</v>
      </c>
      <c r="N23" s="3">
        <f>VLOOKUP($A23,Cibersortx!$A$2:$W$91,14,0)</f>
        <v>5.5613211542643599E-2</v>
      </c>
      <c r="O23" s="3">
        <f>VLOOKUP($A23,Cibersortx!$A$2:$W$91,15,0)</f>
        <v>0</v>
      </c>
      <c r="P23" s="3">
        <f>VLOOKUP($A23,Cibersortx!$A$2:$W$91,16,0)</f>
        <v>8.9660947906878397E-2</v>
      </c>
      <c r="Q23" s="3">
        <f>VLOOKUP($A23,Cibersortx!$A$2:$W$91,17,0)</f>
        <v>0.22511577649602099</v>
      </c>
      <c r="R23" s="3">
        <f>VLOOKUP($A23,Cibersortx!$A$2:$W$91,18,0)</f>
        <v>2.1729032210802499E-2</v>
      </c>
      <c r="S23" s="3">
        <f>VLOOKUP($A23,Cibersortx!$A$2:$W$91,19,0)</f>
        <v>1.0143611837734301E-2</v>
      </c>
      <c r="T23" s="3">
        <f>VLOOKUP($A23,Cibersortx!$A$2:$W$91,20,0)</f>
        <v>0</v>
      </c>
      <c r="U23" s="3">
        <f>VLOOKUP($A23,Cibersortx!$A$2:$W$91,21,0)</f>
        <v>4.5820771569528497E-2</v>
      </c>
      <c r="V23" s="3">
        <f>VLOOKUP($A23,Cibersortx!$A$2:$W$91,22,0)</f>
        <v>2.3415846781716699E-2</v>
      </c>
      <c r="W23" s="3">
        <f>VLOOKUP($A23,Cibersortx!$A$2:$W$91,23,0)</f>
        <v>3.9804014230102103E-2</v>
      </c>
    </row>
    <row r="24" spans="1:23" x14ac:dyDescent="0.3">
      <c r="A24" s="3" t="s">
        <v>104</v>
      </c>
      <c r="B24" s="3">
        <f>VLOOKUP($A24,Cibersortx!$A$2:$W$91,2,0)</f>
        <v>6.3426545036327303E-2</v>
      </c>
      <c r="C24" s="3">
        <f>VLOOKUP($A24,Cibersortx!$A$2:$W$91,3,0)</f>
        <v>0</v>
      </c>
      <c r="D24" s="3">
        <f>VLOOKUP($A24,Cibersortx!$A$2:$W$91,4,0)</f>
        <v>4.38342504770372E-2</v>
      </c>
      <c r="E24" s="3">
        <f>VLOOKUP($A24,Cibersortx!$A$2:$W$91,5,0)</f>
        <v>0.116452733480657</v>
      </c>
      <c r="F24" s="3">
        <f>VLOOKUP($A24,Cibersortx!$A$2:$W$91,6,0)</f>
        <v>0</v>
      </c>
      <c r="G24" s="3">
        <f>VLOOKUP($A24,Cibersortx!$A$2:$W$91,7,0)</f>
        <v>4.14559827071816E-2</v>
      </c>
      <c r="H24" s="3">
        <f>VLOOKUP($A24,Cibersortx!$A$2:$W$91,8,0)</f>
        <v>0</v>
      </c>
      <c r="I24" s="3">
        <f>VLOOKUP($A24,Cibersortx!$A$2:$W$91,9,0)</f>
        <v>0.12809950265203299</v>
      </c>
      <c r="J24" s="3">
        <f>VLOOKUP($A24,Cibersortx!$A$2:$W$91,10,0)</f>
        <v>3.9739235716420102E-2</v>
      </c>
      <c r="K24" s="3">
        <f>VLOOKUP($A24,Cibersortx!$A$2:$W$91,11,0)</f>
        <v>1.32798590976213E-2</v>
      </c>
      <c r="L24" s="3">
        <f>VLOOKUP($A24,Cibersortx!$A$2:$W$91,12,0)</f>
        <v>1.8947027704351398E-2</v>
      </c>
      <c r="M24" s="3">
        <f>VLOOKUP($A24,Cibersortx!$A$2:$W$91,13,0)</f>
        <v>0</v>
      </c>
      <c r="N24" s="3">
        <f>VLOOKUP($A24,Cibersortx!$A$2:$W$91,14,0)</f>
        <v>0</v>
      </c>
      <c r="O24" s="3">
        <f>VLOOKUP($A24,Cibersortx!$A$2:$W$91,15,0)</f>
        <v>0.165594489033243</v>
      </c>
      <c r="P24" s="3">
        <f>VLOOKUP($A24,Cibersortx!$A$2:$W$91,16,0)</f>
        <v>5.4419744332218599E-2</v>
      </c>
      <c r="Q24" s="3">
        <f>VLOOKUP($A24,Cibersortx!$A$2:$W$91,17,0)</f>
        <v>0.18976295375806099</v>
      </c>
      <c r="R24" s="3">
        <f>VLOOKUP($A24,Cibersortx!$A$2:$W$91,18,0)</f>
        <v>7.7209822057379097E-3</v>
      </c>
      <c r="S24" s="3">
        <f>VLOOKUP($A24,Cibersortx!$A$2:$W$91,19,0)</f>
        <v>1.78052867984595E-2</v>
      </c>
      <c r="T24" s="3">
        <f>VLOOKUP($A24,Cibersortx!$A$2:$W$91,20,0)</f>
        <v>0</v>
      </c>
      <c r="U24" s="3">
        <f>VLOOKUP($A24,Cibersortx!$A$2:$W$91,21,0)</f>
        <v>7.5736549696158798E-2</v>
      </c>
      <c r="V24" s="3">
        <f>VLOOKUP($A24,Cibersortx!$A$2:$W$91,22,0)</f>
        <v>0</v>
      </c>
      <c r="W24" s="3">
        <f>VLOOKUP($A24,Cibersortx!$A$2:$W$91,23,0)</f>
        <v>2.3724857304492201E-2</v>
      </c>
    </row>
    <row r="25" spans="1:23" x14ac:dyDescent="0.3">
      <c r="A25" s="3" t="s">
        <v>76</v>
      </c>
      <c r="B25" s="3">
        <f>VLOOKUP($A25,Cibersortx!$A$2:$W$91,2,0)</f>
        <v>0</v>
      </c>
      <c r="C25" s="3">
        <f>VLOOKUP($A25,Cibersortx!$A$2:$W$91,3,0)</f>
        <v>5.8104257962634201E-2</v>
      </c>
      <c r="D25" s="3">
        <f>VLOOKUP($A25,Cibersortx!$A$2:$W$91,4,0)</f>
        <v>2.3733572804425899E-2</v>
      </c>
      <c r="E25" s="3">
        <f>VLOOKUP($A25,Cibersortx!$A$2:$W$91,5,0)</f>
        <v>0.1878411291373</v>
      </c>
      <c r="F25" s="3">
        <f>VLOOKUP($A25,Cibersortx!$A$2:$W$91,6,0)</f>
        <v>0</v>
      </c>
      <c r="G25" s="3">
        <f>VLOOKUP($A25,Cibersortx!$A$2:$W$91,7,0)</f>
        <v>0</v>
      </c>
      <c r="H25" s="3">
        <f>VLOOKUP($A25,Cibersortx!$A$2:$W$91,8,0)</f>
        <v>1.7973185885318699E-2</v>
      </c>
      <c r="I25" s="3">
        <f>VLOOKUP($A25,Cibersortx!$A$2:$W$91,9,0)</f>
        <v>6.9997714405174896E-2</v>
      </c>
      <c r="J25" s="3">
        <f>VLOOKUP($A25,Cibersortx!$A$2:$W$91,10,0)</f>
        <v>7.5043207851008098E-2</v>
      </c>
      <c r="K25" s="3">
        <f>VLOOKUP($A25,Cibersortx!$A$2:$W$91,11,0)</f>
        <v>2.3252296163219801E-2</v>
      </c>
      <c r="L25" s="3">
        <f>VLOOKUP($A25,Cibersortx!$A$2:$W$91,12,0)</f>
        <v>0</v>
      </c>
      <c r="M25" s="3">
        <f>VLOOKUP($A25,Cibersortx!$A$2:$W$91,13,0)</f>
        <v>1.5417280846609999E-2</v>
      </c>
      <c r="N25" s="3">
        <f>VLOOKUP($A25,Cibersortx!$A$2:$W$91,14,0)</f>
        <v>0</v>
      </c>
      <c r="O25" s="3">
        <f>VLOOKUP($A25,Cibersortx!$A$2:$W$91,15,0)</f>
        <v>0</v>
      </c>
      <c r="P25" s="3">
        <f>VLOOKUP($A25,Cibersortx!$A$2:$W$91,16,0)</f>
        <v>5.7475837130945999E-2</v>
      </c>
      <c r="Q25" s="3">
        <f>VLOOKUP($A25,Cibersortx!$A$2:$W$91,17,0)</f>
        <v>0.23172418947764201</v>
      </c>
      <c r="R25" s="3">
        <f>VLOOKUP($A25,Cibersortx!$A$2:$W$91,18,0)</f>
        <v>7.5246357161870003E-2</v>
      </c>
      <c r="S25" s="3">
        <f>VLOOKUP($A25,Cibersortx!$A$2:$W$91,19,0)</f>
        <v>3.2159724095688701E-2</v>
      </c>
      <c r="T25" s="3">
        <f>VLOOKUP($A25,Cibersortx!$A$2:$W$91,20,0)</f>
        <v>0</v>
      </c>
      <c r="U25" s="3">
        <f>VLOOKUP($A25,Cibersortx!$A$2:$W$91,21,0)</f>
        <v>8.5542529060210301E-2</v>
      </c>
      <c r="V25" s="3">
        <f>VLOOKUP($A25,Cibersortx!$A$2:$W$91,22,0)</f>
        <v>0</v>
      </c>
      <c r="W25" s="3">
        <f>VLOOKUP($A25,Cibersortx!$A$2:$W$91,23,0)</f>
        <v>4.6488718017950799E-2</v>
      </c>
    </row>
    <row r="26" spans="1:23" x14ac:dyDescent="0.3">
      <c r="A26" s="3" t="s">
        <v>108</v>
      </c>
      <c r="B26" s="3">
        <f>VLOOKUP($A26,Cibersortx!$A$2:$W$91,2,0)</f>
        <v>0</v>
      </c>
      <c r="C26" s="3">
        <f>VLOOKUP($A26,Cibersortx!$A$2:$W$91,3,0)</f>
        <v>7.0694085928898198E-2</v>
      </c>
      <c r="D26" s="3">
        <f>VLOOKUP($A26,Cibersortx!$A$2:$W$91,4,0)</f>
        <v>4.6864265397766502E-2</v>
      </c>
      <c r="E26" s="3">
        <f>VLOOKUP($A26,Cibersortx!$A$2:$W$91,5,0)</f>
        <v>5.1713924913651101E-2</v>
      </c>
      <c r="F26" s="3">
        <f>VLOOKUP($A26,Cibersortx!$A$2:$W$91,6,0)</f>
        <v>0</v>
      </c>
      <c r="G26" s="3">
        <f>VLOOKUP($A26,Cibersortx!$A$2:$W$91,7,0)</f>
        <v>9.8609088702847306E-2</v>
      </c>
      <c r="H26" s="3">
        <f>VLOOKUP($A26,Cibersortx!$A$2:$W$91,8,0)</f>
        <v>0</v>
      </c>
      <c r="I26" s="3">
        <f>VLOOKUP($A26,Cibersortx!$A$2:$W$91,9,0)</f>
        <v>0.13177640222346801</v>
      </c>
      <c r="J26" s="3">
        <f>VLOOKUP($A26,Cibersortx!$A$2:$W$91,10,0)</f>
        <v>0</v>
      </c>
      <c r="K26" s="3">
        <f>VLOOKUP($A26,Cibersortx!$A$2:$W$91,11,0)</f>
        <v>9.0160561357345403E-2</v>
      </c>
      <c r="L26" s="3">
        <f>VLOOKUP($A26,Cibersortx!$A$2:$W$91,12,0)</f>
        <v>4.1158258365943199E-3</v>
      </c>
      <c r="M26" s="3">
        <f>VLOOKUP($A26,Cibersortx!$A$2:$W$91,13,0)</f>
        <v>0</v>
      </c>
      <c r="N26" s="3">
        <f>VLOOKUP($A26,Cibersortx!$A$2:$W$91,14,0)</f>
        <v>0</v>
      </c>
      <c r="O26" s="3">
        <f>VLOOKUP($A26,Cibersortx!$A$2:$W$91,15,0)</f>
        <v>0</v>
      </c>
      <c r="P26" s="3">
        <f>VLOOKUP($A26,Cibersortx!$A$2:$W$91,16,0)</f>
        <v>7.2684756779700405E-2</v>
      </c>
      <c r="Q26" s="3">
        <f>VLOOKUP($A26,Cibersortx!$A$2:$W$91,17,0)</f>
        <v>0.183605984844946</v>
      </c>
      <c r="R26" s="3">
        <f>VLOOKUP($A26,Cibersortx!$A$2:$W$91,18,0)</f>
        <v>5.9357238912840199E-2</v>
      </c>
      <c r="S26" s="3">
        <f>VLOOKUP($A26,Cibersortx!$A$2:$W$91,19,0)</f>
        <v>5.5073480041167702E-2</v>
      </c>
      <c r="T26" s="3">
        <f>VLOOKUP($A26,Cibersortx!$A$2:$W$91,20,0)</f>
        <v>0</v>
      </c>
      <c r="U26" s="3">
        <f>VLOOKUP($A26,Cibersortx!$A$2:$W$91,21,0)</f>
        <v>0.105171560373125</v>
      </c>
      <c r="V26" s="3">
        <f>VLOOKUP($A26,Cibersortx!$A$2:$W$91,22,0)</f>
        <v>1.58625933780818E-2</v>
      </c>
      <c r="W26" s="3">
        <f>VLOOKUP($A26,Cibersortx!$A$2:$W$91,23,0)</f>
        <v>1.43102313095679E-2</v>
      </c>
    </row>
    <row r="27" spans="1:23" x14ac:dyDescent="0.3">
      <c r="A27" s="3" t="s">
        <v>107</v>
      </c>
      <c r="B27" s="3">
        <f>VLOOKUP($A27,Cibersortx!$A$2:$W$91,2,0)</f>
        <v>2.2153208584054901E-3</v>
      </c>
      <c r="C27" s="3">
        <f>VLOOKUP($A27,Cibersortx!$A$2:$W$91,3,0)</f>
        <v>0</v>
      </c>
      <c r="D27" s="3">
        <f>VLOOKUP($A27,Cibersortx!$A$2:$W$91,4,0)</f>
        <v>1.70615688048384E-3</v>
      </c>
      <c r="E27" s="3">
        <f>VLOOKUP($A27,Cibersortx!$A$2:$W$91,5,0)</f>
        <v>0.153886609618618</v>
      </c>
      <c r="F27" s="3">
        <f>VLOOKUP($A27,Cibersortx!$A$2:$W$91,6,0)</f>
        <v>0</v>
      </c>
      <c r="G27" s="3">
        <f>VLOOKUP($A27,Cibersortx!$A$2:$W$91,7,0)</f>
        <v>0</v>
      </c>
      <c r="H27" s="3">
        <f>VLOOKUP($A27,Cibersortx!$A$2:$W$91,8,0)</f>
        <v>4.68080921315846E-2</v>
      </c>
      <c r="I27" s="3">
        <f>VLOOKUP($A27,Cibersortx!$A$2:$W$91,9,0)</f>
        <v>6.48869557917022E-2</v>
      </c>
      <c r="J27" s="3">
        <f>VLOOKUP($A27,Cibersortx!$A$2:$W$91,10,0)</f>
        <v>1.3665674051585701E-3</v>
      </c>
      <c r="K27" s="3">
        <f>VLOOKUP($A27,Cibersortx!$A$2:$W$91,11,0)</f>
        <v>0.26293542811965398</v>
      </c>
      <c r="L27" s="3">
        <f>VLOOKUP($A27,Cibersortx!$A$2:$W$91,12,0)</f>
        <v>0</v>
      </c>
      <c r="M27" s="3">
        <f>VLOOKUP($A27,Cibersortx!$A$2:$W$91,13,0)</f>
        <v>8.3158441898327606E-2</v>
      </c>
      <c r="N27" s="3">
        <f>VLOOKUP($A27,Cibersortx!$A$2:$W$91,14,0)</f>
        <v>0</v>
      </c>
      <c r="O27" s="3">
        <f>VLOOKUP($A27,Cibersortx!$A$2:$W$91,15,0)</f>
        <v>3.5637625884824202E-3</v>
      </c>
      <c r="P27" s="3">
        <f>VLOOKUP($A27,Cibersortx!$A$2:$W$91,16,0)</f>
        <v>0.13543835029513299</v>
      </c>
      <c r="Q27" s="3">
        <f>VLOOKUP($A27,Cibersortx!$A$2:$W$91,17,0)</f>
        <v>0.14012715389027799</v>
      </c>
      <c r="R27" s="3">
        <f>VLOOKUP($A27,Cibersortx!$A$2:$W$91,18,0)</f>
        <v>2.8425461915448199E-2</v>
      </c>
      <c r="S27" s="3">
        <f>VLOOKUP($A27,Cibersortx!$A$2:$W$91,19,0)</f>
        <v>0</v>
      </c>
      <c r="T27" s="3">
        <f>VLOOKUP($A27,Cibersortx!$A$2:$W$91,20,0)</f>
        <v>0</v>
      </c>
      <c r="U27" s="3">
        <f>VLOOKUP($A27,Cibersortx!$A$2:$W$91,21,0)</f>
        <v>4.9931953914910003E-2</v>
      </c>
      <c r="V27" s="3">
        <f>VLOOKUP($A27,Cibersortx!$A$2:$W$91,22,0)</f>
        <v>1.5905994076583899E-2</v>
      </c>
      <c r="W27" s="3">
        <f>VLOOKUP($A27,Cibersortx!$A$2:$W$91,23,0)</f>
        <v>9.6437506152298996E-3</v>
      </c>
    </row>
    <row r="28" spans="1:23" x14ac:dyDescent="0.3">
      <c r="A28" s="3" t="s">
        <v>111</v>
      </c>
      <c r="B28" s="3">
        <f>VLOOKUP($A28,Cibersortx!$A$2:$W$91,2,0)</f>
        <v>1.60476966481823E-2</v>
      </c>
      <c r="C28" s="3">
        <f>VLOOKUP($A28,Cibersortx!$A$2:$W$91,3,0)</f>
        <v>1.38671799704167E-2</v>
      </c>
      <c r="D28" s="3">
        <f>VLOOKUP($A28,Cibersortx!$A$2:$W$91,4,0)</f>
        <v>1.6918228569137401E-2</v>
      </c>
      <c r="E28" s="3">
        <f>VLOOKUP($A28,Cibersortx!$A$2:$W$91,5,0)</f>
        <v>0.128201855918193</v>
      </c>
      <c r="F28" s="3">
        <f>VLOOKUP($A28,Cibersortx!$A$2:$W$91,6,0)</f>
        <v>0</v>
      </c>
      <c r="G28" s="3">
        <f>VLOOKUP($A28,Cibersortx!$A$2:$W$91,7,0)</f>
        <v>8.5988066474364799E-2</v>
      </c>
      <c r="H28" s="3">
        <f>VLOOKUP($A28,Cibersortx!$A$2:$W$91,8,0)</f>
        <v>1.3147281090533E-2</v>
      </c>
      <c r="I28" s="3">
        <f>VLOOKUP($A28,Cibersortx!$A$2:$W$91,9,0)</f>
        <v>6.3199278476082504E-2</v>
      </c>
      <c r="J28" s="3">
        <f>VLOOKUP($A28,Cibersortx!$A$2:$W$91,10,0)</f>
        <v>4.8680278082644898E-2</v>
      </c>
      <c r="K28" s="3">
        <f>VLOOKUP($A28,Cibersortx!$A$2:$W$91,11,0)</f>
        <v>4.6892221139037002E-2</v>
      </c>
      <c r="L28" s="3">
        <f>VLOOKUP($A28,Cibersortx!$A$2:$W$91,12,0)</f>
        <v>0</v>
      </c>
      <c r="M28" s="3">
        <f>VLOOKUP($A28,Cibersortx!$A$2:$W$91,13,0)</f>
        <v>9.15502977849607E-3</v>
      </c>
      <c r="N28" s="3">
        <f>VLOOKUP($A28,Cibersortx!$A$2:$W$91,14,0)</f>
        <v>0</v>
      </c>
      <c r="O28" s="3">
        <f>VLOOKUP($A28,Cibersortx!$A$2:$W$91,15,0)</f>
        <v>0</v>
      </c>
      <c r="P28" s="3">
        <f>VLOOKUP($A28,Cibersortx!$A$2:$W$91,16,0)</f>
        <v>5.9381605173172397E-2</v>
      </c>
      <c r="Q28" s="3">
        <f>VLOOKUP($A28,Cibersortx!$A$2:$W$91,17,0)</f>
        <v>0.238630522320048</v>
      </c>
      <c r="R28" s="3">
        <f>VLOOKUP($A28,Cibersortx!$A$2:$W$91,18,0)</f>
        <v>4.79914367573658E-2</v>
      </c>
      <c r="S28" s="3">
        <f>VLOOKUP($A28,Cibersortx!$A$2:$W$91,19,0)</f>
        <v>5.76543258536453E-2</v>
      </c>
      <c r="T28" s="3">
        <f>VLOOKUP($A28,Cibersortx!$A$2:$W$91,20,0)</f>
        <v>0</v>
      </c>
      <c r="U28" s="3">
        <f>VLOOKUP($A28,Cibersortx!$A$2:$W$91,21,0)</f>
        <v>0.107417385253262</v>
      </c>
      <c r="V28" s="3">
        <f>VLOOKUP($A28,Cibersortx!$A$2:$W$91,22,0)</f>
        <v>0</v>
      </c>
      <c r="W28" s="3">
        <f>VLOOKUP($A28,Cibersortx!$A$2:$W$91,23,0)</f>
        <v>4.6827608495418699E-2</v>
      </c>
    </row>
    <row r="29" spans="1:23" x14ac:dyDescent="0.3">
      <c r="A29" s="3" t="s">
        <v>99</v>
      </c>
      <c r="B29" s="3">
        <f>VLOOKUP($A29,Cibersortx!$A$2:$W$91,2,0)</f>
        <v>0.129523992952636</v>
      </c>
      <c r="C29" s="3">
        <f>VLOOKUP($A29,Cibersortx!$A$2:$W$91,3,0)</f>
        <v>0.14845743433146699</v>
      </c>
      <c r="D29" s="3">
        <f>VLOOKUP($A29,Cibersortx!$A$2:$W$91,4,0)</f>
        <v>0</v>
      </c>
      <c r="E29" s="3">
        <f>VLOOKUP($A29,Cibersortx!$A$2:$W$91,5,0)</f>
        <v>3.8328308327895702E-2</v>
      </c>
      <c r="F29" s="3">
        <f>VLOOKUP($A29,Cibersortx!$A$2:$W$91,6,0)</f>
        <v>7.3105827847257998E-2</v>
      </c>
      <c r="G29" s="3">
        <f>VLOOKUP($A29,Cibersortx!$A$2:$W$91,7,0)</f>
        <v>2.2836108574538799E-2</v>
      </c>
      <c r="H29" s="3">
        <f>VLOOKUP($A29,Cibersortx!$A$2:$W$91,8,0)</f>
        <v>8.1286757775489405E-4</v>
      </c>
      <c r="I29" s="3">
        <f>VLOOKUP($A29,Cibersortx!$A$2:$W$91,9,0)</f>
        <v>0.10035503706070099</v>
      </c>
      <c r="J29" s="3">
        <f>VLOOKUP($A29,Cibersortx!$A$2:$W$91,10,0)</f>
        <v>0</v>
      </c>
      <c r="K29" s="3">
        <f>VLOOKUP($A29,Cibersortx!$A$2:$W$91,11,0)</f>
        <v>9.9902829302621898E-2</v>
      </c>
      <c r="L29" s="3">
        <f>VLOOKUP($A29,Cibersortx!$A$2:$W$91,12,0)</f>
        <v>0</v>
      </c>
      <c r="M29" s="3">
        <f>VLOOKUP($A29,Cibersortx!$A$2:$W$91,13,0)</f>
        <v>2.20627805691028E-2</v>
      </c>
      <c r="N29" s="3">
        <f>VLOOKUP($A29,Cibersortx!$A$2:$W$91,14,0)</f>
        <v>0</v>
      </c>
      <c r="O29" s="3">
        <f>VLOOKUP($A29,Cibersortx!$A$2:$W$91,15,0)</f>
        <v>0</v>
      </c>
      <c r="P29" s="3">
        <f>VLOOKUP($A29,Cibersortx!$A$2:$W$91,16,0)</f>
        <v>2.2637711150244998E-2</v>
      </c>
      <c r="Q29" s="3">
        <f>VLOOKUP($A29,Cibersortx!$A$2:$W$91,17,0)</f>
        <v>0.15669290663004801</v>
      </c>
      <c r="R29" s="3">
        <f>VLOOKUP($A29,Cibersortx!$A$2:$W$91,18,0)</f>
        <v>0</v>
      </c>
      <c r="S29" s="3">
        <f>VLOOKUP($A29,Cibersortx!$A$2:$W$91,19,0)</f>
        <v>3.0073192150293498E-2</v>
      </c>
      <c r="T29" s="3">
        <f>VLOOKUP($A29,Cibersortx!$A$2:$W$91,20,0)</f>
        <v>0</v>
      </c>
      <c r="U29" s="3">
        <f>VLOOKUP($A29,Cibersortx!$A$2:$W$91,21,0)</f>
        <v>0.106382211296079</v>
      </c>
      <c r="V29" s="3">
        <f>VLOOKUP($A29,Cibersortx!$A$2:$W$91,22,0)</f>
        <v>1.2598690331551299E-2</v>
      </c>
      <c r="W29" s="3">
        <f>VLOOKUP($A29,Cibersortx!$A$2:$W$91,23,0)</f>
        <v>3.6230101897806503E-2</v>
      </c>
    </row>
    <row r="30" spans="1:23" x14ac:dyDescent="0.3">
      <c r="A30" s="3" t="s">
        <v>86</v>
      </c>
      <c r="B30" s="3">
        <f>VLOOKUP($A30,Cibersortx!$A$2:$W$91,2,0)</f>
        <v>3.8296765415708499E-2</v>
      </c>
      <c r="C30" s="3">
        <f>VLOOKUP($A30,Cibersortx!$A$2:$W$91,3,0)</f>
        <v>0</v>
      </c>
      <c r="D30" s="3">
        <f>VLOOKUP($A30,Cibersortx!$A$2:$W$91,4,0)</f>
        <v>3.80132900164184E-2</v>
      </c>
      <c r="E30" s="3">
        <f>VLOOKUP($A30,Cibersortx!$A$2:$W$91,5,0)</f>
        <v>0.195993781702578</v>
      </c>
      <c r="F30" s="3">
        <f>VLOOKUP($A30,Cibersortx!$A$2:$W$91,6,0)</f>
        <v>0</v>
      </c>
      <c r="G30" s="3">
        <f>VLOOKUP($A30,Cibersortx!$A$2:$W$91,7,0)</f>
        <v>4.3266834430383899E-2</v>
      </c>
      <c r="H30" s="3">
        <f>VLOOKUP($A30,Cibersortx!$A$2:$W$91,8,0)</f>
        <v>1.86257692931581E-3</v>
      </c>
      <c r="I30" s="3">
        <f>VLOOKUP($A30,Cibersortx!$A$2:$W$91,9,0)</f>
        <v>0.10692925886601901</v>
      </c>
      <c r="J30" s="3">
        <f>VLOOKUP($A30,Cibersortx!$A$2:$W$91,10,0)</f>
        <v>0</v>
      </c>
      <c r="K30" s="3">
        <f>VLOOKUP($A30,Cibersortx!$A$2:$W$91,11,0)</f>
        <v>0.109406672412411</v>
      </c>
      <c r="L30" s="3">
        <f>VLOOKUP($A30,Cibersortx!$A$2:$W$91,12,0)</f>
        <v>0</v>
      </c>
      <c r="M30" s="3">
        <f>VLOOKUP($A30,Cibersortx!$A$2:$W$91,13,0)</f>
        <v>2.24534466513765E-2</v>
      </c>
      <c r="N30" s="3">
        <f>VLOOKUP($A30,Cibersortx!$A$2:$W$91,14,0)</f>
        <v>6.0467079894215101E-3</v>
      </c>
      <c r="O30" s="3">
        <f>VLOOKUP($A30,Cibersortx!$A$2:$W$91,15,0)</f>
        <v>0</v>
      </c>
      <c r="P30" s="3">
        <f>VLOOKUP($A30,Cibersortx!$A$2:$W$91,16,0)</f>
        <v>0.12364323220875099</v>
      </c>
      <c r="Q30" s="3">
        <f>VLOOKUP($A30,Cibersortx!$A$2:$W$91,17,0)</f>
        <v>0.187907494148087</v>
      </c>
      <c r="R30" s="3">
        <f>VLOOKUP($A30,Cibersortx!$A$2:$W$91,18,0)</f>
        <v>3.90178135750067E-2</v>
      </c>
      <c r="S30" s="3">
        <f>VLOOKUP($A30,Cibersortx!$A$2:$W$91,19,0)</f>
        <v>0</v>
      </c>
      <c r="T30" s="3">
        <f>VLOOKUP($A30,Cibersortx!$A$2:$W$91,20,0)</f>
        <v>0</v>
      </c>
      <c r="U30" s="3">
        <f>VLOOKUP($A30,Cibersortx!$A$2:$W$91,21,0)</f>
        <v>3.5225455479144803E-2</v>
      </c>
      <c r="V30" s="3">
        <f>VLOOKUP($A30,Cibersortx!$A$2:$W$91,22,0)</f>
        <v>2.2032494656721399E-2</v>
      </c>
      <c r="W30" s="3">
        <f>VLOOKUP($A30,Cibersortx!$A$2:$W$91,23,0)</f>
        <v>2.9904175518656501E-2</v>
      </c>
    </row>
    <row r="31" spans="1:23" x14ac:dyDescent="0.3">
      <c r="A31" s="3" t="s">
        <v>89</v>
      </c>
      <c r="B31" s="3">
        <f>VLOOKUP($A31,Cibersortx!$A$2:$W$91,2,0)</f>
        <v>0</v>
      </c>
      <c r="C31" s="3">
        <f>VLOOKUP($A31,Cibersortx!$A$2:$W$91,3,0)</f>
        <v>1.14708896602762E-2</v>
      </c>
      <c r="D31" s="3">
        <f>VLOOKUP($A31,Cibersortx!$A$2:$W$91,4,0)</f>
        <v>1.11412864247823E-2</v>
      </c>
      <c r="E31" s="3">
        <f>VLOOKUP($A31,Cibersortx!$A$2:$W$91,5,0)</f>
        <v>7.6356032115594094E-2</v>
      </c>
      <c r="F31" s="3">
        <f>VLOOKUP($A31,Cibersortx!$A$2:$W$91,6,0)</f>
        <v>0</v>
      </c>
      <c r="G31" s="3">
        <f>VLOOKUP($A31,Cibersortx!$A$2:$W$91,7,0)</f>
        <v>5.81279893914061E-2</v>
      </c>
      <c r="H31" s="3">
        <f>VLOOKUP($A31,Cibersortx!$A$2:$W$91,8,0)</f>
        <v>0</v>
      </c>
      <c r="I31" s="3">
        <f>VLOOKUP($A31,Cibersortx!$A$2:$W$91,9,0)</f>
        <v>8.04389080086437E-2</v>
      </c>
      <c r="J31" s="3">
        <f>VLOOKUP($A31,Cibersortx!$A$2:$W$91,10,0)</f>
        <v>1.24167743513569E-2</v>
      </c>
      <c r="K31" s="3">
        <f>VLOOKUP($A31,Cibersortx!$A$2:$W$91,11,0)</f>
        <v>0.16466651539635299</v>
      </c>
      <c r="L31" s="3">
        <f>VLOOKUP($A31,Cibersortx!$A$2:$W$91,12,0)</f>
        <v>0</v>
      </c>
      <c r="M31" s="3">
        <f>VLOOKUP($A31,Cibersortx!$A$2:$W$91,13,0)</f>
        <v>0.100278967606551</v>
      </c>
      <c r="N31" s="3">
        <f>VLOOKUP($A31,Cibersortx!$A$2:$W$91,14,0)</f>
        <v>0</v>
      </c>
      <c r="O31" s="3">
        <f>VLOOKUP($A31,Cibersortx!$A$2:$W$91,15,0)</f>
        <v>0</v>
      </c>
      <c r="P31" s="3">
        <f>VLOOKUP($A31,Cibersortx!$A$2:$W$91,16,0)</f>
        <v>8.3764328010606001E-2</v>
      </c>
      <c r="Q31" s="3">
        <f>VLOOKUP($A31,Cibersortx!$A$2:$W$91,17,0)</f>
        <v>0.244471836629749</v>
      </c>
      <c r="R31" s="3">
        <f>VLOOKUP($A31,Cibersortx!$A$2:$W$91,18,0)</f>
        <v>3.1858298366290103E-2</v>
      </c>
      <c r="S31" s="3">
        <f>VLOOKUP($A31,Cibersortx!$A$2:$W$91,19,0)</f>
        <v>8.0635221513437293E-3</v>
      </c>
      <c r="T31" s="3">
        <f>VLOOKUP($A31,Cibersortx!$A$2:$W$91,20,0)</f>
        <v>0</v>
      </c>
      <c r="U31" s="3">
        <f>VLOOKUP($A31,Cibersortx!$A$2:$W$91,21,0)</f>
        <v>5.3074688675744101E-2</v>
      </c>
      <c r="V31" s="3">
        <f>VLOOKUP($A31,Cibersortx!$A$2:$W$91,22,0)</f>
        <v>1.26178186825958E-2</v>
      </c>
      <c r="W31" s="3">
        <f>VLOOKUP($A31,Cibersortx!$A$2:$W$91,23,0)</f>
        <v>5.12521445287085E-2</v>
      </c>
    </row>
    <row r="32" spans="1:23" x14ac:dyDescent="0.3">
      <c r="A32" s="3" t="s">
        <v>77</v>
      </c>
      <c r="B32" s="3">
        <f>VLOOKUP($A32,Cibersortx!$A$2:$W$91,2,0)</f>
        <v>0</v>
      </c>
      <c r="C32" s="3">
        <f>VLOOKUP($A32,Cibersortx!$A$2:$W$91,3,0)</f>
        <v>1.91565517345549E-2</v>
      </c>
      <c r="D32" s="3">
        <f>VLOOKUP($A32,Cibersortx!$A$2:$W$91,4,0)</f>
        <v>1.8988919913955099E-2</v>
      </c>
      <c r="E32" s="3">
        <f>VLOOKUP($A32,Cibersortx!$A$2:$W$91,5,0)</f>
        <v>2.2343524885502699E-2</v>
      </c>
      <c r="F32" s="3">
        <f>VLOOKUP($A32,Cibersortx!$A$2:$W$91,6,0)</f>
        <v>0</v>
      </c>
      <c r="G32" s="3">
        <f>VLOOKUP($A32,Cibersortx!$A$2:$W$91,7,0)</f>
        <v>6.3647941910533898E-2</v>
      </c>
      <c r="H32" s="3">
        <f>VLOOKUP($A32,Cibersortx!$A$2:$W$91,8,0)</f>
        <v>0</v>
      </c>
      <c r="I32" s="3">
        <f>VLOOKUP($A32,Cibersortx!$A$2:$W$91,9,0)</f>
        <v>2.2000691441235599E-2</v>
      </c>
      <c r="J32" s="3">
        <f>VLOOKUP($A32,Cibersortx!$A$2:$W$91,10,0)</f>
        <v>1.2376594196213399E-2</v>
      </c>
      <c r="K32" s="3">
        <f>VLOOKUP($A32,Cibersortx!$A$2:$W$91,11,0)</f>
        <v>6.5693233491994796E-2</v>
      </c>
      <c r="L32" s="3">
        <f>VLOOKUP($A32,Cibersortx!$A$2:$W$91,12,0)</f>
        <v>2.2474403224351899E-2</v>
      </c>
      <c r="M32" s="3">
        <f>VLOOKUP($A32,Cibersortx!$A$2:$W$91,13,0)</f>
        <v>0</v>
      </c>
      <c r="N32" s="3">
        <f>VLOOKUP($A32,Cibersortx!$A$2:$W$91,14,0)</f>
        <v>4.02285837765822E-2</v>
      </c>
      <c r="O32" s="3">
        <f>VLOOKUP($A32,Cibersortx!$A$2:$W$91,15,0)</f>
        <v>0.40702569414017498</v>
      </c>
      <c r="P32" s="3">
        <f>VLOOKUP($A32,Cibersortx!$A$2:$W$91,16,0)</f>
        <v>4.4681323661063199E-2</v>
      </c>
      <c r="Q32" s="3">
        <f>VLOOKUP($A32,Cibersortx!$A$2:$W$91,17,0)</f>
        <v>0.15186584486292301</v>
      </c>
      <c r="R32" s="3">
        <f>VLOOKUP($A32,Cibersortx!$A$2:$W$91,18,0)</f>
        <v>3.5411860184770501E-2</v>
      </c>
      <c r="S32" s="3">
        <f>VLOOKUP($A32,Cibersortx!$A$2:$W$91,19,0)</f>
        <v>0</v>
      </c>
      <c r="T32" s="3">
        <f>VLOOKUP($A32,Cibersortx!$A$2:$W$91,20,0)</f>
        <v>0</v>
      </c>
      <c r="U32" s="3">
        <f>VLOOKUP($A32,Cibersortx!$A$2:$W$91,21,0)</f>
        <v>5.8708869350470802E-2</v>
      </c>
      <c r="V32" s="3">
        <f>VLOOKUP($A32,Cibersortx!$A$2:$W$91,22,0)</f>
        <v>0</v>
      </c>
      <c r="W32" s="3">
        <f>VLOOKUP($A32,Cibersortx!$A$2:$W$91,23,0)</f>
        <v>1.5395963225672901E-2</v>
      </c>
    </row>
    <row r="33" spans="1:23" x14ac:dyDescent="0.3">
      <c r="A33" s="3" t="s">
        <v>92</v>
      </c>
      <c r="B33" s="3">
        <f>VLOOKUP($A33,Cibersortx!$A$2:$W$91,2,0)</f>
        <v>6.0625099369177498E-3</v>
      </c>
      <c r="C33" s="3">
        <f>VLOOKUP($A33,Cibersortx!$A$2:$W$91,3,0)</f>
        <v>0</v>
      </c>
      <c r="D33" s="3">
        <f>VLOOKUP($A33,Cibersortx!$A$2:$W$91,4,0)</f>
        <v>3.74726183408437E-2</v>
      </c>
      <c r="E33" s="3">
        <f>VLOOKUP($A33,Cibersortx!$A$2:$W$91,5,0)</f>
        <v>0.15581170769594099</v>
      </c>
      <c r="F33" s="3">
        <f>VLOOKUP($A33,Cibersortx!$A$2:$W$91,6,0)</f>
        <v>0</v>
      </c>
      <c r="G33" s="3">
        <f>VLOOKUP($A33,Cibersortx!$A$2:$W$91,7,0)</f>
        <v>0</v>
      </c>
      <c r="H33" s="3">
        <f>VLOOKUP($A33,Cibersortx!$A$2:$W$91,8,0)</f>
        <v>0.130868764688857</v>
      </c>
      <c r="I33" s="3">
        <f>VLOOKUP($A33,Cibersortx!$A$2:$W$91,9,0)</f>
        <v>3.2174711897036697E-2</v>
      </c>
      <c r="J33" s="3">
        <f>VLOOKUP($A33,Cibersortx!$A$2:$W$91,10,0)</f>
        <v>0</v>
      </c>
      <c r="K33" s="3">
        <f>VLOOKUP($A33,Cibersortx!$A$2:$W$91,11,0)</f>
        <v>0.18387317630376299</v>
      </c>
      <c r="L33" s="3">
        <f>VLOOKUP($A33,Cibersortx!$A$2:$W$91,12,0)</f>
        <v>0</v>
      </c>
      <c r="M33" s="3">
        <f>VLOOKUP($A33,Cibersortx!$A$2:$W$91,13,0)</f>
        <v>3.9057402918978801E-2</v>
      </c>
      <c r="N33" s="3">
        <f>VLOOKUP($A33,Cibersortx!$A$2:$W$91,14,0)</f>
        <v>0</v>
      </c>
      <c r="O33" s="3">
        <f>VLOOKUP($A33,Cibersortx!$A$2:$W$91,15,0)</f>
        <v>6.1012335027032301E-2</v>
      </c>
      <c r="P33" s="3">
        <f>VLOOKUP($A33,Cibersortx!$A$2:$W$91,16,0)</f>
        <v>9.7051344278932097E-2</v>
      </c>
      <c r="Q33" s="3">
        <f>VLOOKUP($A33,Cibersortx!$A$2:$W$91,17,0)</f>
        <v>0.18207353825932099</v>
      </c>
      <c r="R33" s="3">
        <f>VLOOKUP($A33,Cibersortx!$A$2:$W$91,18,0)</f>
        <v>1.2387971515510399E-2</v>
      </c>
      <c r="S33" s="3">
        <f>VLOOKUP($A33,Cibersortx!$A$2:$W$91,19,0)</f>
        <v>0</v>
      </c>
      <c r="T33" s="3">
        <f>VLOOKUP($A33,Cibersortx!$A$2:$W$91,20,0)</f>
        <v>0</v>
      </c>
      <c r="U33" s="3">
        <f>VLOOKUP($A33,Cibersortx!$A$2:$W$91,21,0)</f>
        <v>4.6226759936081399E-2</v>
      </c>
      <c r="V33" s="3">
        <f>VLOOKUP($A33,Cibersortx!$A$2:$W$91,22,0)</f>
        <v>1.1909157909518601E-3</v>
      </c>
      <c r="W33" s="3">
        <f>VLOOKUP($A33,Cibersortx!$A$2:$W$91,23,0)</f>
        <v>1.4736243409833601E-2</v>
      </c>
    </row>
    <row r="34" spans="1:23" x14ac:dyDescent="0.3">
      <c r="A34" s="3" t="s">
        <v>74</v>
      </c>
      <c r="B34" s="3">
        <f>VLOOKUP($A34,Cibersortx!$A$2:$W$91,2,0)</f>
        <v>0</v>
      </c>
      <c r="C34" s="3">
        <f>VLOOKUP($A34,Cibersortx!$A$2:$W$91,3,0)</f>
        <v>3.8495055505549401E-2</v>
      </c>
      <c r="D34" s="3">
        <f>VLOOKUP($A34,Cibersortx!$A$2:$W$91,4,0)</f>
        <v>5.1152554854406999E-2</v>
      </c>
      <c r="E34" s="3">
        <f>VLOOKUP($A34,Cibersortx!$A$2:$W$91,5,0)</f>
        <v>1.69620292769294E-2</v>
      </c>
      <c r="F34" s="3">
        <f>VLOOKUP($A34,Cibersortx!$A$2:$W$91,6,0)</f>
        <v>0</v>
      </c>
      <c r="G34" s="3">
        <f>VLOOKUP($A34,Cibersortx!$A$2:$W$91,7,0)</f>
        <v>9.8503037892274603E-2</v>
      </c>
      <c r="H34" s="3">
        <f>VLOOKUP($A34,Cibersortx!$A$2:$W$91,8,0)</f>
        <v>1.6668012810725399E-3</v>
      </c>
      <c r="I34" s="3">
        <f>VLOOKUP($A34,Cibersortx!$A$2:$W$91,9,0)</f>
        <v>0.12836418808826</v>
      </c>
      <c r="J34" s="3">
        <f>VLOOKUP($A34,Cibersortx!$A$2:$W$91,10,0)</f>
        <v>0</v>
      </c>
      <c r="K34" s="3">
        <f>VLOOKUP($A34,Cibersortx!$A$2:$W$91,11,0)</f>
        <v>0.12090422284376499</v>
      </c>
      <c r="L34" s="3">
        <f>VLOOKUP($A34,Cibersortx!$A$2:$W$91,12,0)</f>
        <v>0</v>
      </c>
      <c r="M34" s="3">
        <f>VLOOKUP($A34,Cibersortx!$A$2:$W$91,13,0)</f>
        <v>6.1497295553629601E-2</v>
      </c>
      <c r="N34" s="3">
        <f>VLOOKUP($A34,Cibersortx!$A$2:$W$91,14,0)</f>
        <v>0</v>
      </c>
      <c r="O34" s="3">
        <f>VLOOKUP($A34,Cibersortx!$A$2:$W$91,15,0)</f>
        <v>0</v>
      </c>
      <c r="P34" s="3">
        <f>VLOOKUP($A34,Cibersortx!$A$2:$W$91,16,0)</f>
        <v>8.2381902989935404E-2</v>
      </c>
      <c r="Q34" s="3">
        <f>VLOOKUP($A34,Cibersortx!$A$2:$W$91,17,0)</f>
        <v>0.23761395075980399</v>
      </c>
      <c r="R34" s="3">
        <f>VLOOKUP($A34,Cibersortx!$A$2:$W$91,18,0)</f>
        <v>2.2971708380697401E-2</v>
      </c>
      <c r="S34" s="3">
        <f>VLOOKUP($A34,Cibersortx!$A$2:$W$91,19,0)</f>
        <v>4.10808208738491E-3</v>
      </c>
      <c r="T34" s="3">
        <f>VLOOKUP($A34,Cibersortx!$A$2:$W$91,20,0)</f>
        <v>0</v>
      </c>
      <c r="U34" s="3">
        <f>VLOOKUP($A34,Cibersortx!$A$2:$W$91,21,0)</f>
        <v>1.83874727486768E-2</v>
      </c>
      <c r="V34" s="3">
        <f>VLOOKUP($A34,Cibersortx!$A$2:$W$91,22,0)</f>
        <v>3.1179304259726998E-2</v>
      </c>
      <c r="W34" s="3">
        <f>VLOOKUP($A34,Cibersortx!$A$2:$W$91,23,0)</f>
        <v>8.5812393477886495E-2</v>
      </c>
    </row>
    <row r="35" spans="1:23" x14ac:dyDescent="0.3">
      <c r="A35" s="3" t="s">
        <v>115</v>
      </c>
      <c r="B35" s="3">
        <f>VLOOKUP($A35,Cibersortx!$A$2:$W$91,2,0)</f>
        <v>0</v>
      </c>
      <c r="C35" s="3">
        <f>VLOOKUP($A35,Cibersortx!$A$2:$W$91,3,0)</f>
        <v>4.4668179841844201E-2</v>
      </c>
      <c r="D35" s="3">
        <f>VLOOKUP($A35,Cibersortx!$A$2:$W$91,4,0)</f>
        <v>3.78704463806597E-2</v>
      </c>
      <c r="E35" s="3">
        <f>VLOOKUP($A35,Cibersortx!$A$2:$W$91,5,0)</f>
        <v>6.7055426396897598E-4</v>
      </c>
      <c r="F35" s="3">
        <f>VLOOKUP($A35,Cibersortx!$A$2:$W$91,6,0)</f>
        <v>0</v>
      </c>
      <c r="G35" s="3">
        <f>VLOOKUP($A35,Cibersortx!$A$2:$W$91,7,0)</f>
        <v>0.217286813415975</v>
      </c>
      <c r="H35" s="3">
        <f>VLOOKUP($A35,Cibersortx!$A$2:$W$91,8,0)</f>
        <v>2.3232512674395199E-3</v>
      </c>
      <c r="I35" s="3">
        <f>VLOOKUP($A35,Cibersortx!$A$2:$W$91,9,0)</f>
        <v>6.8110274766485096E-2</v>
      </c>
      <c r="J35" s="3">
        <f>VLOOKUP($A35,Cibersortx!$A$2:$W$91,10,0)</f>
        <v>0</v>
      </c>
      <c r="K35" s="3">
        <f>VLOOKUP($A35,Cibersortx!$A$2:$W$91,11,0)</f>
        <v>6.7322022116113503E-2</v>
      </c>
      <c r="L35" s="3">
        <f>VLOOKUP($A35,Cibersortx!$A$2:$W$91,12,0)</f>
        <v>0</v>
      </c>
      <c r="M35" s="3">
        <f>VLOOKUP($A35,Cibersortx!$A$2:$W$91,13,0)</f>
        <v>1.24307013971177E-2</v>
      </c>
      <c r="N35" s="3">
        <f>VLOOKUP($A35,Cibersortx!$A$2:$W$91,14,0)</f>
        <v>1.3368740820595601E-2</v>
      </c>
      <c r="O35" s="3">
        <f>VLOOKUP($A35,Cibersortx!$A$2:$W$91,15,0)</f>
        <v>0</v>
      </c>
      <c r="P35" s="3">
        <f>VLOOKUP($A35,Cibersortx!$A$2:$W$91,16,0)</f>
        <v>4.9100526286708003E-2</v>
      </c>
      <c r="Q35" s="3">
        <f>VLOOKUP($A35,Cibersortx!$A$2:$W$91,17,0)</f>
        <v>0.32125090643848397</v>
      </c>
      <c r="R35" s="3">
        <f>VLOOKUP($A35,Cibersortx!$A$2:$W$91,18,0)</f>
        <v>8.5952502782124691E-3</v>
      </c>
      <c r="S35" s="3">
        <f>VLOOKUP($A35,Cibersortx!$A$2:$W$91,19,0)</f>
        <v>4.4934719555108298E-2</v>
      </c>
      <c r="T35" s="3">
        <f>VLOOKUP($A35,Cibersortx!$A$2:$W$91,20,0)</f>
        <v>2.4240157358251298E-2</v>
      </c>
      <c r="U35" s="3">
        <f>VLOOKUP($A35,Cibersortx!$A$2:$W$91,21,0)</f>
        <v>3.2179440796550801E-2</v>
      </c>
      <c r="V35" s="3">
        <f>VLOOKUP($A35,Cibersortx!$A$2:$W$91,22,0)</f>
        <v>0</v>
      </c>
      <c r="W35" s="3">
        <f>VLOOKUP($A35,Cibersortx!$A$2:$W$91,23,0)</f>
        <v>5.56480150164851E-2</v>
      </c>
    </row>
    <row r="36" spans="1:23" x14ac:dyDescent="0.3">
      <c r="A36" s="3" t="s">
        <v>80</v>
      </c>
      <c r="B36" s="3">
        <f>VLOOKUP($A36,Cibersortx!$A$2:$W$91,2,0)</f>
        <v>0</v>
      </c>
      <c r="C36" s="3">
        <f>VLOOKUP($A36,Cibersortx!$A$2:$W$91,3,0)</f>
        <v>1.5704974251602302E-2</v>
      </c>
      <c r="D36" s="3">
        <f>VLOOKUP($A36,Cibersortx!$A$2:$W$91,4,0)</f>
        <v>5.7641395892825902E-2</v>
      </c>
      <c r="E36" s="3">
        <f>VLOOKUP($A36,Cibersortx!$A$2:$W$91,5,0)</f>
        <v>0.17680593352579099</v>
      </c>
      <c r="F36" s="3">
        <f>VLOOKUP($A36,Cibersortx!$A$2:$W$91,6,0)</f>
        <v>0</v>
      </c>
      <c r="G36" s="3">
        <f>VLOOKUP($A36,Cibersortx!$A$2:$W$91,7,0)</f>
        <v>7.60186220744693E-2</v>
      </c>
      <c r="H36" s="3">
        <f>VLOOKUP($A36,Cibersortx!$A$2:$W$91,8,0)</f>
        <v>0</v>
      </c>
      <c r="I36" s="3">
        <f>VLOOKUP($A36,Cibersortx!$A$2:$W$91,9,0)</f>
        <v>6.2370656110522497E-2</v>
      </c>
      <c r="J36" s="3">
        <f>VLOOKUP($A36,Cibersortx!$A$2:$W$91,10,0)</f>
        <v>1.7322087430684099E-2</v>
      </c>
      <c r="K36" s="3">
        <f>VLOOKUP($A36,Cibersortx!$A$2:$W$91,11,0)</f>
        <v>0</v>
      </c>
      <c r="L36" s="3">
        <f>VLOOKUP($A36,Cibersortx!$A$2:$W$91,12,0)</f>
        <v>0</v>
      </c>
      <c r="M36" s="3">
        <f>VLOOKUP($A36,Cibersortx!$A$2:$W$91,13,0)</f>
        <v>6.2824610769888697E-3</v>
      </c>
      <c r="N36" s="3">
        <f>VLOOKUP($A36,Cibersortx!$A$2:$W$91,14,0)</f>
        <v>0</v>
      </c>
      <c r="O36" s="3">
        <f>VLOOKUP($A36,Cibersortx!$A$2:$W$91,15,0)</f>
        <v>0</v>
      </c>
      <c r="P36" s="3">
        <f>VLOOKUP($A36,Cibersortx!$A$2:$W$91,16,0)</f>
        <v>2.3096250241663001E-2</v>
      </c>
      <c r="Q36" s="3">
        <f>VLOOKUP($A36,Cibersortx!$A$2:$W$91,17,0)</f>
        <v>0.33534796705755998</v>
      </c>
      <c r="R36" s="3">
        <f>VLOOKUP($A36,Cibersortx!$A$2:$W$91,18,0)</f>
        <v>3.8933199941380399E-2</v>
      </c>
      <c r="S36" s="3">
        <f>VLOOKUP($A36,Cibersortx!$A$2:$W$91,19,0)</f>
        <v>5.1746457085460301E-2</v>
      </c>
      <c r="T36" s="3">
        <f>VLOOKUP($A36,Cibersortx!$A$2:$W$91,20,0)</f>
        <v>2.95786190483453E-2</v>
      </c>
      <c r="U36" s="3">
        <f>VLOOKUP($A36,Cibersortx!$A$2:$W$91,21,0)</f>
        <v>6.1030499082867597E-2</v>
      </c>
      <c r="V36" s="3">
        <f>VLOOKUP($A36,Cibersortx!$A$2:$W$91,22,0)</f>
        <v>0</v>
      </c>
      <c r="W36" s="3">
        <f>VLOOKUP($A36,Cibersortx!$A$2:$W$91,23,0)</f>
        <v>4.8120877179839899E-2</v>
      </c>
    </row>
    <row r="37" spans="1:23" x14ac:dyDescent="0.3">
      <c r="A37" s="3" t="s">
        <v>63</v>
      </c>
      <c r="B37" s="3">
        <f>VLOOKUP($A37,Cibersortx!$A$2:$W$91,2,0)</f>
        <v>2.8819729171102499E-2</v>
      </c>
      <c r="C37" s="3">
        <f>VLOOKUP($A37,Cibersortx!$A$2:$W$91,3,0)</f>
        <v>0</v>
      </c>
      <c r="D37" s="3">
        <f>VLOOKUP($A37,Cibersortx!$A$2:$W$91,4,0)</f>
        <v>2.36734380819025E-2</v>
      </c>
      <c r="E37" s="3">
        <f>VLOOKUP($A37,Cibersortx!$A$2:$W$91,5,0)</f>
        <v>5.4446795465456201E-2</v>
      </c>
      <c r="F37" s="3">
        <f>VLOOKUP($A37,Cibersortx!$A$2:$W$91,6,0)</f>
        <v>0</v>
      </c>
      <c r="G37" s="3">
        <f>VLOOKUP($A37,Cibersortx!$A$2:$W$91,7,0)</f>
        <v>2.84430243922545E-2</v>
      </c>
      <c r="H37" s="3">
        <f>VLOOKUP($A37,Cibersortx!$A$2:$W$91,8,0)</f>
        <v>0</v>
      </c>
      <c r="I37" s="3">
        <f>VLOOKUP($A37,Cibersortx!$A$2:$W$91,9,0)</f>
        <v>0.105032253509215</v>
      </c>
      <c r="J37" s="3">
        <f>VLOOKUP($A37,Cibersortx!$A$2:$W$91,10,0)</f>
        <v>0</v>
      </c>
      <c r="K37" s="3">
        <f>VLOOKUP($A37,Cibersortx!$A$2:$W$91,11,0)</f>
        <v>0.26914193317312801</v>
      </c>
      <c r="L37" s="3">
        <f>VLOOKUP($A37,Cibersortx!$A$2:$W$91,12,0)</f>
        <v>0</v>
      </c>
      <c r="M37" s="3">
        <f>VLOOKUP($A37,Cibersortx!$A$2:$W$91,13,0)</f>
        <v>0.122580528441242</v>
      </c>
      <c r="N37" s="3">
        <f>VLOOKUP($A37,Cibersortx!$A$2:$W$91,14,0)</f>
        <v>0</v>
      </c>
      <c r="O37" s="3">
        <f>VLOOKUP($A37,Cibersortx!$A$2:$W$91,15,0)</f>
        <v>1.04874950937048E-2</v>
      </c>
      <c r="P37" s="3">
        <f>VLOOKUP($A37,Cibersortx!$A$2:$W$91,16,0)</f>
        <v>0.112046982469883</v>
      </c>
      <c r="Q37" s="3">
        <f>VLOOKUP($A37,Cibersortx!$A$2:$W$91,17,0)</f>
        <v>0.13925471660783001</v>
      </c>
      <c r="R37" s="3">
        <f>VLOOKUP($A37,Cibersortx!$A$2:$W$91,18,0)</f>
        <v>4.7062503494345398E-3</v>
      </c>
      <c r="S37" s="3">
        <f>VLOOKUP($A37,Cibersortx!$A$2:$W$91,19,0)</f>
        <v>1.16633244958786E-2</v>
      </c>
      <c r="T37" s="3">
        <f>VLOOKUP($A37,Cibersortx!$A$2:$W$91,20,0)</f>
        <v>0</v>
      </c>
      <c r="U37" s="3">
        <f>VLOOKUP($A37,Cibersortx!$A$2:$W$91,21,0)</f>
        <v>7.9325251941991901E-2</v>
      </c>
      <c r="V37" s="3">
        <f>VLOOKUP($A37,Cibersortx!$A$2:$W$91,22,0)</f>
        <v>0</v>
      </c>
      <c r="W37" s="3">
        <f>VLOOKUP($A37,Cibersortx!$A$2:$W$91,23,0)</f>
        <v>1.0378276806975799E-2</v>
      </c>
    </row>
    <row r="38" spans="1:23" x14ac:dyDescent="0.3">
      <c r="A38" s="3" t="s">
        <v>71</v>
      </c>
      <c r="B38" s="3">
        <f>VLOOKUP($A38,Cibersortx!$A$2:$W$91,2,0)</f>
        <v>4.5904990637747001E-2</v>
      </c>
      <c r="C38" s="3">
        <f>VLOOKUP($A38,Cibersortx!$A$2:$W$91,3,0)</f>
        <v>0</v>
      </c>
      <c r="D38" s="3">
        <f>VLOOKUP($A38,Cibersortx!$A$2:$W$91,4,0)</f>
        <v>0</v>
      </c>
      <c r="E38" s="3">
        <f>VLOOKUP($A38,Cibersortx!$A$2:$W$91,5,0)</f>
        <v>2.7375904879546799E-2</v>
      </c>
      <c r="F38" s="3">
        <f>VLOOKUP($A38,Cibersortx!$A$2:$W$91,6,0)</f>
        <v>3.8639600628543103E-2</v>
      </c>
      <c r="G38" s="3">
        <f>VLOOKUP($A38,Cibersortx!$A$2:$W$91,7,0)</f>
        <v>2.33696163002628E-2</v>
      </c>
      <c r="H38" s="3">
        <f>VLOOKUP($A38,Cibersortx!$A$2:$W$91,8,0)</f>
        <v>2.2384152524568501E-4</v>
      </c>
      <c r="I38" s="3">
        <f>VLOOKUP($A38,Cibersortx!$A$2:$W$91,9,0)</f>
        <v>7.7194931669087696E-2</v>
      </c>
      <c r="J38" s="3">
        <f>VLOOKUP($A38,Cibersortx!$A$2:$W$91,10,0)</f>
        <v>0</v>
      </c>
      <c r="K38" s="3">
        <f>VLOOKUP($A38,Cibersortx!$A$2:$W$91,11,0)</f>
        <v>0.204232508625869</v>
      </c>
      <c r="L38" s="3">
        <f>VLOOKUP($A38,Cibersortx!$A$2:$W$91,12,0)</f>
        <v>0</v>
      </c>
      <c r="M38" s="3">
        <f>VLOOKUP($A38,Cibersortx!$A$2:$W$91,13,0)</f>
        <v>9.7619877117872803E-2</v>
      </c>
      <c r="N38" s="3">
        <f>VLOOKUP($A38,Cibersortx!$A$2:$W$91,14,0)</f>
        <v>3.65066489411296E-3</v>
      </c>
      <c r="O38" s="3">
        <f>VLOOKUP($A38,Cibersortx!$A$2:$W$91,15,0)</f>
        <v>0.125528699626792</v>
      </c>
      <c r="P38" s="3">
        <f>VLOOKUP($A38,Cibersortx!$A$2:$W$91,16,0)</f>
        <v>9.2860600936370497E-2</v>
      </c>
      <c r="Q38" s="3">
        <f>VLOOKUP($A38,Cibersortx!$A$2:$W$91,17,0)</f>
        <v>0.222209449897175</v>
      </c>
      <c r="R38" s="3">
        <f>VLOOKUP($A38,Cibersortx!$A$2:$W$91,18,0)</f>
        <v>0</v>
      </c>
      <c r="S38" s="3">
        <f>VLOOKUP($A38,Cibersortx!$A$2:$W$91,19,0)</f>
        <v>0</v>
      </c>
      <c r="T38" s="3">
        <f>VLOOKUP($A38,Cibersortx!$A$2:$W$91,20,0)</f>
        <v>0</v>
      </c>
      <c r="U38" s="3">
        <f>VLOOKUP($A38,Cibersortx!$A$2:$W$91,21,0)</f>
        <v>2.0400628351893501E-2</v>
      </c>
      <c r="V38" s="3">
        <f>VLOOKUP($A38,Cibersortx!$A$2:$W$91,22,0)</f>
        <v>0</v>
      </c>
      <c r="W38" s="3">
        <f>VLOOKUP($A38,Cibersortx!$A$2:$W$91,23,0)</f>
        <v>2.07886849094812E-2</v>
      </c>
    </row>
    <row r="39" spans="1:23" x14ac:dyDescent="0.3">
      <c r="A39" s="3" t="s">
        <v>102</v>
      </c>
      <c r="B39" s="3">
        <f>VLOOKUP($A39,Cibersortx!$A$2:$W$91,2,0)</f>
        <v>8.7866515964596797E-2</v>
      </c>
      <c r="C39" s="3">
        <f>VLOOKUP($A39,Cibersortx!$A$2:$W$91,3,0)</f>
        <v>2.2553112331461199E-2</v>
      </c>
      <c r="D39" s="3">
        <f>VLOOKUP($A39,Cibersortx!$A$2:$W$91,4,0)</f>
        <v>4.3409856231052098E-2</v>
      </c>
      <c r="E39" s="3">
        <f>VLOOKUP($A39,Cibersortx!$A$2:$W$91,5,0)</f>
        <v>2.1918549893655701E-2</v>
      </c>
      <c r="F39" s="3">
        <f>VLOOKUP($A39,Cibersortx!$A$2:$W$91,6,0)</f>
        <v>0</v>
      </c>
      <c r="G39" s="3">
        <f>VLOOKUP($A39,Cibersortx!$A$2:$W$91,7,0)</f>
        <v>5.93945778082553E-2</v>
      </c>
      <c r="H39" s="3">
        <f>VLOOKUP($A39,Cibersortx!$A$2:$W$91,8,0)</f>
        <v>0</v>
      </c>
      <c r="I39" s="3">
        <f>VLOOKUP($A39,Cibersortx!$A$2:$W$91,9,0)</f>
        <v>0.113751101764633</v>
      </c>
      <c r="J39" s="3">
        <f>VLOOKUP($A39,Cibersortx!$A$2:$W$91,10,0)</f>
        <v>9.5659726749030699E-3</v>
      </c>
      <c r="K39" s="3">
        <f>VLOOKUP($A39,Cibersortx!$A$2:$W$91,11,0)</f>
        <v>4.9163494111306501E-2</v>
      </c>
      <c r="L39" s="3">
        <f>VLOOKUP($A39,Cibersortx!$A$2:$W$91,12,0)</f>
        <v>0</v>
      </c>
      <c r="M39" s="3">
        <f>VLOOKUP($A39,Cibersortx!$A$2:$W$91,13,0)</f>
        <v>2.2221285407760701E-2</v>
      </c>
      <c r="N39" s="3">
        <f>VLOOKUP($A39,Cibersortx!$A$2:$W$91,14,0)</f>
        <v>3.7338690129018803E-2</v>
      </c>
      <c r="O39" s="3">
        <f>VLOOKUP($A39,Cibersortx!$A$2:$W$91,15,0)</f>
        <v>0</v>
      </c>
      <c r="P39" s="3">
        <f>VLOOKUP($A39,Cibersortx!$A$2:$W$91,16,0)</f>
        <v>8.4591674094200001E-2</v>
      </c>
      <c r="Q39" s="3">
        <f>VLOOKUP($A39,Cibersortx!$A$2:$W$91,17,0)</f>
        <v>0.27940576166738201</v>
      </c>
      <c r="R39" s="3">
        <f>VLOOKUP($A39,Cibersortx!$A$2:$W$91,18,0)</f>
        <v>2.35795908395658E-2</v>
      </c>
      <c r="S39" s="3">
        <f>VLOOKUP($A39,Cibersortx!$A$2:$W$91,19,0)</f>
        <v>2.3059180889172699E-2</v>
      </c>
      <c r="T39" s="3">
        <f>VLOOKUP($A39,Cibersortx!$A$2:$W$91,20,0)</f>
        <v>0</v>
      </c>
      <c r="U39" s="3">
        <f>VLOOKUP($A39,Cibersortx!$A$2:$W$91,21,0)</f>
        <v>4.92791720368067E-2</v>
      </c>
      <c r="V39" s="3">
        <f>VLOOKUP($A39,Cibersortx!$A$2:$W$91,22,0)</f>
        <v>1.36043303395087E-2</v>
      </c>
      <c r="W39" s="3">
        <f>VLOOKUP($A39,Cibersortx!$A$2:$W$91,23,0)</f>
        <v>5.92971338167207E-2</v>
      </c>
    </row>
    <row r="40" spans="1:23" x14ac:dyDescent="0.3">
      <c r="A40" s="3" t="s">
        <v>72</v>
      </c>
      <c r="B40" s="3">
        <f>VLOOKUP($A40,Cibersortx!$A$2:$W$91,2,0)</f>
        <v>3.1460309561510497E-2</v>
      </c>
      <c r="C40" s="3">
        <f>VLOOKUP($A40,Cibersortx!$A$2:$W$91,3,0)</f>
        <v>0</v>
      </c>
      <c r="D40" s="3">
        <f>VLOOKUP($A40,Cibersortx!$A$2:$W$91,4,0)</f>
        <v>3.1291668741839501E-2</v>
      </c>
      <c r="E40" s="3">
        <f>VLOOKUP($A40,Cibersortx!$A$2:$W$91,5,0)</f>
        <v>9.7333314451032802E-3</v>
      </c>
      <c r="F40" s="3">
        <f>VLOOKUP($A40,Cibersortx!$A$2:$W$91,6,0)</f>
        <v>1.2096552410455E-2</v>
      </c>
      <c r="G40" s="3">
        <f>VLOOKUP($A40,Cibersortx!$A$2:$W$91,7,0)</f>
        <v>0.16726194488111401</v>
      </c>
      <c r="H40" s="3">
        <f>VLOOKUP($A40,Cibersortx!$A$2:$W$91,8,0)</f>
        <v>4.4502120153111399E-4</v>
      </c>
      <c r="I40" s="3">
        <f>VLOOKUP($A40,Cibersortx!$A$2:$W$91,9,0)</f>
        <v>4.2356575276427597E-2</v>
      </c>
      <c r="J40" s="3">
        <f>VLOOKUP($A40,Cibersortx!$A$2:$W$91,10,0)</f>
        <v>0</v>
      </c>
      <c r="K40" s="3">
        <f>VLOOKUP($A40,Cibersortx!$A$2:$W$91,11,0)</f>
        <v>0.14686092734287501</v>
      </c>
      <c r="L40" s="3">
        <f>VLOOKUP($A40,Cibersortx!$A$2:$W$91,12,0)</f>
        <v>0</v>
      </c>
      <c r="M40" s="3">
        <f>VLOOKUP($A40,Cibersortx!$A$2:$W$91,13,0)</f>
        <v>4.0193999090404497E-2</v>
      </c>
      <c r="N40" s="3">
        <f>VLOOKUP($A40,Cibersortx!$A$2:$W$91,14,0)</f>
        <v>0</v>
      </c>
      <c r="O40" s="3">
        <f>VLOOKUP($A40,Cibersortx!$A$2:$W$91,15,0)</f>
        <v>0</v>
      </c>
      <c r="P40" s="3">
        <f>VLOOKUP($A40,Cibersortx!$A$2:$W$91,16,0)</f>
        <v>8.6269662322951995E-2</v>
      </c>
      <c r="Q40" s="3">
        <f>VLOOKUP($A40,Cibersortx!$A$2:$W$91,17,0)</f>
        <v>0.22753171527480201</v>
      </c>
      <c r="R40" s="3">
        <f>VLOOKUP($A40,Cibersortx!$A$2:$W$91,18,0)</f>
        <v>4.9055708203184903E-2</v>
      </c>
      <c r="S40" s="3">
        <f>VLOOKUP($A40,Cibersortx!$A$2:$W$91,19,0)</f>
        <v>0</v>
      </c>
      <c r="T40" s="3">
        <f>VLOOKUP($A40,Cibersortx!$A$2:$W$91,20,0)</f>
        <v>0</v>
      </c>
      <c r="U40" s="3">
        <f>VLOOKUP($A40,Cibersortx!$A$2:$W$91,21,0)</f>
        <v>3.18435314332682E-2</v>
      </c>
      <c r="V40" s="3">
        <f>VLOOKUP($A40,Cibersortx!$A$2:$W$91,22,0)</f>
        <v>4.9408087341570602E-2</v>
      </c>
      <c r="W40" s="3">
        <f>VLOOKUP($A40,Cibersortx!$A$2:$W$91,23,0)</f>
        <v>7.4190965472962098E-2</v>
      </c>
    </row>
    <row r="41" spans="1:23" x14ac:dyDescent="0.3">
      <c r="A41" s="3" t="s">
        <v>114</v>
      </c>
      <c r="B41" s="3">
        <f>VLOOKUP($A41,Cibersortx!$A$2:$W$91,2,0)</f>
        <v>1.55213290459021E-2</v>
      </c>
      <c r="C41" s="3">
        <f>VLOOKUP($A41,Cibersortx!$A$2:$W$91,3,0)</f>
        <v>0</v>
      </c>
      <c r="D41" s="3">
        <f>VLOOKUP($A41,Cibersortx!$A$2:$W$91,4,0)</f>
        <v>4.7129765096024503E-3</v>
      </c>
      <c r="E41" s="3">
        <f>VLOOKUP($A41,Cibersortx!$A$2:$W$91,5,0)</f>
        <v>0</v>
      </c>
      <c r="F41" s="3">
        <f>VLOOKUP($A41,Cibersortx!$A$2:$W$91,6,0)</f>
        <v>0</v>
      </c>
      <c r="G41" s="3">
        <f>VLOOKUP($A41,Cibersortx!$A$2:$W$91,7,0)</f>
        <v>0.15668843521156001</v>
      </c>
      <c r="H41" s="3">
        <f>VLOOKUP($A41,Cibersortx!$A$2:$W$91,8,0)</f>
        <v>0</v>
      </c>
      <c r="I41" s="3">
        <f>VLOOKUP($A41,Cibersortx!$A$2:$W$91,9,0)</f>
        <v>5.39366826757725E-2</v>
      </c>
      <c r="J41" s="3">
        <f>VLOOKUP($A41,Cibersortx!$A$2:$W$91,10,0)</f>
        <v>0</v>
      </c>
      <c r="K41" s="3">
        <f>VLOOKUP($A41,Cibersortx!$A$2:$W$91,11,0)</f>
        <v>0.178238893968862</v>
      </c>
      <c r="L41" s="3">
        <f>VLOOKUP($A41,Cibersortx!$A$2:$W$91,12,0)</f>
        <v>0</v>
      </c>
      <c r="M41" s="3">
        <f>VLOOKUP($A41,Cibersortx!$A$2:$W$91,13,0)</f>
        <v>6.8233518235133295E-2</v>
      </c>
      <c r="N41" s="3">
        <f>VLOOKUP($A41,Cibersortx!$A$2:$W$91,14,0)</f>
        <v>0</v>
      </c>
      <c r="O41" s="3">
        <f>VLOOKUP($A41,Cibersortx!$A$2:$W$91,15,0)</f>
        <v>3.19725380408242E-2</v>
      </c>
      <c r="P41" s="3">
        <f>VLOOKUP($A41,Cibersortx!$A$2:$W$91,16,0)</f>
        <v>5.9866268268083202E-2</v>
      </c>
      <c r="Q41" s="3">
        <f>VLOOKUP($A41,Cibersortx!$A$2:$W$91,17,0)</f>
        <v>0.22230913977803299</v>
      </c>
      <c r="R41" s="3">
        <f>VLOOKUP($A41,Cibersortx!$A$2:$W$91,18,0)</f>
        <v>1.8472797781993799E-2</v>
      </c>
      <c r="S41" s="3">
        <f>VLOOKUP($A41,Cibersortx!$A$2:$W$91,19,0)</f>
        <v>1.2080118086473799E-2</v>
      </c>
      <c r="T41" s="3">
        <f>VLOOKUP($A41,Cibersortx!$A$2:$W$91,20,0)</f>
        <v>0</v>
      </c>
      <c r="U41" s="3">
        <f>VLOOKUP($A41,Cibersortx!$A$2:$W$91,21,0)</f>
        <v>0.12926370526483399</v>
      </c>
      <c r="V41" s="3">
        <f>VLOOKUP($A41,Cibersortx!$A$2:$W$91,22,0)</f>
        <v>0</v>
      </c>
      <c r="W41" s="3">
        <f>VLOOKUP($A41,Cibersortx!$A$2:$W$91,23,0)</f>
        <v>4.8703597132926602E-2</v>
      </c>
    </row>
    <row r="42" spans="1:23" x14ac:dyDescent="0.3">
      <c r="A42" s="3" t="s">
        <v>82</v>
      </c>
      <c r="B42" s="3">
        <f>VLOOKUP($A42,Cibersortx!$A$2:$W$91,2,0)</f>
        <v>6.4466873866060696E-3</v>
      </c>
      <c r="C42" s="3">
        <f>VLOOKUP($A42,Cibersortx!$A$2:$W$91,3,0)</f>
        <v>0</v>
      </c>
      <c r="D42" s="3">
        <f>VLOOKUP($A42,Cibersortx!$A$2:$W$91,4,0)</f>
        <v>1.5964520617844299E-2</v>
      </c>
      <c r="E42" s="3">
        <f>VLOOKUP($A42,Cibersortx!$A$2:$W$91,5,0)</f>
        <v>0.27212787437372499</v>
      </c>
      <c r="F42" s="3">
        <f>VLOOKUP($A42,Cibersortx!$A$2:$W$91,6,0)</f>
        <v>0</v>
      </c>
      <c r="G42" s="3">
        <f>VLOOKUP($A42,Cibersortx!$A$2:$W$91,7,0)</f>
        <v>0</v>
      </c>
      <c r="H42" s="3">
        <f>VLOOKUP($A42,Cibersortx!$A$2:$W$91,8,0)</f>
        <v>2.3431637238985201E-2</v>
      </c>
      <c r="I42" s="3">
        <f>VLOOKUP($A42,Cibersortx!$A$2:$W$91,9,0)</f>
        <v>3.3777599450511703E-2</v>
      </c>
      <c r="J42" s="3">
        <f>VLOOKUP($A42,Cibersortx!$A$2:$W$91,10,0)</f>
        <v>5.48288968775573E-2</v>
      </c>
      <c r="K42" s="3">
        <f>VLOOKUP($A42,Cibersortx!$A$2:$W$91,11,0)</f>
        <v>5.1912727463948198E-2</v>
      </c>
      <c r="L42" s="3">
        <f>VLOOKUP($A42,Cibersortx!$A$2:$W$91,12,0)</f>
        <v>0</v>
      </c>
      <c r="M42" s="3">
        <f>VLOOKUP($A42,Cibersortx!$A$2:$W$91,13,0)</f>
        <v>0</v>
      </c>
      <c r="N42" s="3">
        <f>VLOOKUP($A42,Cibersortx!$A$2:$W$91,14,0)</f>
        <v>0</v>
      </c>
      <c r="O42" s="3">
        <f>VLOOKUP($A42,Cibersortx!$A$2:$W$91,15,0)</f>
        <v>0</v>
      </c>
      <c r="P42" s="3">
        <f>VLOOKUP($A42,Cibersortx!$A$2:$W$91,16,0)</f>
        <v>0.126207066684668</v>
      </c>
      <c r="Q42" s="3">
        <f>VLOOKUP($A42,Cibersortx!$A$2:$W$91,17,0)</f>
        <v>0.13899546189132</v>
      </c>
      <c r="R42" s="3">
        <f>VLOOKUP($A42,Cibersortx!$A$2:$W$91,18,0)</f>
        <v>6.7053695436297203E-2</v>
      </c>
      <c r="S42" s="3">
        <f>VLOOKUP($A42,Cibersortx!$A$2:$W$91,19,0)</f>
        <v>3.8368278863582898E-2</v>
      </c>
      <c r="T42" s="3">
        <f>VLOOKUP($A42,Cibersortx!$A$2:$W$91,20,0)</f>
        <v>0</v>
      </c>
      <c r="U42" s="3">
        <f>VLOOKUP($A42,Cibersortx!$A$2:$W$91,21,0)</f>
        <v>0.14082915581490499</v>
      </c>
      <c r="V42" s="3">
        <f>VLOOKUP($A42,Cibersortx!$A$2:$W$91,22,0)</f>
        <v>1.23690239203032E-2</v>
      </c>
      <c r="W42" s="3">
        <f>VLOOKUP($A42,Cibersortx!$A$2:$W$91,23,0)</f>
        <v>1.7687373979745999E-2</v>
      </c>
    </row>
    <row r="43" spans="1:23" x14ac:dyDescent="0.3">
      <c r="A43" s="3" t="s">
        <v>105</v>
      </c>
      <c r="B43" s="3">
        <f>VLOOKUP($A43,Cibersortx!$A$2:$W$91,2,0)</f>
        <v>9.1163068772694894E-2</v>
      </c>
      <c r="C43" s="3">
        <f>VLOOKUP($A43,Cibersortx!$A$2:$W$91,3,0)</f>
        <v>0</v>
      </c>
      <c r="D43" s="3">
        <f>VLOOKUP($A43,Cibersortx!$A$2:$W$91,4,0)</f>
        <v>4.52294691941219E-2</v>
      </c>
      <c r="E43" s="3">
        <f>VLOOKUP($A43,Cibersortx!$A$2:$W$91,5,0)</f>
        <v>3.2267456207694403E-2</v>
      </c>
      <c r="F43" s="3">
        <f>VLOOKUP($A43,Cibersortx!$A$2:$W$91,6,0)</f>
        <v>0</v>
      </c>
      <c r="G43" s="3">
        <f>VLOOKUP($A43,Cibersortx!$A$2:$W$91,7,0)</f>
        <v>5.68112864753232E-2</v>
      </c>
      <c r="H43" s="3">
        <f>VLOOKUP($A43,Cibersortx!$A$2:$W$91,8,0)</f>
        <v>2.0674919267683899E-2</v>
      </c>
      <c r="I43" s="3">
        <f>VLOOKUP($A43,Cibersortx!$A$2:$W$91,9,0)</f>
        <v>6.9912311082478695E-2</v>
      </c>
      <c r="J43" s="3">
        <f>VLOOKUP($A43,Cibersortx!$A$2:$W$91,10,0)</f>
        <v>0</v>
      </c>
      <c r="K43" s="3">
        <f>VLOOKUP($A43,Cibersortx!$A$2:$W$91,11,0)</f>
        <v>0.184778861224693</v>
      </c>
      <c r="L43" s="3">
        <f>VLOOKUP($A43,Cibersortx!$A$2:$W$91,12,0)</f>
        <v>0</v>
      </c>
      <c r="M43" s="3">
        <f>VLOOKUP($A43,Cibersortx!$A$2:$W$91,13,0)</f>
        <v>2.3822335825584101E-2</v>
      </c>
      <c r="N43" s="3">
        <f>VLOOKUP($A43,Cibersortx!$A$2:$W$91,14,0)</f>
        <v>8.9338628057726698E-3</v>
      </c>
      <c r="O43" s="3">
        <f>VLOOKUP($A43,Cibersortx!$A$2:$W$91,15,0)</f>
        <v>5.8288148349602303E-2</v>
      </c>
      <c r="P43" s="3">
        <f>VLOOKUP($A43,Cibersortx!$A$2:$W$91,16,0)</f>
        <v>0.14038910395055201</v>
      </c>
      <c r="Q43" s="3">
        <f>VLOOKUP($A43,Cibersortx!$A$2:$W$91,17,0)</f>
        <v>0.13897414378532399</v>
      </c>
      <c r="R43" s="3">
        <f>VLOOKUP($A43,Cibersortx!$A$2:$W$91,18,0)</f>
        <v>2.6410551494490501E-2</v>
      </c>
      <c r="S43" s="3">
        <f>VLOOKUP($A43,Cibersortx!$A$2:$W$91,19,0)</f>
        <v>1.3827242695043601E-2</v>
      </c>
      <c r="T43" s="3">
        <f>VLOOKUP($A43,Cibersortx!$A$2:$W$91,20,0)</f>
        <v>0</v>
      </c>
      <c r="U43" s="3">
        <f>VLOOKUP($A43,Cibersortx!$A$2:$W$91,21,0)</f>
        <v>7.2737836656518201E-2</v>
      </c>
      <c r="V43" s="3">
        <f>VLOOKUP($A43,Cibersortx!$A$2:$W$91,22,0)</f>
        <v>0</v>
      </c>
      <c r="W43" s="3">
        <f>VLOOKUP($A43,Cibersortx!$A$2:$W$91,23,0)</f>
        <v>1.5779402212422501E-2</v>
      </c>
    </row>
    <row r="44" spans="1:23" x14ac:dyDescent="0.3">
      <c r="A44" s="3" t="s">
        <v>62</v>
      </c>
      <c r="B44" s="3">
        <f>VLOOKUP($A44,Cibersortx!$A$2:$W$91,2,0)</f>
        <v>0</v>
      </c>
      <c r="C44" s="3">
        <f>VLOOKUP($A44,Cibersortx!$A$2:$W$91,3,0)</f>
        <v>2.8539074685147801E-2</v>
      </c>
      <c r="D44" s="3">
        <f>VLOOKUP($A44,Cibersortx!$A$2:$W$91,4,0)</f>
        <v>2.00571212061708E-2</v>
      </c>
      <c r="E44" s="3">
        <f>VLOOKUP($A44,Cibersortx!$A$2:$W$91,5,0)</f>
        <v>1.04706676348675E-2</v>
      </c>
      <c r="F44" s="3">
        <f>VLOOKUP($A44,Cibersortx!$A$2:$W$91,6,0)</f>
        <v>0</v>
      </c>
      <c r="G44" s="3">
        <f>VLOOKUP($A44,Cibersortx!$A$2:$W$91,7,0)</f>
        <v>0.11745725464997001</v>
      </c>
      <c r="H44" s="3">
        <f>VLOOKUP($A44,Cibersortx!$A$2:$W$91,8,0)</f>
        <v>0</v>
      </c>
      <c r="I44" s="3">
        <f>VLOOKUP($A44,Cibersortx!$A$2:$W$91,9,0)</f>
        <v>4.88912766674299E-2</v>
      </c>
      <c r="J44" s="3">
        <f>VLOOKUP($A44,Cibersortx!$A$2:$W$91,10,0)</f>
        <v>0</v>
      </c>
      <c r="K44" s="3">
        <f>VLOOKUP($A44,Cibersortx!$A$2:$W$91,11,0)</f>
        <v>1.34741953481162E-2</v>
      </c>
      <c r="L44" s="3">
        <f>VLOOKUP($A44,Cibersortx!$A$2:$W$91,12,0)</f>
        <v>0</v>
      </c>
      <c r="M44" s="3">
        <f>VLOOKUP($A44,Cibersortx!$A$2:$W$91,13,0)</f>
        <v>5.9147810111780399E-2</v>
      </c>
      <c r="N44" s="3">
        <f>VLOOKUP($A44,Cibersortx!$A$2:$W$91,14,0)</f>
        <v>9.9876591204794002E-2</v>
      </c>
      <c r="O44" s="3">
        <f>VLOOKUP($A44,Cibersortx!$A$2:$W$91,15,0)</f>
        <v>0</v>
      </c>
      <c r="P44" s="3">
        <f>VLOOKUP($A44,Cibersortx!$A$2:$W$91,16,0)</f>
        <v>1.7434543955772298E-2</v>
      </c>
      <c r="Q44" s="3">
        <f>VLOOKUP($A44,Cibersortx!$A$2:$W$91,17,0)</f>
        <v>0.25656150144157602</v>
      </c>
      <c r="R44" s="3">
        <f>VLOOKUP($A44,Cibersortx!$A$2:$W$91,18,0)</f>
        <v>2.1987324643992202E-3</v>
      </c>
      <c r="S44" s="3">
        <f>VLOOKUP($A44,Cibersortx!$A$2:$W$91,19,0)</f>
        <v>4.56400367063034E-2</v>
      </c>
      <c r="T44" s="3">
        <f>VLOOKUP($A44,Cibersortx!$A$2:$W$91,20,0)</f>
        <v>0</v>
      </c>
      <c r="U44" s="3">
        <f>VLOOKUP($A44,Cibersortx!$A$2:$W$91,21,0)</f>
        <v>0.20250138291217001</v>
      </c>
      <c r="V44" s="3">
        <f>VLOOKUP($A44,Cibersortx!$A$2:$W$91,22,0)</f>
        <v>2.6577957326028599E-2</v>
      </c>
      <c r="W44" s="3">
        <f>VLOOKUP($A44,Cibersortx!$A$2:$W$91,23,0)</f>
        <v>5.1171853685474097E-2</v>
      </c>
    </row>
    <row r="45" spans="1:23" x14ac:dyDescent="0.3">
      <c r="A45" s="3" t="s">
        <v>67</v>
      </c>
      <c r="B45" s="3">
        <f>VLOOKUP($A45,Cibersortx!$A$2:$W$91,2,0)</f>
        <v>6.7758695976046696E-2</v>
      </c>
      <c r="C45" s="3">
        <f>VLOOKUP($A45,Cibersortx!$A$2:$W$91,3,0)</f>
        <v>0</v>
      </c>
      <c r="D45" s="3">
        <f>VLOOKUP($A45,Cibersortx!$A$2:$W$91,4,0)</f>
        <v>0</v>
      </c>
      <c r="E45" s="3">
        <f>VLOOKUP($A45,Cibersortx!$A$2:$W$91,5,0)</f>
        <v>6.0472159564497301E-2</v>
      </c>
      <c r="F45" s="3">
        <f>VLOOKUP($A45,Cibersortx!$A$2:$W$91,6,0)</f>
        <v>0</v>
      </c>
      <c r="G45" s="3">
        <f>VLOOKUP($A45,Cibersortx!$A$2:$W$91,7,0)</f>
        <v>0.10761941513226</v>
      </c>
      <c r="H45" s="3">
        <f>VLOOKUP($A45,Cibersortx!$A$2:$W$91,8,0)</f>
        <v>0</v>
      </c>
      <c r="I45" s="3">
        <f>VLOOKUP($A45,Cibersortx!$A$2:$W$91,9,0)</f>
        <v>9.68677300010609E-2</v>
      </c>
      <c r="J45" s="3">
        <f>VLOOKUP($A45,Cibersortx!$A$2:$W$91,10,0)</f>
        <v>0</v>
      </c>
      <c r="K45" s="3">
        <f>VLOOKUP($A45,Cibersortx!$A$2:$W$91,11,0)</f>
        <v>1.04207588850256E-2</v>
      </c>
      <c r="L45" s="3">
        <f>VLOOKUP($A45,Cibersortx!$A$2:$W$91,12,0)</f>
        <v>0</v>
      </c>
      <c r="M45" s="3">
        <f>VLOOKUP($A45,Cibersortx!$A$2:$W$91,13,0)</f>
        <v>0.130274234309946</v>
      </c>
      <c r="N45" s="3">
        <f>VLOOKUP($A45,Cibersortx!$A$2:$W$91,14,0)</f>
        <v>2.2577978492520499E-2</v>
      </c>
      <c r="O45" s="3">
        <f>VLOOKUP($A45,Cibersortx!$A$2:$W$91,15,0)</f>
        <v>0</v>
      </c>
      <c r="P45" s="3">
        <f>VLOOKUP($A45,Cibersortx!$A$2:$W$91,16,0)</f>
        <v>9.3044354054380093E-2</v>
      </c>
      <c r="Q45" s="3">
        <f>VLOOKUP($A45,Cibersortx!$A$2:$W$91,17,0)</f>
        <v>0.20438950263102201</v>
      </c>
      <c r="R45" s="3">
        <f>VLOOKUP($A45,Cibersortx!$A$2:$W$91,18,0)</f>
        <v>3.3726652709984498E-2</v>
      </c>
      <c r="S45" s="3">
        <f>VLOOKUP($A45,Cibersortx!$A$2:$W$91,19,0)</f>
        <v>3.1923390726690599E-2</v>
      </c>
      <c r="T45" s="3">
        <f>VLOOKUP($A45,Cibersortx!$A$2:$W$91,20,0)</f>
        <v>0</v>
      </c>
      <c r="U45" s="3">
        <f>VLOOKUP($A45,Cibersortx!$A$2:$W$91,21,0)</f>
        <v>8.7278177273020799E-2</v>
      </c>
      <c r="V45" s="3">
        <f>VLOOKUP($A45,Cibersortx!$A$2:$W$91,22,0)</f>
        <v>6.9406035274641497E-3</v>
      </c>
      <c r="W45" s="3">
        <f>VLOOKUP($A45,Cibersortx!$A$2:$W$91,23,0)</f>
        <v>4.6706346716081301E-2</v>
      </c>
    </row>
    <row r="46" spans="1:23" x14ac:dyDescent="0.3">
      <c r="A46" s="3" t="s">
        <v>28</v>
      </c>
      <c r="B46" s="3">
        <f>VLOOKUP($A46,Cibersortx!$A$2:$W$91,2,0)</f>
        <v>3.5060707755364899E-2</v>
      </c>
      <c r="C46" s="3">
        <f>VLOOKUP($A46,Cibersortx!$A$2:$W$91,3,0)</f>
        <v>0</v>
      </c>
      <c r="D46" s="3">
        <f>VLOOKUP($A46,Cibersortx!$A$2:$W$91,4,0)</f>
        <v>2.4653075717363498E-2</v>
      </c>
      <c r="E46" s="3">
        <f>VLOOKUP($A46,Cibersortx!$A$2:$W$91,5,0)</f>
        <v>7.5142319416550099E-2</v>
      </c>
      <c r="F46" s="3">
        <f>VLOOKUP($A46,Cibersortx!$A$2:$W$91,6,0)</f>
        <v>0</v>
      </c>
      <c r="G46" s="3">
        <f>VLOOKUP($A46,Cibersortx!$A$2:$W$91,7,0)</f>
        <v>0.17439135191025201</v>
      </c>
      <c r="H46" s="3">
        <f>VLOOKUP($A46,Cibersortx!$A$2:$W$91,8,0)</f>
        <v>7.0939440975571399E-3</v>
      </c>
      <c r="I46" s="3">
        <f>VLOOKUP($A46,Cibersortx!$A$2:$W$91,9,0)</f>
        <v>3.8504818043594201E-2</v>
      </c>
      <c r="J46" s="3">
        <f>VLOOKUP($A46,Cibersortx!$A$2:$W$91,10,0)</f>
        <v>0</v>
      </c>
      <c r="K46" s="3">
        <f>VLOOKUP($A46,Cibersortx!$A$2:$W$91,11,0)</f>
        <v>7.0261030512555098E-2</v>
      </c>
      <c r="L46" s="3">
        <f>VLOOKUP($A46,Cibersortx!$A$2:$W$91,12,0)</f>
        <v>3.63641608116345E-3</v>
      </c>
      <c r="M46" s="3">
        <f>VLOOKUP($A46,Cibersortx!$A$2:$W$91,13,0)</f>
        <v>2.7522711197282099E-2</v>
      </c>
      <c r="N46" s="3">
        <f>VLOOKUP($A46,Cibersortx!$A$2:$W$91,14,0)</f>
        <v>1.5156324511970401E-2</v>
      </c>
      <c r="O46" s="3">
        <f>VLOOKUP($A46,Cibersortx!$A$2:$W$91,15,0)</f>
        <v>0</v>
      </c>
      <c r="P46" s="3">
        <f>VLOOKUP($A46,Cibersortx!$A$2:$W$91,16,0)</f>
        <v>7.6860873252986295E-2</v>
      </c>
      <c r="Q46" s="3">
        <f>VLOOKUP($A46,Cibersortx!$A$2:$W$91,17,0)</f>
        <v>0.13605256058739401</v>
      </c>
      <c r="R46" s="3">
        <f>VLOOKUP($A46,Cibersortx!$A$2:$W$91,18,0)</f>
        <v>4.9538497122357902E-2</v>
      </c>
      <c r="S46" s="3">
        <f>VLOOKUP($A46,Cibersortx!$A$2:$W$91,19,0)</f>
        <v>6.7044052077400093E-2</v>
      </c>
      <c r="T46" s="3">
        <f>VLOOKUP($A46,Cibersortx!$A$2:$W$91,20,0)</f>
        <v>0</v>
      </c>
      <c r="U46" s="3">
        <f>VLOOKUP($A46,Cibersortx!$A$2:$W$91,21,0)</f>
        <v>0.140858889240084</v>
      </c>
      <c r="V46" s="3">
        <f>VLOOKUP($A46,Cibersortx!$A$2:$W$91,22,0)</f>
        <v>2.6657807404168898E-2</v>
      </c>
      <c r="W46" s="3">
        <f>VLOOKUP($A46,Cibersortx!$A$2:$W$91,23,0)</f>
        <v>3.15646210719564E-2</v>
      </c>
    </row>
    <row r="47" spans="1:23" x14ac:dyDescent="0.3">
      <c r="A47" s="3" t="s">
        <v>66</v>
      </c>
      <c r="B47" s="3">
        <f>VLOOKUP($A47,Cibersortx!$A$2:$W$91,2,0)</f>
        <v>3.9505899878159799E-2</v>
      </c>
      <c r="C47" s="3">
        <f>VLOOKUP($A47,Cibersortx!$A$2:$W$91,3,0)</f>
        <v>0</v>
      </c>
      <c r="D47" s="3">
        <f>VLOOKUP($A47,Cibersortx!$A$2:$W$91,4,0)</f>
        <v>4.8302865472287397E-2</v>
      </c>
      <c r="E47" s="3">
        <f>VLOOKUP($A47,Cibersortx!$A$2:$W$91,5,0)</f>
        <v>1.4410099028888601E-2</v>
      </c>
      <c r="F47" s="3">
        <f>VLOOKUP($A47,Cibersortx!$A$2:$W$91,6,0)</f>
        <v>0</v>
      </c>
      <c r="G47" s="3">
        <f>VLOOKUP($A47,Cibersortx!$A$2:$W$91,7,0)</f>
        <v>0.110445861705744</v>
      </c>
      <c r="H47" s="3">
        <f>VLOOKUP($A47,Cibersortx!$A$2:$W$91,8,0)</f>
        <v>0</v>
      </c>
      <c r="I47" s="3">
        <f>VLOOKUP($A47,Cibersortx!$A$2:$W$91,9,0)</f>
        <v>3.79692237905205E-2</v>
      </c>
      <c r="J47" s="3">
        <f>VLOOKUP($A47,Cibersortx!$A$2:$W$91,10,0)</f>
        <v>1.5615673268615999E-2</v>
      </c>
      <c r="K47" s="3">
        <f>VLOOKUP($A47,Cibersortx!$A$2:$W$91,11,0)</f>
        <v>0.112129860515799</v>
      </c>
      <c r="L47" s="3">
        <f>VLOOKUP($A47,Cibersortx!$A$2:$W$91,12,0)</f>
        <v>0</v>
      </c>
      <c r="M47" s="3">
        <f>VLOOKUP($A47,Cibersortx!$A$2:$W$91,13,0)</f>
        <v>7.9804627771030603E-2</v>
      </c>
      <c r="N47" s="3">
        <f>VLOOKUP($A47,Cibersortx!$A$2:$W$91,14,0)</f>
        <v>0</v>
      </c>
      <c r="O47" s="3">
        <f>VLOOKUP($A47,Cibersortx!$A$2:$W$91,15,0)</f>
        <v>0</v>
      </c>
      <c r="P47" s="3">
        <f>VLOOKUP($A47,Cibersortx!$A$2:$W$91,16,0)</f>
        <v>4.3054215985246301E-2</v>
      </c>
      <c r="Q47" s="3">
        <f>VLOOKUP($A47,Cibersortx!$A$2:$W$91,17,0)</f>
        <v>0.24367273136440801</v>
      </c>
      <c r="R47" s="3">
        <f>VLOOKUP($A47,Cibersortx!$A$2:$W$91,18,0)</f>
        <v>1.7138100646104899E-2</v>
      </c>
      <c r="S47" s="3">
        <f>VLOOKUP($A47,Cibersortx!$A$2:$W$91,19,0)</f>
        <v>6.6711500751759399E-3</v>
      </c>
      <c r="T47" s="3">
        <f>VLOOKUP($A47,Cibersortx!$A$2:$W$91,20,0)</f>
        <v>0</v>
      </c>
      <c r="U47" s="3">
        <f>VLOOKUP($A47,Cibersortx!$A$2:$W$91,21,0)</f>
        <v>0.178962446793554</v>
      </c>
      <c r="V47" s="3">
        <f>VLOOKUP($A47,Cibersortx!$A$2:$W$91,22,0)</f>
        <v>0</v>
      </c>
      <c r="W47" s="3">
        <f>VLOOKUP($A47,Cibersortx!$A$2:$W$91,23,0)</f>
        <v>5.2317243704464798E-2</v>
      </c>
    </row>
    <row r="48" spans="1:23" x14ac:dyDescent="0.3">
      <c r="A48" s="3" t="s">
        <v>113</v>
      </c>
      <c r="B48" s="3">
        <f>VLOOKUP($A48,Cibersortx!$A$2:$W$91,2,0)</f>
        <v>0.114098297075828</v>
      </c>
      <c r="C48" s="3">
        <f>VLOOKUP($A48,Cibersortx!$A$2:$W$91,3,0)</f>
        <v>0</v>
      </c>
      <c r="D48" s="3">
        <f>VLOOKUP($A48,Cibersortx!$A$2:$W$91,4,0)</f>
        <v>1.8082418035056499E-2</v>
      </c>
      <c r="E48" s="3">
        <f>VLOOKUP($A48,Cibersortx!$A$2:$W$91,5,0)</f>
        <v>0</v>
      </c>
      <c r="F48" s="3">
        <f>VLOOKUP($A48,Cibersortx!$A$2:$W$91,6,0)</f>
        <v>0</v>
      </c>
      <c r="G48" s="3">
        <f>VLOOKUP($A48,Cibersortx!$A$2:$W$91,7,0)</f>
        <v>0.148848347725966</v>
      </c>
      <c r="H48" s="3">
        <f>VLOOKUP($A48,Cibersortx!$A$2:$W$91,8,0)</f>
        <v>0</v>
      </c>
      <c r="I48" s="3">
        <f>VLOOKUP($A48,Cibersortx!$A$2:$W$91,9,0)</f>
        <v>8.0911980966246105E-2</v>
      </c>
      <c r="J48" s="3">
        <f>VLOOKUP($A48,Cibersortx!$A$2:$W$91,10,0)</f>
        <v>0</v>
      </c>
      <c r="K48" s="3">
        <f>VLOOKUP($A48,Cibersortx!$A$2:$W$91,11,0)</f>
        <v>6.8150646401830495E-2</v>
      </c>
      <c r="L48" s="3">
        <f>VLOOKUP($A48,Cibersortx!$A$2:$W$91,12,0)</f>
        <v>0</v>
      </c>
      <c r="M48" s="3">
        <f>VLOOKUP($A48,Cibersortx!$A$2:$W$91,13,0)</f>
        <v>5.9438056166170899E-2</v>
      </c>
      <c r="N48" s="3">
        <f>VLOOKUP($A48,Cibersortx!$A$2:$W$91,14,0)</f>
        <v>2.5049270531034701E-2</v>
      </c>
      <c r="O48" s="3">
        <f>VLOOKUP($A48,Cibersortx!$A$2:$W$91,15,0)</f>
        <v>0</v>
      </c>
      <c r="P48" s="3">
        <f>VLOOKUP($A48,Cibersortx!$A$2:$W$91,16,0)</f>
        <v>7.4362033151675E-2</v>
      </c>
      <c r="Q48" s="3">
        <f>VLOOKUP($A48,Cibersortx!$A$2:$W$91,17,0)</f>
        <v>0.181042634242635</v>
      </c>
      <c r="R48" s="3">
        <f>VLOOKUP($A48,Cibersortx!$A$2:$W$91,18,0)</f>
        <v>5.37744554855768E-3</v>
      </c>
      <c r="S48" s="3">
        <f>VLOOKUP($A48,Cibersortx!$A$2:$W$91,19,0)</f>
        <v>3.0649162365718002E-2</v>
      </c>
      <c r="T48" s="3">
        <f>VLOOKUP($A48,Cibersortx!$A$2:$W$91,20,0)</f>
        <v>0</v>
      </c>
      <c r="U48" s="3">
        <f>VLOOKUP($A48,Cibersortx!$A$2:$W$91,21,0)</f>
        <v>0.14486706769739699</v>
      </c>
      <c r="V48" s="3">
        <f>VLOOKUP($A48,Cibersortx!$A$2:$W$91,22,0)</f>
        <v>4.3324204450683997E-3</v>
      </c>
      <c r="W48" s="3">
        <f>VLOOKUP($A48,Cibersortx!$A$2:$W$91,23,0)</f>
        <v>4.4790219646815399E-2</v>
      </c>
    </row>
    <row r="49" spans="1:23" x14ac:dyDescent="0.3">
      <c r="A49" s="3" t="s">
        <v>70</v>
      </c>
      <c r="B49" s="3">
        <f>VLOOKUP($A49,Cibersortx!$A$2:$W$91,2,0)</f>
        <v>0.117427988925298</v>
      </c>
      <c r="C49" s="3">
        <f>VLOOKUP($A49,Cibersortx!$A$2:$W$91,3,0)</f>
        <v>0</v>
      </c>
      <c r="D49" s="3">
        <f>VLOOKUP($A49,Cibersortx!$A$2:$W$91,4,0)</f>
        <v>3.6043102803591499E-2</v>
      </c>
      <c r="E49" s="3">
        <f>VLOOKUP($A49,Cibersortx!$A$2:$W$91,5,0)</f>
        <v>3.3216492212255998E-2</v>
      </c>
      <c r="F49" s="3">
        <f>VLOOKUP($A49,Cibersortx!$A$2:$W$91,6,0)</f>
        <v>4.2344466779056199E-2</v>
      </c>
      <c r="G49" s="3">
        <f>VLOOKUP($A49,Cibersortx!$A$2:$W$91,7,0)</f>
        <v>9.3467631514203703E-2</v>
      </c>
      <c r="H49" s="3">
        <f>VLOOKUP($A49,Cibersortx!$A$2:$W$91,8,0)</f>
        <v>3.5031982970256401E-3</v>
      </c>
      <c r="I49" s="3">
        <f>VLOOKUP($A49,Cibersortx!$A$2:$W$91,9,0)</f>
        <v>4.4073526555240203E-2</v>
      </c>
      <c r="J49" s="3">
        <f>VLOOKUP($A49,Cibersortx!$A$2:$W$91,10,0)</f>
        <v>0</v>
      </c>
      <c r="K49" s="3">
        <f>VLOOKUP($A49,Cibersortx!$A$2:$W$91,11,0)</f>
        <v>9.2506884888325494E-2</v>
      </c>
      <c r="L49" s="3">
        <f>VLOOKUP($A49,Cibersortx!$A$2:$W$91,12,0)</f>
        <v>0</v>
      </c>
      <c r="M49" s="3">
        <f>VLOOKUP($A49,Cibersortx!$A$2:$W$91,13,0)</f>
        <v>0</v>
      </c>
      <c r="N49" s="3">
        <f>VLOOKUP($A49,Cibersortx!$A$2:$W$91,14,0)</f>
        <v>0</v>
      </c>
      <c r="O49" s="3">
        <f>VLOOKUP($A49,Cibersortx!$A$2:$W$91,15,0)</f>
        <v>0</v>
      </c>
      <c r="P49" s="3">
        <f>VLOOKUP($A49,Cibersortx!$A$2:$W$91,16,0)</f>
        <v>4.5897604832872703E-2</v>
      </c>
      <c r="Q49" s="3">
        <f>VLOOKUP($A49,Cibersortx!$A$2:$W$91,17,0)</f>
        <v>0.219426229571691</v>
      </c>
      <c r="R49" s="3">
        <f>VLOOKUP($A49,Cibersortx!$A$2:$W$91,18,0)</f>
        <v>0</v>
      </c>
      <c r="S49" s="3">
        <f>VLOOKUP($A49,Cibersortx!$A$2:$W$91,19,0)</f>
        <v>2.7826823049009301E-2</v>
      </c>
      <c r="T49" s="3">
        <f>VLOOKUP($A49,Cibersortx!$A$2:$W$87,20,0)</f>
        <v>0</v>
      </c>
      <c r="U49" s="3">
        <f>VLOOKUP($A49,Cibersortx!$A$2:$W$87,21,0)</f>
        <v>0.15509183678892599</v>
      </c>
      <c r="V49" s="3">
        <f>VLOOKUP($A49,Cibersortx!$A$2:$W$87,22,0)</f>
        <v>1.79872233199047E-2</v>
      </c>
      <c r="W49" s="3">
        <f>VLOOKUP($A49,Cibersortx!$A$2:$W$87,23,0)</f>
        <v>7.1186990462599395E-2</v>
      </c>
    </row>
    <row r="50" spans="1:23" x14ac:dyDescent="0.3">
      <c r="A50" s="3" t="s">
        <v>69</v>
      </c>
      <c r="B50" s="3">
        <f>VLOOKUP($A50,Cibersortx!$A$2:$W$91,2,0)</f>
        <v>0.135937390465661</v>
      </c>
      <c r="C50" s="3">
        <f>VLOOKUP($A50,Cibersortx!$A$2:$W$91,3,0)</f>
        <v>4.3200629079380298E-2</v>
      </c>
      <c r="D50" s="3">
        <f>VLOOKUP($A50,Cibersortx!$A$2:$W$91,4,0)</f>
        <v>0</v>
      </c>
      <c r="E50" s="3">
        <f>VLOOKUP($A50,Cibersortx!$A$2:$W$91,5,0)</f>
        <v>0</v>
      </c>
      <c r="F50" s="3">
        <f>VLOOKUP($A50,Cibersortx!$A$2:$W$91,6,0)</f>
        <v>0.14282249273004799</v>
      </c>
      <c r="G50" s="3">
        <f>VLOOKUP($A50,Cibersortx!$A$2:$W$91,7,0)</f>
        <v>2.1436754376651199E-2</v>
      </c>
      <c r="H50" s="3">
        <f>VLOOKUP($A50,Cibersortx!$A$2:$W$91,8,0)</f>
        <v>1.67427474754251E-3</v>
      </c>
      <c r="I50" s="3">
        <f>VLOOKUP($A50,Cibersortx!$A$2:$W$91,9,0)</f>
        <v>8.9753682928467096E-2</v>
      </c>
      <c r="J50" s="3">
        <f>VLOOKUP($A50,Cibersortx!$A$2:$W$91,10,0)</f>
        <v>0</v>
      </c>
      <c r="K50" s="3">
        <f>VLOOKUP($A50,Cibersortx!$A$2:$W$91,11,0)</f>
        <v>0.207176912510942</v>
      </c>
      <c r="L50" s="3">
        <f>VLOOKUP($A50,Cibersortx!$A$2:$W$91,12,0)</f>
        <v>0</v>
      </c>
      <c r="M50" s="3">
        <f>VLOOKUP($A50,Cibersortx!$A$2:$W$91,13,0)</f>
        <v>6.17713861872312E-3</v>
      </c>
      <c r="N50" s="3">
        <f>VLOOKUP($A50,Cibersortx!$A$2:$W$91,14,0)</f>
        <v>0</v>
      </c>
      <c r="O50" s="3">
        <f>VLOOKUP($A50,Cibersortx!$A$2:$W$91,15,0)</f>
        <v>0</v>
      </c>
      <c r="P50" s="3">
        <f>VLOOKUP($A50,Cibersortx!$A$2:$W$91,16,0)</f>
        <v>4.4510555628213197E-2</v>
      </c>
      <c r="Q50" s="3">
        <f>VLOOKUP($A50,Cibersortx!$A$2:$W$91,17,0)</f>
        <v>5.9605838098033902E-2</v>
      </c>
      <c r="R50" s="3">
        <f>VLOOKUP($A50,Cibersortx!$A$2:$W$91,18,0)</f>
        <v>2.9170246941854001E-2</v>
      </c>
      <c r="S50" s="3">
        <f>VLOOKUP($A50,Cibersortx!$A$2:$W$91,19,0)</f>
        <v>3.5374261934387002E-2</v>
      </c>
      <c r="T50" s="3">
        <f>VLOOKUP($A50,Cibersortx!$A$2:$W$87,20,0)</f>
        <v>0</v>
      </c>
      <c r="U50" s="3">
        <f>VLOOKUP($A50,Cibersortx!$A$2:$W$87,21,0)</f>
        <v>0.15032235084911499</v>
      </c>
      <c r="V50" s="3">
        <f>VLOOKUP($A50,Cibersortx!$A$2:$W$87,22,0)</f>
        <v>1.93334331912145E-2</v>
      </c>
      <c r="W50" s="3">
        <f>VLOOKUP($A50,Cibersortx!$A$2:$W$87,23,0)</f>
        <v>1.3504037899767601E-2</v>
      </c>
    </row>
    <row r="51" spans="1:23" x14ac:dyDescent="0.3">
      <c r="A51" s="3" t="s">
        <v>68</v>
      </c>
      <c r="B51" s="3">
        <f>VLOOKUP($A51,Cibersortx!$A$2:$W$91,2,0)</f>
        <v>0</v>
      </c>
      <c r="C51" s="3">
        <f>VLOOKUP($A51,Cibersortx!$A$2:$W$91,3,0)</f>
        <v>5.5656668545534797E-2</v>
      </c>
      <c r="D51" s="3">
        <f>VLOOKUP($A51,Cibersortx!$A$2:$W$91,4,0)</f>
        <v>3.4661917588287003E-2</v>
      </c>
      <c r="E51" s="3">
        <f>VLOOKUP($A51,Cibersortx!$A$2:$W$91,5,0)</f>
        <v>4.36082722478177E-2</v>
      </c>
      <c r="F51" s="3">
        <f>VLOOKUP($A51,Cibersortx!$A$2:$W$91,6,0)</f>
        <v>0</v>
      </c>
      <c r="G51" s="3">
        <f>VLOOKUP($A51,Cibersortx!$A$2:$W$91,7,0)</f>
        <v>0.10750736836651401</v>
      </c>
      <c r="H51" s="3">
        <f>VLOOKUP($A51,Cibersortx!$A$2:$W$91,8,0)</f>
        <v>0</v>
      </c>
      <c r="I51" s="3">
        <f>VLOOKUP($A51,Cibersortx!$A$2:$W$91,9,0)</f>
        <v>6.0184591105565399E-2</v>
      </c>
      <c r="J51" s="3">
        <f>VLOOKUP($A51,Cibersortx!$A$2:$W$91,10,0)</f>
        <v>0</v>
      </c>
      <c r="K51" s="3">
        <f>VLOOKUP($A51,Cibersortx!$A$2:$W$91,11,0)</f>
        <v>2.6338846671983999E-2</v>
      </c>
      <c r="L51" s="3">
        <f>VLOOKUP($A51,Cibersortx!$A$2:$W$91,12,0)</f>
        <v>1.6341386591136198E-2</v>
      </c>
      <c r="M51" s="3">
        <f>VLOOKUP($A51,Cibersortx!$A$2:$W$91,13,0)</f>
        <v>0</v>
      </c>
      <c r="N51" s="3">
        <f>VLOOKUP($A51,Cibersortx!$A$2:$W$91,14,0)</f>
        <v>9.8739378467866498E-2</v>
      </c>
      <c r="O51" s="3">
        <f>VLOOKUP($A51,Cibersortx!$A$2:$W$91,15,0)</f>
        <v>0</v>
      </c>
      <c r="P51" s="3">
        <f>VLOOKUP($A51,Cibersortx!$A$2:$W$91,16,0)</f>
        <v>4.4786465699151602E-2</v>
      </c>
      <c r="Q51" s="3">
        <f>VLOOKUP($A51,Cibersortx!$A$2:$W$91,17,0)</f>
        <v>0.25535644064228502</v>
      </c>
      <c r="R51" s="3">
        <f>VLOOKUP($A51,Cibersortx!$A$2:$W$91,18,0)</f>
        <v>3.4025554563613503E-2</v>
      </c>
      <c r="S51" s="3">
        <f>VLOOKUP($A51,Cibersortx!$A$2:$W$91,19,0)</f>
        <v>4.9995493021365398E-2</v>
      </c>
      <c r="T51" s="3">
        <f>VLOOKUP($A51,Cibersortx!$A$2:$W$87,20,0)</f>
        <v>0</v>
      </c>
      <c r="U51" s="3">
        <f>VLOOKUP($A51,Cibersortx!$A$2:$W$87,21,0)</f>
        <v>0.14913243207274501</v>
      </c>
      <c r="V51" s="3">
        <f>VLOOKUP($A51,Cibersortx!$A$2:$W$87,22,0)</f>
        <v>1.6786215628755999E-2</v>
      </c>
      <c r="W51" s="3">
        <f>VLOOKUP($A51,Cibersortx!$A$2:$W$87,23,0)</f>
        <v>6.8789687873779702E-3</v>
      </c>
    </row>
    <row r="52" spans="1:23" x14ac:dyDescent="0.3">
      <c r="A52" s="3" t="s">
        <v>64</v>
      </c>
      <c r="B52" s="3">
        <f>VLOOKUP($A52,Cibersortx!$A$2:$W$91,2,0)</f>
        <v>2.4426684096047501E-3</v>
      </c>
      <c r="C52" s="3">
        <f>VLOOKUP($A52,Cibersortx!$A$2:$W$91,3,0)</f>
        <v>0</v>
      </c>
      <c r="D52" s="3">
        <f>VLOOKUP($A52,Cibersortx!$A$2:$W$91,4,0)</f>
        <v>4.4412380075932196E-3</v>
      </c>
      <c r="E52" s="3">
        <f>VLOOKUP($A52,Cibersortx!$A$2:$W$91,5,0)</f>
        <v>0</v>
      </c>
      <c r="F52" s="3">
        <f>VLOOKUP($A52,Cibersortx!$A$2:$W$91,6,0)</f>
        <v>0</v>
      </c>
      <c r="G52" s="3">
        <f>VLOOKUP($A52,Cibersortx!$A$2:$W$91,7,0)</f>
        <v>3.3672455529342601E-2</v>
      </c>
      <c r="H52" s="3">
        <f>VLOOKUP($A52,Cibersortx!$A$2:$W$91,8,0)</f>
        <v>0</v>
      </c>
      <c r="I52" s="3">
        <f>VLOOKUP($A52,Cibersortx!$A$2:$W$91,9,0)</f>
        <v>1.4230200598265E-2</v>
      </c>
      <c r="J52" s="3">
        <f>VLOOKUP($A52,Cibersortx!$A$2:$W$91,10,0)</f>
        <v>1.4648433511330401E-2</v>
      </c>
      <c r="K52" s="3">
        <f>VLOOKUP($A52,Cibersortx!$A$2:$W$91,11,0)</f>
        <v>8.4553175037481498E-2</v>
      </c>
      <c r="L52" s="3">
        <f>VLOOKUP($A52,Cibersortx!$A$2:$W$91,12,0)</f>
        <v>0</v>
      </c>
      <c r="M52" s="3">
        <f>VLOOKUP($A52,Cibersortx!$A$2:$W$91,13,0)</f>
        <v>6.5242462104306504E-3</v>
      </c>
      <c r="N52" s="3">
        <f>VLOOKUP($A52,Cibersortx!$A$2:$W$91,14,0)</f>
        <v>0</v>
      </c>
      <c r="O52" s="3">
        <f>VLOOKUP($A52,Cibersortx!$A$2:$W$91,15,0)</f>
        <v>0.58054917540343298</v>
      </c>
      <c r="P52" s="3">
        <f>VLOOKUP($A52,Cibersortx!$A$2:$W$91,16,0)</f>
        <v>2.6426568541267299E-2</v>
      </c>
      <c r="Q52" s="3">
        <f>VLOOKUP($A52,Cibersortx!$A$2:$W$91,17,0)</f>
        <v>0.10338151401429101</v>
      </c>
      <c r="R52" s="3">
        <f>VLOOKUP($A52,Cibersortx!$A$2:$W$91,18,0)</f>
        <v>1.2592317685431601E-2</v>
      </c>
      <c r="S52" s="3">
        <f>VLOOKUP($A52,Cibersortx!$A$2:$W$91,19,0)</f>
        <v>0</v>
      </c>
      <c r="T52" s="3">
        <f>VLOOKUP($A52,Cibersortx!$A$2:$W$87,20,0)</f>
        <v>0</v>
      </c>
      <c r="U52" s="3">
        <f>VLOOKUP($A52,Cibersortx!$A$2:$W$87,21,0)</f>
        <v>9.8146932296342304E-2</v>
      </c>
      <c r="V52" s="3">
        <f>VLOOKUP($A52,Cibersortx!$A$2:$W$87,22,0)</f>
        <v>0</v>
      </c>
      <c r="W52" s="3">
        <f>VLOOKUP($A52,Cibersortx!$A$2:$W$87,23,0)</f>
        <v>1.83910747551875E-2</v>
      </c>
    </row>
    <row r="53" spans="1:23" x14ac:dyDescent="0.3">
      <c r="A53" s="3" t="s">
        <v>30</v>
      </c>
      <c r="B53" s="3">
        <f>VLOOKUP($A53,Cibersortx!$A$2:$W$91,2,0)</f>
        <v>4.2924534862375303E-2</v>
      </c>
      <c r="C53" s="3">
        <f>VLOOKUP($A53,Cibersortx!$A$2:$W$91,3,0)</f>
        <v>0</v>
      </c>
      <c r="D53" s="3">
        <f>VLOOKUP($A53,Cibersortx!$A$2:$W$91,4,0)</f>
        <v>2.11885557169764E-2</v>
      </c>
      <c r="E53" s="3">
        <f>VLOOKUP($A53,Cibersortx!$A$2:$W$91,5,0)</f>
        <v>0.114454601636056</v>
      </c>
      <c r="F53" s="3">
        <f>VLOOKUP($A53,Cibersortx!$A$2:$W$91,6,0)</f>
        <v>0</v>
      </c>
      <c r="G53" s="3">
        <f>VLOOKUP($A53,Cibersortx!$A$2:$W$91,7,0)</f>
        <v>5.6305121609485601E-2</v>
      </c>
      <c r="H53" s="3">
        <f>VLOOKUP($A53,Cibersortx!$A$2:$W$91,8,0)</f>
        <v>5.7440366962992998E-4</v>
      </c>
      <c r="I53" s="3">
        <f>VLOOKUP($A53,Cibersortx!$A$2:$W$91,9,0)</f>
        <v>9.17483585117711E-2</v>
      </c>
      <c r="J53" s="3">
        <f>VLOOKUP($A53,Cibersortx!$A$2:$W$91,10,0)</f>
        <v>0</v>
      </c>
      <c r="K53" s="3">
        <f>VLOOKUP($A53,Cibersortx!$A$2:$W$91,11,0)</f>
        <v>9.65843176271938E-2</v>
      </c>
      <c r="L53" s="3">
        <f>VLOOKUP($A53,Cibersortx!$A$2:$W$91,12,0)</f>
        <v>0</v>
      </c>
      <c r="M53" s="3">
        <f>VLOOKUP($A53,Cibersortx!$A$2:$W$91,13,0)</f>
        <v>2.2129083342557398E-3</v>
      </c>
      <c r="N53" s="3">
        <f>VLOOKUP($A53,Cibersortx!$A$2:$W$91,14,0)</f>
        <v>3.3813417042579501E-2</v>
      </c>
      <c r="O53" s="3">
        <f>VLOOKUP($A53,Cibersortx!$A$2:$W$91,15,0)</f>
        <v>0</v>
      </c>
      <c r="P53" s="3">
        <f>VLOOKUP($A53,Cibersortx!$A$2:$W$91,16,0)</f>
        <v>3.91884934217335E-2</v>
      </c>
      <c r="Q53" s="3">
        <f>VLOOKUP($A53,Cibersortx!$A$2:$W$91,17,0)</f>
        <v>0.20623676578865099</v>
      </c>
      <c r="R53" s="3">
        <f>VLOOKUP($A53,Cibersortx!$A$2:$W$91,18,0)</f>
        <v>0</v>
      </c>
      <c r="S53" s="3">
        <f>VLOOKUP($A53,Cibersortx!$A$2:$W$91,19,0)</f>
        <v>6.6698442795921006E-2</v>
      </c>
      <c r="T53" s="3">
        <f>VLOOKUP($A53,Cibersortx!$A$2:$W$87,20,0)</f>
        <v>0</v>
      </c>
      <c r="U53" s="3">
        <f>VLOOKUP($A53,Cibersortx!$A$2:$W$87,21,0)</f>
        <v>0.147928385087023</v>
      </c>
      <c r="V53" s="3">
        <f>VLOOKUP($A53,Cibersortx!$A$2:$W$87,22,0)</f>
        <v>2.0439610420792599E-2</v>
      </c>
      <c r="W53" s="3">
        <f>VLOOKUP($A53,Cibersortx!$A$2:$W$87,23,0)</f>
        <v>5.9702083475556299E-2</v>
      </c>
    </row>
    <row r="54" spans="1:23" x14ac:dyDescent="0.3">
      <c r="A54" s="3" t="s">
        <v>29</v>
      </c>
      <c r="B54" s="3">
        <f>VLOOKUP($A54,Cibersortx!$A$2:$W$91,2,0)</f>
        <v>2.3304500873010801E-2</v>
      </c>
      <c r="C54" s="3">
        <f>VLOOKUP($A54,Cibersortx!$A$2:$W$91,3,0)</f>
        <v>0</v>
      </c>
      <c r="D54" s="3">
        <f>VLOOKUP($A54,Cibersortx!$A$2:$W$91,4,0)</f>
        <v>1.9938068052783E-2</v>
      </c>
      <c r="E54" s="3">
        <f>VLOOKUP($A54,Cibersortx!$A$2:$W$91,5,0)</f>
        <v>2.4739557070464401E-2</v>
      </c>
      <c r="F54" s="3">
        <f>VLOOKUP($A54,Cibersortx!$A$2:$W$91,6,0)</f>
        <v>0</v>
      </c>
      <c r="G54" s="3">
        <f>VLOOKUP($A54,Cibersortx!$A$2:$W$91,7,0)</f>
        <v>0.13844935617805601</v>
      </c>
      <c r="H54" s="3">
        <f>VLOOKUP($A54,Cibersortx!$A$2:$W$91,8,0)</f>
        <v>3.0495438231051001E-2</v>
      </c>
      <c r="I54" s="3">
        <f>VLOOKUP($A54,Cibersortx!$A$2:$W$91,9,0)</f>
        <v>1.70171533818868E-2</v>
      </c>
      <c r="J54" s="3">
        <f>VLOOKUP($A54,Cibersortx!$A$2:$W$91,10,0)</f>
        <v>0</v>
      </c>
      <c r="K54" s="3">
        <f>VLOOKUP($A54,Cibersortx!$A$2:$W$91,11,0)</f>
        <v>0.14803306209918199</v>
      </c>
      <c r="L54" s="3">
        <f>VLOOKUP($A54,Cibersortx!$A$2:$W$91,12,0)</f>
        <v>0</v>
      </c>
      <c r="M54" s="3">
        <f>VLOOKUP($A54,Cibersortx!$A$2:$W$91,13,0)</f>
        <v>1.74988422980091E-3</v>
      </c>
      <c r="N54" s="3">
        <f>VLOOKUP($A54,Cibersortx!$A$2:$W$91,14,0)</f>
        <v>0</v>
      </c>
      <c r="O54" s="3">
        <f>VLOOKUP($A54,Cibersortx!$A$2:$W$91,15,0)</f>
        <v>7.8246806060537896E-2</v>
      </c>
      <c r="P54" s="3">
        <f>VLOOKUP($A54,Cibersortx!$A$2:$W$91,16,0)</f>
        <v>5.66373156115226E-3</v>
      </c>
      <c r="Q54" s="3">
        <f>VLOOKUP($A54,Cibersortx!$A$2:$W$91,17,0)</f>
        <v>0.126118394794311</v>
      </c>
      <c r="R54" s="3">
        <f>VLOOKUP($A54,Cibersortx!$A$2:$W$91,18,0)</f>
        <v>1.8184549970948101E-2</v>
      </c>
      <c r="S54" s="3">
        <f>VLOOKUP($A54,Cibersortx!$A$2:$W$91,19,0)</f>
        <v>8.9484067561547198E-2</v>
      </c>
      <c r="T54" s="3">
        <f>VLOOKUP($A54,Cibersortx!$A$2:$W$87,20,0)</f>
        <v>0</v>
      </c>
      <c r="U54" s="3">
        <f>VLOOKUP($A54,Cibersortx!$A$2:$W$87,21,0)</f>
        <v>0.134839567060697</v>
      </c>
      <c r="V54" s="3">
        <f>VLOOKUP($A54,Cibersortx!$A$2:$W$87,22,0)</f>
        <v>7.8544624466877697E-2</v>
      </c>
      <c r="W54" s="3">
        <f>VLOOKUP($A54,Cibersortx!$A$2:$W$87,23,0)</f>
        <v>6.5191238407694696E-2</v>
      </c>
    </row>
    <row r="55" spans="1:23" x14ac:dyDescent="0.3">
      <c r="A55" s="3" t="s">
        <v>42</v>
      </c>
      <c r="B55" s="3">
        <f>VLOOKUP($A55,Cibersortx!$A$2:$W$91,2,0)</f>
        <v>3.1770325660916802E-2</v>
      </c>
      <c r="C55" s="3">
        <f>VLOOKUP($A55,Cibersortx!$A$2:$W$91,3,0)</f>
        <v>0</v>
      </c>
      <c r="D55" s="3">
        <f>VLOOKUP($A55,Cibersortx!$A$2:$W$91,4,0)</f>
        <v>2.4469663038041801E-2</v>
      </c>
      <c r="E55" s="3">
        <f>VLOOKUP($A55,Cibersortx!$A$2:$W$91,5,0)</f>
        <v>0</v>
      </c>
      <c r="F55" s="3">
        <f>VLOOKUP($A55,Cibersortx!$A$2:$W$91,6,0)</f>
        <v>1.9461406192570401E-2</v>
      </c>
      <c r="G55" s="3">
        <f>VLOOKUP($A55,Cibersortx!$A$2:$W$91,7,0)</f>
        <v>0.167690599229705</v>
      </c>
      <c r="H55" s="3">
        <f>VLOOKUP($A55,Cibersortx!$A$2:$W$91,8,0)</f>
        <v>0</v>
      </c>
      <c r="I55" s="3">
        <f>VLOOKUP($A55,Cibersortx!$A$2:$W$91,9,0)</f>
        <v>5.0491147546709102E-2</v>
      </c>
      <c r="J55" s="3">
        <f>VLOOKUP($A55,Cibersortx!$A$2:$W$91,10,0)</f>
        <v>0</v>
      </c>
      <c r="K55" s="3">
        <f>VLOOKUP($A55,Cibersortx!$A$2:$W$91,11,0)</f>
        <v>0.106138063831806</v>
      </c>
      <c r="L55" s="3">
        <f>VLOOKUP($A55,Cibersortx!$A$2:$W$91,12,0)</f>
        <v>3.7878626432486999E-3</v>
      </c>
      <c r="M55" s="3">
        <f>VLOOKUP($A55,Cibersortx!$A$2:$W$91,13,0)</f>
        <v>0</v>
      </c>
      <c r="N55" s="3">
        <f>VLOOKUP($A55,Cibersortx!$A$2:$W$91,14,0)</f>
        <v>0.101334310663592</v>
      </c>
      <c r="O55" s="3">
        <f>VLOOKUP($A55,Cibersortx!$A$2:$W$91,15,0)</f>
        <v>9.1794704070920594E-2</v>
      </c>
      <c r="P55" s="3">
        <f>VLOOKUP($A55,Cibersortx!$A$2:$W$91,16,0)</f>
        <v>3.7895985657878398E-2</v>
      </c>
      <c r="Q55" s="3">
        <f>VLOOKUP($A55,Cibersortx!$A$2:$W$91,17,0)</f>
        <v>0.103756265387354</v>
      </c>
      <c r="R55" s="3">
        <f>VLOOKUP($A55,Cibersortx!$A$2:$W$91,18,0)</f>
        <v>4.1256558492445798E-2</v>
      </c>
      <c r="S55" s="3">
        <f>VLOOKUP($A55,Cibersortx!$A$2:$W$91,19,0)</f>
        <v>3.5469996367287503E-2</v>
      </c>
      <c r="T55" s="3">
        <f>VLOOKUP($A55,Cibersortx!$A$2:$W$87,20,0)</f>
        <v>5.23557553549861E-3</v>
      </c>
      <c r="U55" s="3">
        <f>VLOOKUP($A55,Cibersortx!$A$2:$W$87,21,0)</f>
        <v>0.108320912847965</v>
      </c>
      <c r="V55" s="3">
        <f>VLOOKUP($A55,Cibersortx!$A$2:$W$87,22,0)</f>
        <v>1.7006670409805202E-2</v>
      </c>
      <c r="W55" s="3">
        <f>VLOOKUP($A55,Cibersortx!$A$2:$W$87,23,0)</f>
        <v>5.4119952424254603E-2</v>
      </c>
    </row>
    <row r="56" spans="1:23" x14ac:dyDescent="0.3">
      <c r="A56" s="3" t="s">
        <v>27</v>
      </c>
      <c r="B56" s="3">
        <f>VLOOKUP($A56,Cibersortx!$A$2:$W$91,2,0)</f>
        <v>3.49944553018995E-3</v>
      </c>
      <c r="C56" s="3">
        <f>VLOOKUP($A56,Cibersortx!$A$2:$W$91,3,0)</f>
        <v>0</v>
      </c>
      <c r="D56" s="3">
        <f>VLOOKUP($A56,Cibersortx!$A$2:$W$91,4,0)</f>
        <v>1.4038758904175001E-2</v>
      </c>
      <c r="E56" s="3">
        <f>VLOOKUP($A56,Cibersortx!$A$2:$W$91,5,0)</f>
        <v>0</v>
      </c>
      <c r="F56" s="3">
        <f>VLOOKUP($A56,Cibersortx!$A$2:$W$91,6,0)</f>
        <v>4.8489437097534E-4</v>
      </c>
      <c r="G56" s="3">
        <f>VLOOKUP($A56,Cibersortx!$A$2:$W$91,7,0)</f>
        <v>9.83988001405081E-2</v>
      </c>
      <c r="H56" s="3">
        <f>VLOOKUP($A56,Cibersortx!$A$2:$W$91,8,0)</f>
        <v>0</v>
      </c>
      <c r="I56" s="3">
        <f>VLOOKUP($A56,Cibersortx!$A$2:$W$91,9,0)</f>
        <v>2.07923822398422E-2</v>
      </c>
      <c r="J56" s="3">
        <f>VLOOKUP($A56,Cibersortx!$A$2:$W$91,10,0)</f>
        <v>0</v>
      </c>
      <c r="K56" s="3">
        <f>VLOOKUP($A56,Cibersortx!$A$2:$W$91,11,0)</f>
        <v>4.8771871026017599E-2</v>
      </c>
      <c r="L56" s="3">
        <f>VLOOKUP($A56,Cibersortx!$A$2:$W$91,12,0)</f>
        <v>0</v>
      </c>
      <c r="M56" s="3">
        <f>VLOOKUP($A56,Cibersortx!$A$2:$W$91,13,0)</f>
        <v>3.11206782365889E-2</v>
      </c>
      <c r="N56" s="3">
        <f>VLOOKUP($A56,Cibersortx!$A$2:$W$91,14,0)</f>
        <v>7.9819278852241604E-2</v>
      </c>
      <c r="O56" s="3">
        <f>VLOOKUP($A56,Cibersortx!$A$2:$W$91,15,0)</f>
        <v>5.5493734349857701E-2</v>
      </c>
      <c r="P56" s="3">
        <f>VLOOKUP($A56,Cibersortx!$A$2:$W$91,16,0)</f>
        <v>3.1613584987332299E-2</v>
      </c>
      <c r="Q56" s="3">
        <f>VLOOKUP($A56,Cibersortx!$A$2:$W$91,17,0)</f>
        <v>9.3690498404752506E-2</v>
      </c>
      <c r="R56" s="3">
        <f>VLOOKUP($A56,Cibersortx!$A$2:$W$91,18,0)</f>
        <v>1.12548928480075E-2</v>
      </c>
      <c r="S56" s="3">
        <f>VLOOKUP($A56,Cibersortx!$A$2:$W$91,19,0)</f>
        <v>2.69343078026839E-2</v>
      </c>
      <c r="T56" s="3">
        <f>VLOOKUP($A56,Cibersortx!$A$2:$W$87,20,0)</f>
        <v>0</v>
      </c>
      <c r="U56" s="3">
        <f>VLOOKUP($A56,Cibersortx!$A$2:$W$87,21,0)</f>
        <v>0.38986485692789702</v>
      </c>
      <c r="V56" s="3">
        <f>VLOOKUP($A56,Cibersortx!$A$2:$W$87,22,0)</f>
        <v>3.3448138467544401E-2</v>
      </c>
      <c r="W56" s="3">
        <f>VLOOKUP($A56,Cibersortx!$A$2:$W$87,23,0)</f>
        <v>6.07738769113862E-2</v>
      </c>
    </row>
    <row r="57" spans="1:23" x14ac:dyDescent="0.3">
      <c r="A57" s="3" t="s">
        <v>52</v>
      </c>
      <c r="B57" s="3">
        <f>VLOOKUP($A57,Cibersortx!$A$2:$W$91,2,0)</f>
        <v>3.9197520029553099E-3</v>
      </c>
      <c r="C57" s="3">
        <f>VLOOKUP($A57,Cibersortx!$A$2:$W$91,3,0)</f>
        <v>7.31709292794661E-3</v>
      </c>
      <c r="D57" s="3">
        <f>VLOOKUP($A57,Cibersortx!$A$2:$W$91,4,0)</f>
        <v>1.7790806247580601E-2</v>
      </c>
      <c r="E57" s="3">
        <f>VLOOKUP($A57,Cibersortx!$A$2:$W$91,5,0)</f>
        <v>0.10694758719802901</v>
      </c>
      <c r="F57" s="3">
        <f>VLOOKUP($A57,Cibersortx!$A$2:$W$91,6,0)</f>
        <v>0</v>
      </c>
      <c r="G57" s="3">
        <f>VLOOKUP($A57,Cibersortx!$A$2:$W$91,7,0)</f>
        <v>0.12707540275830101</v>
      </c>
      <c r="H57" s="3">
        <f>VLOOKUP($A57,Cibersortx!$A$2:$W$91,8,0)</f>
        <v>2.1170067197048299E-2</v>
      </c>
      <c r="I57" s="3">
        <f>VLOOKUP($A57,Cibersortx!$A$2:$W$91,9,0)</f>
        <v>3.9574422758599702E-2</v>
      </c>
      <c r="J57" s="3">
        <f>VLOOKUP($A57,Cibersortx!$A$2:$W$91,10,0)</f>
        <v>0</v>
      </c>
      <c r="K57" s="3">
        <f>VLOOKUP($A57,Cibersortx!$A$2:$W$91,11,0)</f>
        <v>3.9984387291168703E-2</v>
      </c>
      <c r="L57" s="3">
        <f>VLOOKUP($A57,Cibersortx!$A$2:$W$91,12,0)</f>
        <v>0</v>
      </c>
      <c r="M57" s="3">
        <f>VLOOKUP($A57,Cibersortx!$A$2:$W$91,13,0)</f>
        <v>8.4523727404239198E-3</v>
      </c>
      <c r="N57" s="3">
        <f>VLOOKUP($A57,Cibersortx!$A$2:$W$91,14,0)</f>
        <v>3.5796495336807899E-2</v>
      </c>
      <c r="O57" s="3">
        <f>VLOOKUP($A57,Cibersortx!$A$2:$W$91,15,0)</f>
        <v>0</v>
      </c>
      <c r="P57" s="3">
        <f>VLOOKUP($A57,Cibersortx!$A$2:$W$91,16,0)</f>
        <v>7.6471791125747299E-2</v>
      </c>
      <c r="Q57" s="3">
        <f>VLOOKUP($A57,Cibersortx!$A$2:$W$91,17,0)</f>
        <v>0.18526614340033901</v>
      </c>
      <c r="R57" s="3">
        <f>VLOOKUP($A57,Cibersortx!$A$2:$W$91,18,0)</f>
        <v>9.3648225313740105E-2</v>
      </c>
      <c r="S57" s="3">
        <f>VLOOKUP($A57,Cibersortx!$A$2:$W$91,19,0)</f>
        <v>4.9507324598440199E-2</v>
      </c>
      <c r="T57" s="3">
        <f>VLOOKUP($A57,Cibersortx!$A$2:$W$87,20,0)</f>
        <v>0</v>
      </c>
      <c r="U57" s="3">
        <f>VLOOKUP($A57,Cibersortx!$A$2:$W$87,21,0)</f>
        <v>5.9344795610522097E-2</v>
      </c>
      <c r="V57" s="3">
        <f>VLOOKUP($A57,Cibersortx!$A$2:$W$87,22,0)</f>
        <v>5.5922556104481401E-2</v>
      </c>
      <c r="W57" s="3">
        <f>VLOOKUP($A57,Cibersortx!$A$2:$W$87,23,0)</f>
        <v>7.1810777387869507E-2</v>
      </c>
    </row>
    <row r="58" spans="1:23" x14ac:dyDescent="0.3">
      <c r="A58" s="3" t="s">
        <v>53</v>
      </c>
      <c r="B58" s="3">
        <f>VLOOKUP($A58,Cibersortx!$A$2:$W$91,2,0)</f>
        <v>0</v>
      </c>
      <c r="C58" s="3">
        <f>VLOOKUP($A58,Cibersortx!$A$2:$W$91,3,0)</f>
        <v>1.8929656178321399E-2</v>
      </c>
      <c r="D58" s="3">
        <f>VLOOKUP($A58,Cibersortx!$A$2:$W$91,4,0)</f>
        <v>1.1147425905639399E-2</v>
      </c>
      <c r="E58" s="3">
        <f>VLOOKUP($A58,Cibersortx!$A$2:$W$91,5,0)</f>
        <v>0</v>
      </c>
      <c r="F58" s="3">
        <f>VLOOKUP($A58,Cibersortx!$A$2:$W$91,6,0)</f>
        <v>5.9379363618672298E-2</v>
      </c>
      <c r="G58" s="3">
        <f>VLOOKUP($A58,Cibersortx!$A$2:$W$91,7,0)</f>
        <v>0.15016565910139101</v>
      </c>
      <c r="H58" s="3">
        <f>VLOOKUP($A58,Cibersortx!$A$2:$W$91,8,0)</f>
        <v>5.7987341337674199E-2</v>
      </c>
      <c r="I58" s="3">
        <f>VLOOKUP($A58,Cibersortx!$A$2:$W$91,9,0)</f>
        <v>1.16187257877304E-2</v>
      </c>
      <c r="J58" s="3">
        <f>VLOOKUP($A58,Cibersortx!$A$2:$W$91,10,0)</f>
        <v>0</v>
      </c>
      <c r="K58" s="3">
        <f>VLOOKUP($A58,Cibersortx!$A$2:$W$91,11,0)</f>
        <v>0</v>
      </c>
      <c r="L58" s="3">
        <f>VLOOKUP($A58,Cibersortx!$A$2:$W$91,12,0)</f>
        <v>0.210771820955375</v>
      </c>
      <c r="M58" s="3">
        <f>VLOOKUP($A58,Cibersortx!$A$2:$W$91,13,0)</f>
        <v>0</v>
      </c>
      <c r="N58" s="3">
        <f>VLOOKUP($A58,Cibersortx!$A$2:$W$91,14,0)</f>
        <v>0.108397468803798</v>
      </c>
      <c r="O58" s="3">
        <f>VLOOKUP($A58,Cibersortx!$A$2:$W$91,15,0)</f>
        <v>4.8984000948606297E-2</v>
      </c>
      <c r="P58" s="3">
        <f>VLOOKUP($A58,Cibersortx!$A$2:$W$91,16,0)</f>
        <v>5.5891875090774097E-2</v>
      </c>
      <c r="Q58" s="3">
        <f>VLOOKUP($A58,Cibersortx!$A$2:$W$91,17,0)</f>
        <v>0.104684217648703</v>
      </c>
      <c r="R58" s="3">
        <f>VLOOKUP($A58,Cibersortx!$A$2:$W$91,18,0)</f>
        <v>2.6412697995158101E-2</v>
      </c>
      <c r="S58" s="3">
        <f>VLOOKUP($A58,Cibersortx!$A$2:$W$91,19,0)</f>
        <v>2.8420298907169201E-2</v>
      </c>
      <c r="T58" s="3">
        <f>VLOOKUP($A58,Cibersortx!$A$2:$W$87,20,0)</f>
        <v>0</v>
      </c>
      <c r="U58" s="3">
        <f>VLOOKUP($A58,Cibersortx!$A$2:$W$87,21,0)</f>
        <v>5.1571994257836602E-2</v>
      </c>
      <c r="V58" s="3">
        <f>VLOOKUP($A58,Cibersortx!$A$2:$W$87,22,0)</f>
        <v>4.3277260141310801E-2</v>
      </c>
      <c r="W58" s="3">
        <f>VLOOKUP($A58,Cibersortx!$A$2:$W$87,23,0)</f>
        <v>1.23601933218399E-2</v>
      </c>
    </row>
    <row r="59" spans="1:23" x14ac:dyDescent="0.3">
      <c r="A59" s="3" t="s">
        <v>31</v>
      </c>
      <c r="B59" s="3">
        <f>VLOOKUP($A59,Cibersortx!$A$2:$W$91,2,0)</f>
        <v>1.35389308114155E-2</v>
      </c>
      <c r="C59" s="3">
        <f>VLOOKUP($A59,Cibersortx!$A$2:$W$91,3,0)</f>
        <v>0</v>
      </c>
      <c r="D59" s="3">
        <f>VLOOKUP($A59,Cibersortx!$A$2:$W$91,4,0)</f>
        <v>1.8819154656811998E-2</v>
      </c>
      <c r="E59" s="3">
        <f>VLOOKUP($A59,Cibersortx!$A$2:$W$91,5,0)</f>
        <v>5.7166343439732099E-2</v>
      </c>
      <c r="F59" s="3">
        <f>VLOOKUP($A59,Cibersortx!$A$2:$W$91,6,0)</f>
        <v>0</v>
      </c>
      <c r="G59" s="3">
        <f>VLOOKUP($A59,Cibersortx!$A$2:$W$91,7,0)</f>
        <v>0.10953704938889</v>
      </c>
      <c r="H59" s="3">
        <f>VLOOKUP($A59,Cibersortx!$A$2:$W$91,8,0)</f>
        <v>2.6968296993578701E-2</v>
      </c>
      <c r="I59" s="3">
        <f>VLOOKUP($A59,Cibersortx!$A$2:$W$91,9,0)</f>
        <v>2.3549274353755999E-2</v>
      </c>
      <c r="J59" s="3">
        <f>VLOOKUP($A59,Cibersortx!$A$2:$W$91,10,0)</f>
        <v>0</v>
      </c>
      <c r="K59" s="3">
        <f>VLOOKUP($A59,Cibersortx!$A$2:$W$91,11,0)</f>
        <v>7.3341944079151206E-2</v>
      </c>
      <c r="L59" s="3">
        <f>VLOOKUP($A59,Cibersortx!$A$2:$W$91,12,0)</f>
        <v>0</v>
      </c>
      <c r="M59" s="3">
        <f>VLOOKUP($A59,Cibersortx!$A$2:$W$91,13,0)</f>
        <v>8.5866942535068796E-2</v>
      </c>
      <c r="N59" s="3">
        <f>VLOOKUP($A59,Cibersortx!$A$2:$W$91,14,0)</f>
        <v>6.1974608670128502E-2</v>
      </c>
      <c r="O59" s="3">
        <f>VLOOKUP($A59,Cibersortx!$A$2:$W$91,15,0)</f>
        <v>1.38443021938404E-2</v>
      </c>
      <c r="P59" s="3">
        <f>VLOOKUP($A59,Cibersortx!$A$2:$W$91,16,0)</f>
        <v>5.0996295077602199E-2</v>
      </c>
      <c r="Q59" s="3">
        <f>VLOOKUP($A59,Cibersortx!$A$2:$W$91,17,0)</f>
        <v>7.8593358962700297E-2</v>
      </c>
      <c r="R59" s="3">
        <f>VLOOKUP($A59,Cibersortx!$A$2:$W$91,18,0)</f>
        <v>2.1760544376302E-2</v>
      </c>
      <c r="S59" s="3">
        <f>VLOOKUP($A59,Cibersortx!$A$2:$W$91,19,0)</f>
        <v>3.7862060580940403E-2</v>
      </c>
      <c r="T59" s="3">
        <f>VLOOKUP($A59,Cibersortx!$A$2:$W$87,20,0)</f>
        <v>0</v>
      </c>
      <c r="U59" s="3">
        <f>VLOOKUP($A59,Cibersortx!$A$2:$W$87,21,0)</f>
        <v>0.25266823886616202</v>
      </c>
      <c r="V59" s="3">
        <f>VLOOKUP($A59,Cibersortx!$A$2:$W$87,22,0)</f>
        <v>2.08419165275338E-2</v>
      </c>
      <c r="W59" s="3">
        <f>VLOOKUP($A59,Cibersortx!$A$2:$W$87,23,0)</f>
        <v>5.26707384863861E-2</v>
      </c>
    </row>
    <row r="60" spans="1:23" x14ac:dyDescent="0.3">
      <c r="A60" s="3" t="s">
        <v>100</v>
      </c>
      <c r="B60" s="3">
        <f>VLOOKUP($A60,Cibersortx!$A$2:$W$91,2,0)</f>
        <v>8.8283557925471295E-2</v>
      </c>
      <c r="C60" s="3">
        <f>VLOOKUP($A60,Cibersortx!$A$2:$W$91,3,0)</f>
        <v>6.46726892901167E-2</v>
      </c>
      <c r="D60" s="3">
        <f>VLOOKUP($A60,Cibersortx!$A$2:$W$91,4,0)</f>
        <v>5.9747120069107698E-3</v>
      </c>
      <c r="E60" s="3">
        <f>VLOOKUP($A60,Cibersortx!$A$2:$W$91,5,0)</f>
        <v>2.3102116137973E-2</v>
      </c>
      <c r="F60" s="3">
        <f>VLOOKUP($A60,Cibersortx!$A$2:$W$91,6,0)</f>
        <v>7.5796453022523205E-2</v>
      </c>
      <c r="G60" s="3">
        <f>VLOOKUP($A60,Cibersortx!$A$2:$W$91,7,0)</f>
        <v>1.8177699661205401E-2</v>
      </c>
      <c r="H60" s="3">
        <f>VLOOKUP($A60,Cibersortx!$A$2:$W$91,8,0)</f>
        <v>1.32517515655952E-3</v>
      </c>
      <c r="I60" s="3">
        <f>VLOOKUP($A60,Cibersortx!$A$2:$W$91,9,0)</f>
        <v>8.1122343964623395E-2</v>
      </c>
      <c r="J60" s="3">
        <f>VLOOKUP($A60,Cibersortx!$A$2:$W$91,10,0)</f>
        <v>3.42244380919429E-3</v>
      </c>
      <c r="K60" s="3">
        <f>VLOOKUP($A60,Cibersortx!$A$2:$W$91,11,0)</f>
        <v>0.124633011417117</v>
      </c>
      <c r="L60" s="3">
        <f>VLOOKUP($A60,Cibersortx!$A$2:$W$91,12,0)</f>
        <v>0</v>
      </c>
      <c r="M60" s="3">
        <f>VLOOKUP($A60,Cibersortx!$A$2:$W$91,13,0)</f>
        <v>1.57968163862722E-2</v>
      </c>
      <c r="N60" s="3">
        <f>VLOOKUP($A60,Cibersortx!$A$2:$W$91,14,0)</f>
        <v>0</v>
      </c>
      <c r="O60" s="3">
        <f>VLOOKUP($A60,Cibersortx!$A$2:$W$91,15,0)</f>
        <v>4.7544019433794901E-3</v>
      </c>
      <c r="P60" s="3">
        <f>VLOOKUP($A60,Cibersortx!$A$2:$W$91,16,0)</f>
        <v>8.2792844371943702E-2</v>
      </c>
      <c r="Q60" s="3">
        <f>VLOOKUP($A60,Cibersortx!$A$2:$W$91,17,0)</f>
        <v>0.15717471828198301</v>
      </c>
      <c r="R60" s="3">
        <f>VLOOKUP($A60,Cibersortx!$A$2:$W$91,18,0)</f>
        <v>7.1707769243456093E-2</v>
      </c>
      <c r="S60" s="3">
        <f>VLOOKUP($A60,Cibersortx!$A$2:$W$91,19,0)</f>
        <v>9.1674367871422795E-3</v>
      </c>
      <c r="T60" s="3">
        <f>VLOOKUP($A60,Cibersortx!$A$2:$W$87,20,0)</f>
        <v>0</v>
      </c>
      <c r="U60" s="3">
        <f>VLOOKUP($A60,Cibersortx!$A$2:$W$87,21,0)</f>
        <v>7.5600005040404594E-2</v>
      </c>
      <c r="V60" s="3">
        <f>VLOOKUP($A60,Cibersortx!$A$2:$W$87,22,0)</f>
        <v>3.5742817524994697E-2</v>
      </c>
      <c r="W60" s="3">
        <f>VLOOKUP($A60,Cibersortx!$A$2:$W$87,23,0)</f>
        <v>6.0752988028728798E-2</v>
      </c>
    </row>
    <row r="61" spans="1:23" x14ac:dyDescent="0.3">
      <c r="A61" s="3" t="s">
        <v>95</v>
      </c>
      <c r="B61" s="3">
        <f>VLOOKUP($A61,Cibersortx!$A$2:$W$91,2,0)</f>
        <v>6.8630039267762594E-2</v>
      </c>
      <c r="C61" s="3">
        <f>VLOOKUP($A61,Cibersortx!$A$2:$W$91,3,0)</f>
        <v>4.4873819211817698E-2</v>
      </c>
      <c r="D61" s="3">
        <f>VLOOKUP($A61,Cibersortx!$A$2:$W$91,4,0)</f>
        <v>0</v>
      </c>
      <c r="E61" s="3">
        <f>VLOOKUP($A61,Cibersortx!$A$2:$W$91,5,0)</f>
        <v>4.07589753105519E-2</v>
      </c>
      <c r="F61" s="3">
        <f>VLOOKUP($A61,Cibersortx!$A$2:$W$91,6,0)</f>
        <v>2.5209106476501798E-2</v>
      </c>
      <c r="G61" s="3">
        <f>VLOOKUP($A61,Cibersortx!$A$2:$W$91,7,0)</f>
        <v>0</v>
      </c>
      <c r="H61" s="3">
        <f>VLOOKUP($A61,Cibersortx!$A$2:$W$91,8,0)</f>
        <v>1.42895081281104E-2</v>
      </c>
      <c r="I61" s="3">
        <f>VLOOKUP($A61,Cibersortx!$A$2:$W$91,9,0)</f>
        <v>8.8090927305792599E-2</v>
      </c>
      <c r="J61" s="3">
        <f>VLOOKUP($A61,Cibersortx!$A$2:$W$91,10,0)</f>
        <v>0</v>
      </c>
      <c r="K61" s="3">
        <f>VLOOKUP($A61,Cibersortx!$A$2:$W$91,11,0)</f>
        <v>0.13289081610582401</v>
      </c>
      <c r="L61" s="3">
        <f>VLOOKUP($A61,Cibersortx!$A$2:$W$91,12,0)</f>
        <v>0</v>
      </c>
      <c r="M61" s="3">
        <f>VLOOKUP($A61,Cibersortx!$A$2:$W$91,13,0)</f>
        <v>1.4907699409398701E-2</v>
      </c>
      <c r="N61" s="3">
        <f>VLOOKUP($A61,Cibersortx!$A$2:$W$91,14,0)</f>
        <v>0</v>
      </c>
      <c r="O61" s="3">
        <f>VLOOKUP($A61,Cibersortx!$A$2:$W$91,15,0)</f>
        <v>0</v>
      </c>
      <c r="P61" s="3">
        <f>VLOOKUP($A61,Cibersortx!$A$2:$W$91,16,0)</f>
        <v>5.49269983632533E-2</v>
      </c>
      <c r="Q61" s="3">
        <f>VLOOKUP($A61,Cibersortx!$A$2:$W$91,17,0)</f>
        <v>0.185781449984493</v>
      </c>
      <c r="R61" s="3">
        <f>VLOOKUP($A61,Cibersortx!$A$2:$W$91,18,0)</f>
        <v>0.13229241223184299</v>
      </c>
      <c r="S61" s="3">
        <f>VLOOKUP($A61,Cibersortx!$A$2:$W$91,19,0)</f>
        <v>1.79358714440849E-2</v>
      </c>
      <c r="T61" s="3">
        <f>VLOOKUP($A61,Cibersortx!$A$2:$W$87,20,0)</f>
        <v>0</v>
      </c>
      <c r="U61" s="3">
        <f>VLOOKUP($A61,Cibersortx!$A$2:$W$87,21,0)</f>
        <v>0.111557090323134</v>
      </c>
      <c r="V61" s="3">
        <f>VLOOKUP($A61,Cibersortx!$A$2:$W$87,22,0)</f>
        <v>1.8872341076166199E-2</v>
      </c>
      <c r="W61" s="3">
        <f>VLOOKUP($A61,Cibersortx!$A$2:$W$87,23,0)</f>
        <v>4.8982945361265698E-2</v>
      </c>
    </row>
    <row r="62" spans="1:23" x14ac:dyDescent="0.3">
      <c r="A62" s="3" t="s">
        <v>40</v>
      </c>
      <c r="B62" s="3">
        <f>VLOOKUP($A62,Cibersortx!$A$2:$W$91,2,0)</f>
        <v>1.7478498273552301E-2</v>
      </c>
      <c r="C62" s="3">
        <f>VLOOKUP($A62,Cibersortx!$A$2:$W$91,3,0)</f>
        <v>0</v>
      </c>
      <c r="D62" s="3">
        <f>VLOOKUP($A62,Cibersortx!$A$2:$W$91,4,0)</f>
        <v>2.0917454909669501E-2</v>
      </c>
      <c r="E62" s="3">
        <f>VLOOKUP($A62,Cibersortx!$A$2:$W$91,5,0)</f>
        <v>0</v>
      </c>
      <c r="F62" s="3">
        <f>VLOOKUP($A62,Cibersortx!$A$2:$W$91,6,0)</f>
        <v>0</v>
      </c>
      <c r="G62" s="3">
        <f>VLOOKUP($A62,Cibersortx!$A$2:$W$91,7,0)</f>
        <v>0.218425152572472</v>
      </c>
      <c r="H62" s="3">
        <f>VLOOKUP($A62,Cibersortx!$A$2:$W$91,8,0)</f>
        <v>7.9091233550942896E-3</v>
      </c>
      <c r="I62" s="3">
        <f>VLOOKUP($A62,Cibersortx!$A$2:$W$91,9,0)</f>
        <v>3.2666423771034597E-2</v>
      </c>
      <c r="J62" s="3">
        <f>VLOOKUP($A62,Cibersortx!$A$2:$W$91,10,0)</f>
        <v>0</v>
      </c>
      <c r="K62" s="3">
        <f>VLOOKUP($A62,Cibersortx!$A$2:$W$91,11,0)</f>
        <v>8.5318197044242899E-2</v>
      </c>
      <c r="L62" s="3">
        <f>VLOOKUP($A62,Cibersortx!$A$2:$W$91,12,0)</f>
        <v>6.2168481351354499E-2</v>
      </c>
      <c r="M62" s="3">
        <f>VLOOKUP($A62,Cibersortx!$A$2:$W$91,13,0)</f>
        <v>0</v>
      </c>
      <c r="N62" s="3">
        <f>VLOOKUP($A62,Cibersortx!$A$2:$W$91,14,0)</f>
        <v>3.0729369502706199E-2</v>
      </c>
      <c r="O62" s="3">
        <f>VLOOKUP($A62,Cibersortx!$A$2:$W$91,15,0)</f>
        <v>0</v>
      </c>
      <c r="P62" s="3">
        <f>VLOOKUP($A62,Cibersortx!$A$2:$W$91,16,0)</f>
        <v>1.8982964523950999E-2</v>
      </c>
      <c r="Q62" s="3">
        <f>VLOOKUP($A62,Cibersortx!$A$2:$W$91,17,0)</f>
        <v>0.158140276740345</v>
      </c>
      <c r="R62" s="3">
        <f>VLOOKUP($A62,Cibersortx!$A$2:$W$91,18,0)</f>
        <v>5.0228792716377202E-2</v>
      </c>
      <c r="S62" s="3">
        <f>VLOOKUP($A62,Cibersortx!$A$2:$W$91,19,0)</f>
        <v>5.4875032335030299E-2</v>
      </c>
      <c r="T62" s="3">
        <f>VLOOKUP($A62,Cibersortx!$A$2:$W$87,20,0)</f>
        <v>0</v>
      </c>
      <c r="U62" s="3">
        <f>VLOOKUP($A62,Cibersortx!$A$2:$W$87,21,0)</f>
        <v>0.16382770283975401</v>
      </c>
      <c r="V62" s="3">
        <f>VLOOKUP($A62,Cibersortx!$A$2:$W$87,22,0)</f>
        <v>5.8202630197457902E-2</v>
      </c>
      <c r="W62" s="3">
        <f>VLOOKUP($A62,Cibersortx!$A$2:$W$87,23,0)</f>
        <v>2.0129899866958598E-2</v>
      </c>
    </row>
    <row r="63" spans="1:23" x14ac:dyDescent="0.3">
      <c r="A63" s="3" t="s">
        <v>54</v>
      </c>
      <c r="B63" s="3">
        <f>VLOOKUP($A63,Cibersortx!$A$2:$W$91,2,0)</f>
        <v>1.4613322954907601E-2</v>
      </c>
      <c r="C63" s="3">
        <f>VLOOKUP($A63,Cibersortx!$A$2:$W$91,3,0)</f>
        <v>1.01769716125378E-2</v>
      </c>
      <c r="D63" s="3">
        <f>VLOOKUP($A63,Cibersortx!$A$2:$W$91,4,0)</f>
        <v>1.3279791554178201E-3</v>
      </c>
      <c r="E63" s="3">
        <f>VLOOKUP($A63,Cibersortx!$A$2:$W$91,5,0)</f>
        <v>0.14936824923669501</v>
      </c>
      <c r="F63" s="3">
        <f>VLOOKUP($A63,Cibersortx!$A$2:$W$91,6,0)</f>
        <v>0</v>
      </c>
      <c r="G63" s="3">
        <f>VLOOKUP($A63,Cibersortx!$A$2:$W$91,7,0)</f>
        <v>8.5120944875601207E-2</v>
      </c>
      <c r="H63" s="3">
        <f>VLOOKUP($A63,Cibersortx!$A$2:$W$91,8,0)</f>
        <v>2.35140786590942E-2</v>
      </c>
      <c r="I63" s="3">
        <f>VLOOKUP($A63,Cibersortx!$A$2:$W$91,9,0)</f>
        <v>1.0107852170092801E-3</v>
      </c>
      <c r="J63" s="3">
        <f>VLOOKUP($A63,Cibersortx!$A$2:$W$91,10,0)</f>
        <v>0</v>
      </c>
      <c r="K63" s="3">
        <f>VLOOKUP($A63,Cibersortx!$A$2:$W$91,11,0)</f>
        <v>2.1468450766814699E-2</v>
      </c>
      <c r="L63" s="3">
        <f>VLOOKUP($A63,Cibersortx!$A$2:$W$91,12,0)</f>
        <v>5.5263786968492802E-2</v>
      </c>
      <c r="M63" s="3">
        <f>VLOOKUP($A63,Cibersortx!$A$2:$W$91,13,0)</f>
        <v>0</v>
      </c>
      <c r="N63" s="3">
        <f>VLOOKUP($A63,Cibersortx!$A$2:$W$91,14,0)</f>
        <v>5.1863324710668901E-2</v>
      </c>
      <c r="O63" s="3">
        <f>VLOOKUP($A63,Cibersortx!$A$2:$W$91,15,0)</f>
        <v>0</v>
      </c>
      <c r="P63" s="3">
        <f>VLOOKUP($A63,Cibersortx!$A$2:$W$91,16,0)</f>
        <v>5.4720547439937497E-2</v>
      </c>
      <c r="Q63" s="3">
        <f>VLOOKUP($A63,Cibersortx!$A$2:$W$91,17,0)</f>
        <v>0.14137505934790101</v>
      </c>
      <c r="R63" s="3">
        <f>VLOOKUP($A63,Cibersortx!$A$2:$W$91,18,0)</f>
        <v>0.15607853663376101</v>
      </c>
      <c r="S63" s="3">
        <f>VLOOKUP($A63,Cibersortx!$A$2:$W$91,19,0)</f>
        <v>3.9441603782305802E-2</v>
      </c>
      <c r="T63" s="3">
        <f>VLOOKUP($A63,Cibersortx!$A$2:$W$87,20,0)</f>
        <v>0</v>
      </c>
      <c r="U63" s="3">
        <f>VLOOKUP($A63,Cibersortx!$A$2:$W$87,21,0)</f>
        <v>4.6978224274783702E-2</v>
      </c>
      <c r="V63" s="3">
        <f>VLOOKUP($A63,Cibersortx!$A$2:$W$87,22,0)</f>
        <v>3.7977428350149403E-2</v>
      </c>
      <c r="W63" s="3">
        <f>VLOOKUP($A63,Cibersortx!$A$2:$W$87,23,0)</f>
        <v>0.109700706013923</v>
      </c>
    </row>
    <row r="64" spans="1:23" x14ac:dyDescent="0.3">
      <c r="A64" s="3" t="s">
        <v>109</v>
      </c>
      <c r="B64" s="3">
        <f>VLOOKUP($A64,Cibersortx!$A$2:$W$91,2,0)</f>
        <v>6.4199371366986998E-3</v>
      </c>
      <c r="C64" s="3">
        <f>VLOOKUP($A64,Cibersortx!$A$2:$W$91,3,0)</f>
        <v>0.111579593312937</v>
      </c>
      <c r="D64" s="3">
        <f>VLOOKUP($A64,Cibersortx!$A$2:$W$91,4,0)</f>
        <v>4.3075734175550003E-2</v>
      </c>
      <c r="E64" s="3">
        <f>VLOOKUP($A64,Cibersortx!$A$2:$W$91,5,0)</f>
        <v>0</v>
      </c>
      <c r="F64" s="3">
        <f>VLOOKUP($A64,Cibersortx!$A$2:$W$91,6,0)</f>
        <v>0</v>
      </c>
      <c r="G64" s="3">
        <f>VLOOKUP($A64,Cibersortx!$A$2:$W$91,7,0)</f>
        <v>0.10208729590575</v>
      </c>
      <c r="H64" s="3">
        <f>VLOOKUP($A64,Cibersortx!$A$2:$W$91,8,0)</f>
        <v>0</v>
      </c>
      <c r="I64" s="3">
        <f>VLOOKUP($A64,Cibersortx!$A$2:$W$91,9,0)</f>
        <v>0.13746653987410401</v>
      </c>
      <c r="J64" s="3">
        <f>VLOOKUP($A64,Cibersortx!$A$2:$W$91,10,0)</f>
        <v>3.33942754734705E-2</v>
      </c>
      <c r="K64" s="3">
        <f>VLOOKUP($A64,Cibersortx!$A$2:$W$91,11,0)</f>
        <v>0.116219901857976</v>
      </c>
      <c r="L64" s="3">
        <f>VLOOKUP($A64,Cibersortx!$A$2:$W$91,12,0)</f>
        <v>0</v>
      </c>
      <c r="M64" s="3">
        <f>VLOOKUP($A64,Cibersortx!$A$2:$W$91,13,0)</f>
        <v>0</v>
      </c>
      <c r="N64" s="3">
        <f>VLOOKUP($A64,Cibersortx!$A$2:$W$91,14,0)</f>
        <v>0</v>
      </c>
      <c r="O64" s="3">
        <f>VLOOKUP($A64,Cibersortx!$A$2:$W$91,15,0)</f>
        <v>0</v>
      </c>
      <c r="P64" s="3">
        <f>VLOOKUP($A64,Cibersortx!$A$2:$W$91,16,0)</f>
        <v>6.4061155617287993E-2</v>
      </c>
      <c r="Q64" s="3">
        <f>VLOOKUP($A64,Cibersortx!$A$2:$W$91,17,0)</f>
        <v>0.21566503263158501</v>
      </c>
      <c r="R64" s="3">
        <f>VLOOKUP($A64,Cibersortx!$A$2:$W$91,18,0)</f>
        <v>4.0902526348705398E-3</v>
      </c>
      <c r="S64" s="3">
        <f>VLOOKUP($A64,Cibersortx!$A$2:$W$91,19,0)</f>
        <v>4.5166681020550097E-2</v>
      </c>
      <c r="T64" s="3">
        <f>VLOOKUP($A64,Cibersortx!$A$2:$W$87,20,0)</f>
        <v>0</v>
      </c>
      <c r="U64" s="3">
        <f>VLOOKUP($A64,Cibersortx!$A$2:$W$87,21,0)</f>
        <v>7.2779360187347805E-2</v>
      </c>
      <c r="V64" s="3">
        <f>VLOOKUP($A64,Cibersortx!$A$2:$W$87,22,0)</f>
        <v>1.9553257825291201E-2</v>
      </c>
      <c r="W64" s="3">
        <f>VLOOKUP($A64,Cibersortx!$A$2:$W$87,23,0)</f>
        <v>2.84409823465821E-2</v>
      </c>
    </row>
    <row r="65" spans="1:23" x14ac:dyDescent="0.3">
      <c r="A65" s="3" t="s">
        <v>59</v>
      </c>
      <c r="B65" s="3">
        <f>VLOOKUP($A65,Cibersortx!$A$2:$W$91,2,0)</f>
        <v>0</v>
      </c>
      <c r="C65" s="3">
        <f>VLOOKUP($A65,Cibersortx!$A$2:$W$91,3,0)</f>
        <v>2.4478630035486902E-3</v>
      </c>
      <c r="D65" s="3">
        <f>VLOOKUP($A65,Cibersortx!$A$2:$W$91,4,0)</f>
        <v>2.2168227822897801E-2</v>
      </c>
      <c r="E65" s="3">
        <f>VLOOKUP($A65,Cibersortx!$A$2:$W$91,5,0)</f>
        <v>0.105570681926845</v>
      </c>
      <c r="F65" s="3">
        <f>VLOOKUP($A65,Cibersortx!$A$2:$W$91,6,0)</f>
        <v>0</v>
      </c>
      <c r="G65" s="3">
        <f>VLOOKUP($A65,Cibersortx!$A$2:$W$91,7,0)</f>
        <v>0.16796089341853601</v>
      </c>
      <c r="H65" s="3">
        <f>VLOOKUP($A65,Cibersortx!$A$2:$W$91,8,0)</f>
        <v>5.8761005618836303E-3</v>
      </c>
      <c r="I65" s="3">
        <f>VLOOKUP($A65,Cibersortx!$A$2:$W$91,9,0)</f>
        <v>1.76015488866995E-2</v>
      </c>
      <c r="J65" s="3">
        <f>VLOOKUP($A65,Cibersortx!$A$2:$W$91,10,0)</f>
        <v>0</v>
      </c>
      <c r="K65" s="3">
        <f>VLOOKUP($A65,Cibersortx!$A$2:$W$91,11,0)</f>
        <v>0</v>
      </c>
      <c r="L65" s="3">
        <f>VLOOKUP($A65,Cibersortx!$A$2:$W$91,12,0)</f>
        <v>0</v>
      </c>
      <c r="M65" s="3">
        <f>VLOOKUP($A65,Cibersortx!$A$2:$W$91,13,0)</f>
        <v>1.63449706033541E-2</v>
      </c>
      <c r="N65" s="3">
        <f>VLOOKUP($A65,Cibersortx!$A$2:$W$91,14,0)</f>
        <v>5.74441768480373E-2</v>
      </c>
      <c r="O65" s="3">
        <f>VLOOKUP($A65,Cibersortx!$A$2:$W$91,15,0)</f>
        <v>0</v>
      </c>
      <c r="P65" s="3">
        <f>VLOOKUP($A65,Cibersortx!$A$2:$W$91,16,0)</f>
        <v>3.5942939518062302E-2</v>
      </c>
      <c r="Q65" s="3">
        <f>VLOOKUP($A65,Cibersortx!$A$2:$W$91,17,0)</f>
        <v>0.116300304618807</v>
      </c>
      <c r="R65" s="3">
        <f>VLOOKUP($A65,Cibersortx!$A$2:$W$91,18,0)</f>
        <v>0.102034215095871</v>
      </c>
      <c r="S65" s="3">
        <f>VLOOKUP($A65,Cibersortx!$A$2:$W$91,19,0)</f>
        <v>4.0704359618090297E-2</v>
      </c>
      <c r="T65" s="3">
        <f>VLOOKUP($A65,Cibersortx!$A$2:$W$87,20,0)</f>
        <v>0</v>
      </c>
      <c r="U65" s="3">
        <f>VLOOKUP($A65,Cibersortx!$A$2:$W$87,21,0)</f>
        <v>0.21037818309331599</v>
      </c>
      <c r="V65" s="3">
        <f>VLOOKUP($A65,Cibersortx!$A$2:$W$87,22,0)</f>
        <v>6.1758564895836102E-2</v>
      </c>
      <c r="W65" s="3">
        <f>VLOOKUP($A65,Cibersortx!$A$2:$W$87,23,0)</f>
        <v>3.7466970088214598E-2</v>
      </c>
    </row>
    <row r="66" spans="1:23" x14ac:dyDescent="0.3">
      <c r="A66" s="3" t="s">
        <v>36</v>
      </c>
      <c r="B66" s="3">
        <f>VLOOKUP($A66,Cibersortx!$A$2:$W$91,2,0)</f>
        <v>0</v>
      </c>
      <c r="C66" s="3">
        <f>VLOOKUP($A66,Cibersortx!$A$2:$W$91,3,0)</f>
        <v>2.6777872843285901E-2</v>
      </c>
      <c r="D66" s="3">
        <f>VLOOKUP($A66,Cibersortx!$A$2:$W$91,4,0)</f>
        <v>2.3224707344623601E-2</v>
      </c>
      <c r="E66" s="3">
        <f>VLOOKUP($A66,Cibersortx!$A$2:$W$91,5,0)</f>
        <v>4.7501205917635597E-2</v>
      </c>
      <c r="F66" s="3">
        <f>VLOOKUP($A66,Cibersortx!$A$2:$W$91,6,0)</f>
        <v>0</v>
      </c>
      <c r="G66" s="3">
        <f>VLOOKUP($A66,Cibersortx!$A$2:$W$91,7,0)</f>
        <v>0.14173253294702701</v>
      </c>
      <c r="H66" s="3">
        <f>VLOOKUP($A66,Cibersortx!$A$2:$W$91,8,0)</f>
        <v>0</v>
      </c>
      <c r="I66" s="3">
        <f>VLOOKUP($A66,Cibersortx!$A$2:$W$91,9,0)</f>
        <v>2.30220220779805E-2</v>
      </c>
      <c r="J66" s="3">
        <f>VLOOKUP($A66,Cibersortx!$A$2:$W$91,10,0)</f>
        <v>0</v>
      </c>
      <c r="K66" s="3">
        <f>VLOOKUP($A66,Cibersortx!$A$2:$W$91,11,0)</f>
        <v>7.9251827195675195E-2</v>
      </c>
      <c r="L66" s="3">
        <f>VLOOKUP($A66,Cibersortx!$A$2:$W$91,12,0)</f>
        <v>1.7639468517936199E-2</v>
      </c>
      <c r="M66" s="3">
        <f>VLOOKUP($A66,Cibersortx!$A$2:$W$91,13,0)</f>
        <v>1.6385322321453601E-2</v>
      </c>
      <c r="N66" s="3">
        <f>VLOOKUP($A66,Cibersortx!$A$2:$W$91,14,0)</f>
        <v>4.9207238496460401E-2</v>
      </c>
      <c r="O66" s="3">
        <f>VLOOKUP($A66,Cibersortx!$A$2:$W$91,15,0)</f>
        <v>2.07081324080889E-2</v>
      </c>
      <c r="P66" s="3">
        <f>VLOOKUP($A66,Cibersortx!$A$2:$W$91,16,0)</f>
        <v>7.3292360960846403E-2</v>
      </c>
      <c r="Q66" s="3">
        <f>VLOOKUP($A66,Cibersortx!$A$2:$W$91,17,0)</f>
        <v>0.14367746998459399</v>
      </c>
      <c r="R66" s="3">
        <f>VLOOKUP($A66,Cibersortx!$A$2:$W$91,18,0)</f>
        <v>2.7085548971160701E-2</v>
      </c>
      <c r="S66" s="3">
        <f>VLOOKUP($A66,Cibersortx!$A$2:$W$91,19,0)</f>
        <v>2.3524538836896602E-2</v>
      </c>
      <c r="T66" s="3">
        <f>VLOOKUP($A66,Cibersortx!$A$2:$W$87,20,0)</f>
        <v>0</v>
      </c>
      <c r="U66" s="3">
        <f>VLOOKUP($A66,Cibersortx!$A$2:$W$87,21,0)</f>
        <v>0.184915413218598</v>
      </c>
      <c r="V66" s="3">
        <f>VLOOKUP($A66,Cibersortx!$A$2:$W$87,22,0)</f>
        <v>4.3289211011296097E-2</v>
      </c>
      <c r="W66" s="3">
        <f>VLOOKUP($A66,Cibersortx!$A$2:$W$87,23,0)</f>
        <v>5.8765126946441502E-2</v>
      </c>
    </row>
    <row r="67" spans="1:23" x14ac:dyDescent="0.3">
      <c r="A67" s="3" t="s">
        <v>43</v>
      </c>
      <c r="B67" s="3">
        <f>VLOOKUP($A67,Cibersortx!$A$2:$W$91,2,0)</f>
        <v>1.22118202632998E-3</v>
      </c>
      <c r="C67" s="3">
        <f>VLOOKUP($A67,Cibersortx!$A$2:$W$91,3,0)</f>
        <v>4.8108880653274597E-3</v>
      </c>
      <c r="D67" s="3">
        <f>VLOOKUP($A67,Cibersortx!$A$2:$W$91,4,0)</f>
        <v>1.39748903576232E-2</v>
      </c>
      <c r="E67" s="3">
        <f>VLOOKUP($A67,Cibersortx!$A$2:$W$91,5,0)</f>
        <v>1.52988042724315E-2</v>
      </c>
      <c r="F67" s="3">
        <f>VLOOKUP($A67,Cibersortx!$A$2:$W$91,6,0)</f>
        <v>0</v>
      </c>
      <c r="G67" s="3">
        <f>VLOOKUP($A67,Cibersortx!$A$2:$W$91,7,0)</f>
        <v>7.3400036368067606E-2</v>
      </c>
      <c r="H67" s="3">
        <f>VLOOKUP($A67,Cibersortx!$A$2:$W$91,8,0)</f>
        <v>0</v>
      </c>
      <c r="I67" s="3">
        <f>VLOOKUP($A67,Cibersortx!$A$2:$W$91,9,0)</f>
        <v>4.5204041956398301E-2</v>
      </c>
      <c r="J67" s="3">
        <f>VLOOKUP($A67,Cibersortx!$A$2:$W$91,10,0)</f>
        <v>0</v>
      </c>
      <c r="K67" s="3">
        <f>VLOOKUP($A67,Cibersortx!$A$2:$W$91,11,0)</f>
        <v>6.3018645343096799E-2</v>
      </c>
      <c r="L67" s="3">
        <f>VLOOKUP($A67,Cibersortx!$A$2:$W$91,12,0)</f>
        <v>0</v>
      </c>
      <c r="M67" s="3">
        <f>VLOOKUP($A67,Cibersortx!$A$2:$W$91,13,0)</f>
        <v>3.5418201484167598E-2</v>
      </c>
      <c r="N67" s="3">
        <f>VLOOKUP($A67,Cibersortx!$A$2:$W$91,14,0)</f>
        <v>0.125290965918326</v>
      </c>
      <c r="O67" s="3">
        <f>VLOOKUP($A67,Cibersortx!$A$2:$W$91,15,0)</f>
        <v>7.8344675714037595E-2</v>
      </c>
      <c r="P67" s="3">
        <f>VLOOKUP($A67,Cibersortx!$A$2:$W$91,16,0)</f>
        <v>3.3801451450606902E-2</v>
      </c>
      <c r="Q67" s="3">
        <f>VLOOKUP($A67,Cibersortx!$A$2:$W$91,17,0)</f>
        <v>0.107633411459508</v>
      </c>
      <c r="R67" s="3">
        <f>VLOOKUP($A67,Cibersortx!$A$2:$W$91,18,0)</f>
        <v>3.2232537274398301E-2</v>
      </c>
      <c r="S67" s="3">
        <f>VLOOKUP($A67,Cibersortx!$A$2:$W$91,19,0)</f>
        <v>4.6320258094049202E-2</v>
      </c>
      <c r="T67" s="3">
        <f>VLOOKUP($A67,Cibersortx!$A$2:$W$87,20,0)</f>
        <v>0</v>
      </c>
      <c r="U67" s="3">
        <f>VLOOKUP($A67,Cibersortx!$A$2:$W$87,21,0)</f>
        <v>0.16911740222140301</v>
      </c>
      <c r="V67" s="3">
        <f>VLOOKUP($A67,Cibersortx!$A$2:$W$87,22,0)</f>
        <v>5.4468535029411902E-2</v>
      </c>
      <c r="W67" s="3">
        <f>VLOOKUP($A67,Cibersortx!$A$2:$W$87,23,0)</f>
        <v>0.100444072964817</v>
      </c>
    </row>
    <row r="68" spans="1:23" x14ac:dyDescent="0.3">
      <c r="A68" s="3" t="s">
        <v>45</v>
      </c>
      <c r="B68" s="3">
        <f>VLOOKUP($A68,Cibersortx!$A$2:$W$91,2,0)</f>
        <v>2.5330438530770501E-2</v>
      </c>
      <c r="C68" s="3">
        <f>VLOOKUP($A68,Cibersortx!$A$2:$W$91,3,0)</f>
        <v>0</v>
      </c>
      <c r="D68" s="3">
        <f>VLOOKUP($A68,Cibersortx!$A$2:$W$91,4,0)</f>
        <v>1.7931884667559E-2</v>
      </c>
      <c r="E68" s="3">
        <f>VLOOKUP($A68,Cibersortx!$A$2:$W$91,5,0)</f>
        <v>0</v>
      </c>
      <c r="F68" s="3">
        <f>VLOOKUP($A68,Cibersortx!$A$2:$W$91,6,0)</f>
        <v>3.2300664503884101E-2</v>
      </c>
      <c r="G68" s="3">
        <f>VLOOKUP($A68,Cibersortx!$A$2:$W$91,7,0)</f>
        <v>7.5364764350878896E-2</v>
      </c>
      <c r="H68" s="3">
        <f>VLOOKUP($A68,Cibersortx!$A$2:$W$91,8,0)</f>
        <v>0</v>
      </c>
      <c r="I68" s="3">
        <f>VLOOKUP($A68,Cibersortx!$A$2:$W$91,9,0)</f>
        <v>4.8242902990773398E-2</v>
      </c>
      <c r="J68" s="3">
        <f>VLOOKUP($A68,Cibersortx!$A$2:$W$91,10,0)</f>
        <v>0</v>
      </c>
      <c r="K68" s="3">
        <f>VLOOKUP($A68,Cibersortx!$A$2:$W$91,11,0)</f>
        <v>7.4718967493957303E-2</v>
      </c>
      <c r="L68" s="3">
        <f>VLOOKUP($A68,Cibersortx!$A$2:$W$91,12,0)</f>
        <v>3.2602125195364901E-2</v>
      </c>
      <c r="M68" s="3">
        <f>VLOOKUP($A68,Cibersortx!$A$2:$W$91,13,0)</f>
        <v>1.9078509985562701E-2</v>
      </c>
      <c r="N68" s="3">
        <f>VLOOKUP($A68,Cibersortx!$A$2:$W$91,14,0)</f>
        <v>5.3057169269256299E-2</v>
      </c>
      <c r="O68" s="3">
        <f>VLOOKUP($A68,Cibersortx!$A$2:$W$91,15,0)</f>
        <v>8.5097152092957901E-2</v>
      </c>
      <c r="P68" s="3">
        <f>VLOOKUP($A68,Cibersortx!$A$2:$W$91,16,0)</f>
        <v>2.3201125031937601E-2</v>
      </c>
      <c r="Q68" s="3">
        <f>VLOOKUP($A68,Cibersortx!$A$2:$W$91,17,0)</f>
        <v>0.112400874778534</v>
      </c>
      <c r="R68" s="3">
        <f>VLOOKUP($A68,Cibersortx!$A$2:$W$91,18,0)</f>
        <v>4.8157417857955798E-2</v>
      </c>
      <c r="S68" s="3">
        <f>VLOOKUP($A68,Cibersortx!$A$2:$W$91,19,0)</f>
        <v>4.2319403831114301E-2</v>
      </c>
      <c r="T68" s="3">
        <f>VLOOKUP($A68,Cibersortx!$A$2:$W$87,20,0)</f>
        <v>0</v>
      </c>
      <c r="U68" s="3">
        <f>VLOOKUP($A68,Cibersortx!$A$2:$W$87,21,0)</f>
        <v>0.219661235726924</v>
      </c>
      <c r="V68" s="3">
        <f>VLOOKUP($A68,Cibersortx!$A$2:$W$87,22,0)</f>
        <v>1.6036607938323601E-2</v>
      </c>
      <c r="W68" s="3">
        <f>VLOOKUP($A68,Cibersortx!$A$2:$W$87,23,0)</f>
        <v>7.4498755754246096E-2</v>
      </c>
    </row>
    <row r="69" spans="1:23" x14ac:dyDescent="0.3">
      <c r="A69" s="3" t="s">
        <v>93</v>
      </c>
      <c r="B69" s="3">
        <f>VLOOKUP($A69,Cibersortx!$A$2:$W$91,2,0)</f>
        <v>4.2559074369321902E-2</v>
      </c>
      <c r="C69" s="3">
        <f>VLOOKUP($A69,Cibersortx!$A$2:$W$91,3,0)</f>
        <v>0</v>
      </c>
      <c r="D69" s="3">
        <f>VLOOKUP($A69,Cibersortx!$A$2:$W$91,4,0)</f>
        <v>3.8985549316073401E-3</v>
      </c>
      <c r="E69" s="3">
        <f>VLOOKUP($A69,Cibersortx!$A$2:$W$91,5,0)</f>
        <v>0.16129463923373799</v>
      </c>
      <c r="F69" s="3">
        <f>VLOOKUP($A69,Cibersortx!$A$2:$W$91,6,0)</f>
        <v>0</v>
      </c>
      <c r="G69" s="3">
        <f>VLOOKUP($A69,Cibersortx!$A$2:$W$91,7,0)</f>
        <v>3.31123846685588E-2</v>
      </c>
      <c r="H69" s="3">
        <f>VLOOKUP($A69,Cibersortx!$A$2:$W$91,8,0)</f>
        <v>0</v>
      </c>
      <c r="I69" s="3">
        <f>VLOOKUP($A69,Cibersortx!$A$2:$W$91,9,0)</f>
        <v>3.1739727062085298E-2</v>
      </c>
      <c r="J69" s="3">
        <f>VLOOKUP($A69,Cibersortx!$A$2:$W$91,10,0)</f>
        <v>6.58341906447662E-2</v>
      </c>
      <c r="K69" s="3">
        <f>VLOOKUP($A69,Cibersortx!$A$2:$W$91,11,0)</f>
        <v>6.4940429785092804E-2</v>
      </c>
      <c r="L69" s="3">
        <f>VLOOKUP($A69,Cibersortx!$A$2:$W$91,12,0)</f>
        <v>0</v>
      </c>
      <c r="M69" s="3">
        <f>VLOOKUP($A69,Cibersortx!$A$2:$W$91,13,0)</f>
        <v>1.51650348688258E-2</v>
      </c>
      <c r="N69" s="3">
        <f>VLOOKUP($A69,Cibersortx!$A$2:$W$91,14,0)</f>
        <v>0</v>
      </c>
      <c r="O69" s="3">
        <f>VLOOKUP($A69,Cibersortx!$A$2:$W$91,15,0)</f>
        <v>0</v>
      </c>
      <c r="P69" s="3">
        <f>VLOOKUP($A69,Cibersortx!$A$2:$W$91,16,0)</f>
        <v>6.45682016718995E-2</v>
      </c>
      <c r="Q69" s="3">
        <f>VLOOKUP($A69,Cibersortx!$A$2:$W$91,17,0)</f>
        <v>0.30378853970880898</v>
      </c>
      <c r="R69" s="3">
        <f>VLOOKUP($A69,Cibersortx!$A$2:$W$91,18,0)</f>
        <v>3.31486127403572E-2</v>
      </c>
      <c r="S69" s="3">
        <f>VLOOKUP($A69,Cibersortx!$A$2:$W$91,19,0)</f>
        <v>3.13889072008375E-2</v>
      </c>
      <c r="T69" s="3">
        <f>VLOOKUP($A69,Cibersortx!$A$2:$W$87,20,0)</f>
        <v>0</v>
      </c>
      <c r="U69" s="3">
        <f>VLOOKUP($A69,Cibersortx!$A$2:$W$87,21,0)</f>
        <v>8.6297199775646705E-2</v>
      </c>
      <c r="V69" s="3">
        <f>VLOOKUP($A69,Cibersortx!$A$2:$W$87,22,0)</f>
        <v>0</v>
      </c>
      <c r="W69" s="3">
        <f>VLOOKUP($A69,Cibersortx!$A$2:$W$87,23,0)</f>
        <v>6.2264503338453799E-2</v>
      </c>
    </row>
    <row r="70" spans="1:23" x14ac:dyDescent="0.3">
      <c r="A70" s="3" t="s">
        <v>26</v>
      </c>
      <c r="B70" s="3">
        <f>VLOOKUP($A70,Cibersortx!$A$2:$W$91,2,0)</f>
        <v>8.0446315844964006E-2</v>
      </c>
      <c r="C70" s="3">
        <f>VLOOKUP($A70,Cibersortx!$A$2:$W$91,3,0)</f>
        <v>0</v>
      </c>
      <c r="D70" s="3">
        <f>VLOOKUP($A70,Cibersortx!$A$2:$W$91,4,0)</f>
        <v>2.09119656561161E-2</v>
      </c>
      <c r="E70" s="3">
        <f>VLOOKUP($A70,Cibersortx!$A$2:$W$91,5,0)</f>
        <v>6.3989095191379301E-3</v>
      </c>
      <c r="F70" s="3">
        <f>VLOOKUP($A70,Cibersortx!$A$2:$W$91,6,0)</f>
        <v>1.39436488173074E-2</v>
      </c>
      <c r="G70" s="3">
        <f>VLOOKUP($A70,Cibersortx!$A$2:$W$91,7,0)</f>
        <v>9.1254522583021802E-2</v>
      </c>
      <c r="H70" s="3">
        <f>VLOOKUP($A70,Cibersortx!$A$2:$W$91,8,0)</f>
        <v>4.1692035795584399E-2</v>
      </c>
      <c r="I70" s="3">
        <f>VLOOKUP($A70,Cibersortx!$A$2:$W$91,9,0)</f>
        <v>6.24661485660176E-2</v>
      </c>
      <c r="J70" s="3">
        <f>VLOOKUP($A70,Cibersortx!$A$2:$W$91,10,0)</f>
        <v>0</v>
      </c>
      <c r="K70" s="3">
        <f>VLOOKUP($A70,Cibersortx!$A$2:$W$91,11,0)</f>
        <v>0.15504246414032999</v>
      </c>
      <c r="L70" s="3">
        <f>VLOOKUP($A70,Cibersortx!$A$2:$W$91,12,0)</f>
        <v>0</v>
      </c>
      <c r="M70" s="3">
        <f>VLOOKUP($A70,Cibersortx!$A$2:$W$91,13,0)</f>
        <v>0</v>
      </c>
      <c r="N70" s="3">
        <f>VLOOKUP($A70,Cibersortx!$A$2:$W$91,14,0)</f>
        <v>2.98527230259749E-2</v>
      </c>
      <c r="O70" s="3">
        <f>VLOOKUP($A70,Cibersortx!$A$2:$W$91,15,0)</f>
        <v>0</v>
      </c>
      <c r="P70" s="3">
        <f>VLOOKUP($A70,Cibersortx!$A$2:$W$91,16,0)</f>
        <v>3.8407938993809398E-2</v>
      </c>
      <c r="Q70" s="3">
        <f>VLOOKUP($A70,Cibersortx!$A$2:$W$91,17,0)</f>
        <v>0.14067434039985099</v>
      </c>
      <c r="R70" s="3">
        <f>VLOOKUP($A70,Cibersortx!$A$2:$W$91,18,0)</f>
        <v>1.3759288886651899E-2</v>
      </c>
      <c r="S70" s="3">
        <f>VLOOKUP($A70,Cibersortx!$A$2:$W$91,19,0)</f>
        <v>3.6321832224509701E-2</v>
      </c>
      <c r="T70" s="3">
        <f>VLOOKUP($A70,Cibersortx!$A$2:$W$87,20,0)</f>
        <v>0</v>
      </c>
      <c r="U70" s="3">
        <f>VLOOKUP($A70,Cibersortx!$A$2:$W$87,21,0)</f>
        <v>0.15365193892559501</v>
      </c>
      <c r="V70" s="3">
        <f>VLOOKUP($A70,Cibersortx!$A$2:$W$87,22,0)</f>
        <v>4.2224101503243801E-2</v>
      </c>
      <c r="W70" s="3">
        <f>VLOOKUP($A70,Cibersortx!$A$2:$W$87,23,0)</f>
        <v>7.29518251178847E-2</v>
      </c>
    </row>
    <row r="71" spans="1:23" x14ac:dyDescent="0.3">
      <c r="A71" s="3" t="s">
        <v>94</v>
      </c>
      <c r="B71" s="3">
        <f>VLOOKUP($A71,Cibersortx!$A$2:$W$91,2,0)</f>
        <v>0</v>
      </c>
      <c r="C71" s="3">
        <f>VLOOKUP($A71,Cibersortx!$A$2:$W$91,3,0)</f>
        <v>1.14196452354505E-2</v>
      </c>
      <c r="D71" s="3">
        <f>VLOOKUP($A71,Cibersortx!$A$2:$W$91,4,0)</f>
        <v>9.4985178147185996E-3</v>
      </c>
      <c r="E71" s="3">
        <f>VLOOKUP($A71,Cibersortx!$A$2:$W$91,5,0)</f>
        <v>0.20741577935314201</v>
      </c>
      <c r="F71" s="3">
        <f>VLOOKUP($A71,Cibersortx!$A$2:$W$91,6,0)</f>
        <v>0</v>
      </c>
      <c r="G71" s="3">
        <f>VLOOKUP($A71,Cibersortx!$A$2:$W$91,7,0)</f>
        <v>0</v>
      </c>
      <c r="H71" s="3">
        <f>VLOOKUP($A71,Cibersortx!$A$2:$W$91,8,0)</f>
        <v>3.64899230138956E-2</v>
      </c>
      <c r="I71" s="3">
        <f>VLOOKUP($A71,Cibersortx!$A$2:$W$91,9,0)</f>
        <v>4.2564151524559397E-2</v>
      </c>
      <c r="J71" s="3">
        <f>VLOOKUP($A71,Cibersortx!$A$2:$W$91,10,0)</f>
        <v>0.111251498185959</v>
      </c>
      <c r="K71" s="3">
        <f>VLOOKUP($A71,Cibersortx!$A$2:$W$91,11,0)</f>
        <v>0</v>
      </c>
      <c r="L71" s="3">
        <f>VLOOKUP($A71,Cibersortx!$A$2:$W$91,12,0)</f>
        <v>5.7473610449927402E-2</v>
      </c>
      <c r="M71" s="3">
        <f>VLOOKUP($A71,Cibersortx!$A$2:$W$91,13,0)</f>
        <v>9.90146021059716E-2</v>
      </c>
      <c r="N71" s="3">
        <f>VLOOKUP($A71,Cibersortx!$A$2:$W$91,14,0)</f>
        <v>6.1069249646029701E-3</v>
      </c>
      <c r="O71" s="3">
        <f>VLOOKUP($A71,Cibersortx!$A$2:$W$91,15,0)</f>
        <v>0</v>
      </c>
      <c r="P71" s="3">
        <f>VLOOKUP($A71,Cibersortx!$A$2:$W$91,16,0)</f>
        <v>5.4809916613614798E-2</v>
      </c>
      <c r="Q71" s="3">
        <f>VLOOKUP($A71,Cibersortx!$A$2:$W$91,17,0)</f>
        <v>0.11211595982825701</v>
      </c>
      <c r="R71" s="3">
        <f>VLOOKUP($A71,Cibersortx!$A$2:$W$91,18,0)</f>
        <v>0.15667663851927399</v>
      </c>
      <c r="S71" s="3">
        <f>VLOOKUP($A71,Cibersortx!$A$2:$W$91,19,0)</f>
        <v>0</v>
      </c>
      <c r="T71" s="3">
        <f>VLOOKUP($A71,Cibersortx!$A$2:$W$87,20,0)</f>
        <v>9.1322676641105004E-3</v>
      </c>
      <c r="U71" s="3">
        <f>VLOOKUP($A71,Cibersortx!$A$2:$W$87,21,0)</f>
        <v>4.5440242295514001E-2</v>
      </c>
      <c r="V71" s="3">
        <f>VLOOKUP($A71,Cibersortx!$A$2:$W$87,22,0)</f>
        <v>0</v>
      </c>
      <c r="W71" s="3">
        <f>VLOOKUP($A71,Cibersortx!$A$2:$W$87,23,0)</f>
        <v>4.0590322431001899E-2</v>
      </c>
    </row>
    <row r="72" spans="1:23" x14ac:dyDescent="0.3">
      <c r="A72" s="3" t="s">
        <v>56</v>
      </c>
      <c r="B72" s="3">
        <f>VLOOKUP($A72,Cibersortx!$A$2:$W$91,2,0)</f>
        <v>1.56143125412521E-2</v>
      </c>
      <c r="C72" s="3">
        <f>VLOOKUP($A72,Cibersortx!$A$2:$W$91,3,0)</f>
        <v>2.3013686775872201E-3</v>
      </c>
      <c r="D72" s="3">
        <f>VLOOKUP($A72,Cibersortx!$A$2:$W$91,4,0)</f>
        <v>2.9881692462028001E-3</v>
      </c>
      <c r="E72" s="3">
        <f>VLOOKUP($A72,Cibersortx!$A$2:$W$91,5,0)</f>
        <v>0.158894475450364</v>
      </c>
      <c r="F72" s="3">
        <f>VLOOKUP($A72,Cibersortx!$A$2:$W$91,6,0)</f>
        <v>0</v>
      </c>
      <c r="G72" s="3">
        <f>VLOOKUP($A72,Cibersortx!$A$2:$W$91,7,0)</f>
        <v>5.4018762440629399E-2</v>
      </c>
      <c r="H72" s="3">
        <f>VLOOKUP($A72,Cibersortx!$A$2:$W$91,8,0)</f>
        <v>1.3141664644757699E-2</v>
      </c>
      <c r="I72" s="3">
        <f>VLOOKUP($A72,Cibersortx!$A$2:$W$91,9,0)</f>
        <v>2.8591273916924301E-2</v>
      </c>
      <c r="J72" s="3">
        <f>VLOOKUP($A72,Cibersortx!$A$2:$W$91,10,0)</f>
        <v>0</v>
      </c>
      <c r="K72" s="3">
        <f>VLOOKUP($A72,Cibersortx!$A$2:$W$91,11,0)</f>
        <v>4.5421345686108699E-2</v>
      </c>
      <c r="L72" s="3">
        <f>VLOOKUP($A72,Cibersortx!$A$2:$W$91,12,0)</f>
        <v>5.26529969153108E-2</v>
      </c>
      <c r="M72" s="3">
        <f>VLOOKUP($A72,Cibersortx!$A$2:$W$91,13,0)</f>
        <v>0</v>
      </c>
      <c r="N72" s="3">
        <f>VLOOKUP($A72,Cibersortx!$A$2:$W$91,14,0)</f>
        <v>5.3200149963888999E-2</v>
      </c>
      <c r="O72" s="3">
        <f>VLOOKUP($A72,Cibersortx!$A$2:$W$91,15,0)</f>
        <v>0</v>
      </c>
      <c r="P72" s="3">
        <f>VLOOKUP($A72,Cibersortx!$A$2:$W$91,16,0)</f>
        <v>2.8386070953415301E-2</v>
      </c>
      <c r="Q72" s="3">
        <f>VLOOKUP($A72,Cibersortx!$A$2:$W$91,17,0)</f>
        <v>0.189994514628892</v>
      </c>
      <c r="R72" s="3">
        <f>VLOOKUP($A72,Cibersortx!$A$2:$W$91,18,0)</f>
        <v>0.11401288890489999</v>
      </c>
      <c r="S72" s="3">
        <f>VLOOKUP($A72,Cibersortx!$A$2:$W$91,19,0)</f>
        <v>5.1229169650757002E-2</v>
      </c>
      <c r="T72" s="3">
        <f>VLOOKUP($A72,Cibersortx!$A$2:$W$87,20,0)</f>
        <v>0</v>
      </c>
      <c r="U72" s="3">
        <f>VLOOKUP($A72,Cibersortx!$A$2:$W$87,21,0)</f>
        <v>7.6703531038770006E-2</v>
      </c>
      <c r="V72" s="3">
        <f>VLOOKUP($A72,Cibersortx!$A$2:$W$87,22,0)</f>
        <v>3.0066934027415702E-2</v>
      </c>
      <c r="W72" s="3">
        <f>VLOOKUP($A72,Cibersortx!$A$2:$W$87,23,0)</f>
        <v>8.2782371312823899E-2</v>
      </c>
    </row>
    <row r="73" spans="1:23" x14ac:dyDescent="0.3">
      <c r="A73" s="3" t="s">
        <v>58</v>
      </c>
      <c r="B73" s="3">
        <f>VLOOKUP($A73,Cibersortx!$A$2:$W$91,2,0)</f>
        <v>1.5414904140662501E-2</v>
      </c>
      <c r="C73" s="3">
        <f>VLOOKUP($A73,Cibersortx!$A$2:$W$91,3,0)</f>
        <v>0</v>
      </c>
      <c r="D73" s="3">
        <f>VLOOKUP($A73,Cibersortx!$A$2:$W$91,4,0)</f>
        <v>9.2264185351365602E-3</v>
      </c>
      <c r="E73" s="3">
        <f>VLOOKUP($A73,Cibersortx!$A$2:$W$91,5,0)</f>
        <v>0.10481390213215699</v>
      </c>
      <c r="F73" s="3">
        <f>VLOOKUP($A73,Cibersortx!$A$2:$W$91,6,0)</f>
        <v>0</v>
      </c>
      <c r="G73" s="3">
        <f>VLOOKUP($A73,Cibersortx!$A$2:$W$91,7,0)</f>
        <v>0.225172772018776</v>
      </c>
      <c r="H73" s="3">
        <f>VLOOKUP($A73,Cibersortx!$A$2:$W$91,8,0)</f>
        <v>0</v>
      </c>
      <c r="I73" s="3">
        <f>VLOOKUP($A73,Cibersortx!$A$2:$W$91,9,0)</f>
        <v>2.3889124839038899E-2</v>
      </c>
      <c r="J73" s="3">
        <f>VLOOKUP($A73,Cibersortx!$A$2:$W$91,10,0)</f>
        <v>0</v>
      </c>
      <c r="K73" s="3">
        <f>VLOOKUP($A73,Cibersortx!$A$2:$W$91,11,0)</f>
        <v>4.5891621267456301E-2</v>
      </c>
      <c r="L73" s="3">
        <f>VLOOKUP($A73,Cibersortx!$A$2:$W$91,12,0)</f>
        <v>1.6411195231680199E-2</v>
      </c>
      <c r="M73" s="3">
        <f>VLOOKUP($A73,Cibersortx!$A$2:$W$91,13,0)</f>
        <v>4.5030051903032699E-2</v>
      </c>
      <c r="N73" s="3">
        <f>VLOOKUP($A73,Cibersortx!$A$2:$W$91,14,0)</f>
        <v>6.4728846403055804E-2</v>
      </c>
      <c r="O73" s="3">
        <f>VLOOKUP($A73,Cibersortx!$A$2:$W$91,15,0)</f>
        <v>0</v>
      </c>
      <c r="P73" s="3">
        <f>VLOOKUP($A73,Cibersortx!$A$2:$W$91,16,0)</f>
        <v>3.0590400037049999E-2</v>
      </c>
      <c r="Q73" s="3">
        <f>VLOOKUP($A73,Cibersortx!$A$2:$W$91,17,0)</f>
        <v>0.119994243461922</v>
      </c>
      <c r="R73" s="3">
        <f>VLOOKUP($A73,Cibersortx!$A$2:$W$91,18,0)</f>
        <v>3.8946763233046897E-2</v>
      </c>
      <c r="S73" s="3">
        <f>VLOOKUP($A73,Cibersortx!$A$2:$W$91,19,0)</f>
        <v>3.30595784177595E-2</v>
      </c>
      <c r="T73" s="3">
        <f>VLOOKUP($A73,Cibersortx!$A$2:$W$87,20,0)</f>
        <v>0</v>
      </c>
      <c r="U73" s="3">
        <f>VLOOKUP($A73,Cibersortx!$A$2:$W$87,21,0)</f>
        <v>0.17099342891179301</v>
      </c>
      <c r="V73" s="3">
        <f>VLOOKUP($A73,Cibersortx!$A$2:$W$87,22,0)</f>
        <v>4.64360041242452E-2</v>
      </c>
      <c r="W73" s="3">
        <f>VLOOKUP($A73,Cibersortx!$A$2:$W$87,23,0)</f>
        <v>9.4007453431874492E-3</v>
      </c>
    </row>
    <row r="74" spans="1:23" x14ac:dyDescent="0.3">
      <c r="A74" s="3" t="s">
        <v>39</v>
      </c>
      <c r="B74" s="3">
        <f>VLOOKUP($A74,Cibersortx!$A$2:$W$91,2,0)</f>
        <v>5.4083373555536399E-2</v>
      </c>
      <c r="C74" s="3">
        <f>VLOOKUP($A74,Cibersortx!$A$2:$W$91,3,0)</f>
        <v>0</v>
      </c>
      <c r="D74" s="3">
        <f>VLOOKUP($A74,Cibersortx!$A$2:$W$91,4,0)</f>
        <v>2.7576895795844901E-2</v>
      </c>
      <c r="E74" s="3">
        <f>VLOOKUP($A74,Cibersortx!$A$2:$W$91,5,0)</f>
        <v>0</v>
      </c>
      <c r="F74" s="3">
        <f>VLOOKUP($A74,Cibersortx!$A$2:$W$91,6,0)</f>
        <v>2.0941160756183502E-2</v>
      </c>
      <c r="G74" s="3">
        <f>VLOOKUP($A74,Cibersortx!$A$2:$W$91,7,0)</f>
        <v>0.199311639095342</v>
      </c>
      <c r="H74" s="3">
        <f>VLOOKUP($A74,Cibersortx!$A$2:$W$91,8,0)</f>
        <v>2.7293686694652799E-3</v>
      </c>
      <c r="I74" s="3">
        <f>VLOOKUP($A74,Cibersortx!$A$2:$W$91,9,0)</f>
        <v>1.7980526917715501E-2</v>
      </c>
      <c r="J74" s="3">
        <f>VLOOKUP($A74,Cibersortx!$A$2:$W$91,10,0)</f>
        <v>0</v>
      </c>
      <c r="K74" s="3">
        <f>VLOOKUP($A74,Cibersortx!$A$2:$W$91,11,0)</f>
        <v>0.119188018018893</v>
      </c>
      <c r="L74" s="3">
        <f>VLOOKUP($A74,Cibersortx!$A$2:$W$91,12,0)</f>
        <v>0</v>
      </c>
      <c r="M74" s="3">
        <f>VLOOKUP($A74,Cibersortx!$A$2:$W$91,13,0)</f>
        <v>4.5453827193068803E-3</v>
      </c>
      <c r="N74" s="3">
        <f>VLOOKUP($A74,Cibersortx!$A$2:$W$91,14,0)</f>
        <v>7.285874417266E-2</v>
      </c>
      <c r="O74" s="3">
        <f>VLOOKUP($A74,Cibersortx!$A$2:$W$91,15,0)</f>
        <v>0</v>
      </c>
      <c r="P74" s="3">
        <f>VLOOKUP($A74,Cibersortx!$A$2:$W$91,16,0)</f>
        <v>5.8814318181167002E-2</v>
      </c>
      <c r="Q74" s="3">
        <f>VLOOKUP($A74,Cibersortx!$A$2:$W$91,17,0)</f>
        <v>0.116758134345751</v>
      </c>
      <c r="R74" s="3">
        <f>VLOOKUP($A74,Cibersortx!$A$2:$W$91,18,0)</f>
        <v>3.7107378508486298E-2</v>
      </c>
      <c r="S74" s="3">
        <f>VLOOKUP($A74,Cibersortx!$A$2:$W$91,19,0)</f>
        <v>3.2253431014470597E-2</v>
      </c>
      <c r="T74" s="3">
        <f>VLOOKUP($A74,Cibersortx!$A$2:$W$87,20,0)</f>
        <v>2.9879656501421098E-3</v>
      </c>
      <c r="U74" s="3">
        <f>VLOOKUP($A74,Cibersortx!$A$2:$W$87,21,0)</f>
        <v>0.139340552124742</v>
      </c>
      <c r="V74" s="3">
        <f>VLOOKUP($A74,Cibersortx!$A$2:$W$87,22,0)</f>
        <v>4.9527697760995498E-2</v>
      </c>
      <c r="W74" s="3">
        <f>VLOOKUP($A74,Cibersortx!$A$2:$W$87,23,0)</f>
        <v>4.3995412713297599E-2</v>
      </c>
    </row>
    <row r="75" spans="1:23" x14ac:dyDescent="0.3">
      <c r="A75" s="3" t="s">
        <v>32</v>
      </c>
      <c r="B75" s="3">
        <f>VLOOKUP($A75,Cibersortx!$A$2:$W$91,2,0)</f>
        <v>9.2966039340210294E-3</v>
      </c>
      <c r="C75" s="3">
        <f>VLOOKUP($A75,Cibersortx!$A$2:$W$91,3,0)</f>
        <v>0</v>
      </c>
      <c r="D75" s="3">
        <f>VLOOKUP($A75,Cibersortx!$A$2:$W$91,4,0)</f>
        <v>2.48014661662606E-2</v>
      </c>
      <c r="E75" s="3">
        <f>VLOOKUP($A75,Cibersortx!$A$2:$W$91,5,0)</f>
        <v>0</v>
      </c>
      <c r="F75" s="3">
        <f>VLOOKUP($A75,Cibersortx!$A$2:$W$91,6,0)</f>
        <v>4.4002122496827602E-4</v>
      </c>
      <c r="G75" s="3">
        <f>VLOOKUP($A75,Cibersortx!$A$2:$W$91,7,0)</f>
        <v>0.21218609829851201</v>
      </c>
      <c r="H75" s="3">
        <f>VLOOKUP($A75,Cibersortx!$A$2:$W$91,8,0)</f>
        <v>7.1695862540772804E-3</v>
      </c>
      <c r="I75" s="3">
        <f>VLOOKUP($A75,Cibersortx!$A$2:$W$91,9,0)</f>
        <v>3.6437033835084502E-2</v>
      </c>
      <c r="J75" s="3">
        <f>VLOOKUP($A75,Cibersortx!$A$2:$W$91,10,0)</f>
        <v>0</v>
      </c>
      <c r="K75" s="3">
        <f>VLOOKUP($A75,Cibersortx!$A$2:$W$91,11,0)</f>
        <v>9.8797906251428494E-2</v>
      </c>
      <c r="L75" s="3">
        <f>VLOOKUP($A75,Cibersortx!$A$2:$W$91,12,0)</f>
        <v>0</v>
      </c>
      <c r="M75" s="3">
        <f>VLOOKUP($A75,Cibersortx!$A$2:$W$91,13,0)</f>
        <v>2.8591485879559699E-2</v>
      </c>
      <c r="N75" s="3">
        <f>VLOOKUP($A75,Cibersortx!$A$2:$W$91,14,0)</f>
        <v>0.16487701894370099</v>
      </c>
      <c r="O75" s="3">
        <f>VLOOKUP($A75,Cibersortx!$A$2:$W$91,15,0)</f>
        <v>3.5264086999697901E-2</v>
      </c>
      <c r="P75" s="3">
        <f>VLOOKUP($A75,Cibersortx!$A$2:$W$91,16,0)</f>
        <v>6.4485964586219094E-2</v>
      </c>
      <c r="Q75" s="3">
        <f>VLOOKUP($A75,Cibersortx!$A$2:$W$91,17,0)</f>
        <v>4.2991105008138103E-2</v>
      </c>
      <c r="R75" s="3">
        <f>VLOOKUP($A75,Cibersortx!$A$2:$W$91,18,0)</f>
        <v>2.23586869804565E-2</v>
      </c>
      <c r="S75" s="3">
        <f>VLOOKUP($A75,Cibersortx!$A$2:$W$91,19,0)</f>
        <v>2.9317749266972601E-2</v>
      </c>
      <c r="T75" s="3">
        <f>VLOOKUP($A75,Cibersortx!$A$2:$W$87,20,0)</f>
        <v>2.2988774853207699E-2</v>
      </c>
      <c r="U75" s="3">
        <f>VLOOKUP($A75,Cibersortx!$A$2:$W$87,21,0)</f>
        <v>4.98223882941813E-2</v>
      </c>
      <c r="V75" s="3">
        <f>VLOOKUP($A75,Cibersortx!$A$2:$W$87,22,0)</f>
        <v>2.74165774660022E-2</v>
      </c>
      <c r="W75" s="3">
        <f>VLOOKUP($A75,Cibersortx!$A$2:$W$87,23,0)</f>
        <v>0.12275744575751101</v>
      </c>
    </row>
    <row r="76" spans="1:23" x14ac:dyDescent="0.3">
      <c r="A76" s="3" t="s">
        <v>37</v>
      </c>
      <c r="B76" s="3">
        <f>VLOOKUP($A76,Cibersortx!$A$2:$W$91,2,0)</f>
        <v>6.6190476331977202E-3</v>
      </c>
      <c r="C76" s="3">
        <f>VLOOKUP($A76,Cibersortx!$A$2:$W$91,3,0)</f>
        <v>0</v>
      </c>
      <c r="D76" s="3">
        <f>VLOOKUP($A76,Cibersortx!$A$2:$W$91,4,0)</f>
        <v>1.22629730964855E-2</v>
      </c>
      <c r="E76" s="3">
        <f>VLOOKUP($A76,Cibersortx!$A$2:$W$91,5,0)</f>
        <v>0</v>
      </c>
      <c r="F76" s="3">
        <f>VLOOKUP($A76,Cibersortx!$A$2:$W$91,6,0)</f>
        <v>1.37772372415582E-2</v>
      </c>
      <c r="G76" s="3">
        <f>VLOOKUP($A76,Cibersortx!$A$2:$W$91,7,0)</f>
        <v>0.177358590599003</v>
      </c>
      <c r="H76" s="3">
        <f>VLOOKUP($A76,Cibersortx!$A$2:$W$91,8,0)</f>
        <v>1.9094444530864101E-2</v>
      </c>
      <c r="I76" s="3">
        <f>VLOOKUP($A76,Cibersortx!$A$2:$W$91,9,0)</f>
        <v>1.9355571270973201E-2</v>
      </c>
      <c r="J76" s="3">
        <f>VLOOKUP($A76,Cibersortx!$A$2:$W$91,10,0)</f>
        <v>0</v>
      </c>
      <c r="K76" s="3">
        <f>VLOOKUP($A76,Cibersortx!$A$2:$W$91,11,0)</f>
        <v>0.10989028840750401</v>
      </c>
      <c r="L76" s="3">
        <f>VLOOKUP($A76,Cibersortx!$A$2:$W$91,12,0)</f>
        <v>5.64113452398224E-2</v>
      </c>
      <c r="M76" s="3">
        <f>VLOOKUP($A76,Cibersortx!$A$2:$W$91,13,0)</f>
        <v>1.5936799678531201E-2</v>
      </c>
      <c r="N76" s="3">
        <f>VLOOKUP($A76,Cibersortx!$A$2:$W$91,14,0)</f>
        <v>2.8173053535021801E-2</v>
      </c>
      <c r="O76" s="3">
        <f>VLOOKUP($A76,Cibersortx!$A$2:$W$91,15,0)</f>
        <v>3.2434836202790397E-2</v>
      </c>
      <c r="P76" s="3">
        <f>VLOOKUP($A76,Cibersortx!$A$2:$W$91,16,0)</f>
        <v>6.1945107971679403E-2</v>
      </c>
      <c r="Q76" s="3">
        <f>VLOOKUP($A76,Cibersortx!$A$2:$W$91,17,0)</f>
        <v>0.18418635400275299</v>
      </c>
      <c r="R76" s="3">
        <f>VLOOKUP($A76,Cibersortx!$A$2:$W$91,18,0)</f>
        <v>2.82045777398881E-2</v>
      </c>
      <c r="S76" s="3">
        <f>VLOOKUP($A76,Cibersortx!$A$2:$W$91,19,0)</f>
        <v>1.7633198379659199E-2</v>
      </c>
      <c r="T76" s="3">
        <f>VLOOKUP($A76,Cibersortx!$A$2:$W$87,20,0)</f>
        <v>6.6191421591171806E-2</v>
      </c>
      <c r="U76" s="3">
        <f>VLOOKUP($A76,Cibersortx!$A$2:$W$87,21,0)</f>
        <v>0</v>
      </c>
      <c r="V76" s="3">
        <f>VLOOKUP($A76,Cibersortx!$A$2:$W$87,22,0)</f>
        <v>8.7443915713228806E-2</v>
      </c>
      <c r="W76" s="3">
        <f>VLOOKUP($A76,Cibersortx!$A$2:$W$87,23,0)</f>
        <v>6.3081237165867998E-2</v>
      </c>
    </row>
    <row r="77" spans="1:23" x14ac:dyDescent="0.3">
      <c r="A77" s="3" t="s">
        <v>55</v>
      </c>
      <c r="B77" s="3">
        <f>VLOOKUP($A77,Cibersortx!$A$2:$W$91,2,0)</f>
        <v>3.092125006743E-2</v>
      </c>
      <c r="C77" s="3">
        <f>VLOOKUP($A77,Cibersortx!$A$2:$W$91,3,0)</f>
        <v>0</v>
      </c>
      <c r="D77" s="3">
        <f>VLOOKUP($A77,Cibersortx!$A$2:$W$91,4,0)</f>
        <v>8.1025653543163705E-3</v>
      </c>
      <c r="E77" s="3">
        <f>VLOOKUP($A77,Cibersortx!$A$2:$W$91,5,0)</f>
        <v>0.20265280215908099</v>
      </c>
      <c r="F77" s="3">
        <f>VLOOKUP($A77,Cibersortx!$A$2:$W$91,6,0)</f>
        <v>0</v>
      </c>
      <c r="G77" s="3">
        <f>VLOOKUP($A77,Cibersortx!$A$2:$W$91,7,0)</f>
        <v>7.8170179028280204E-2</v>
      </c>
      <c r="H77" s="3">
        <f>VLOOKUP($A77,Cibersortx!$A$2:$W$91,8,0)</f>
        <v>3.4796284537892803E-2</v>
      </c>
      <c r="I77" s="3">
        <f>VLOOKUP($A77,Cibersortx!$A$2:$W$91,9,0)</f>
        <v>4.8881667780769503E-3</v>
      </c>
      <c r="J77" s="3">
        <f>VLOOKUP($A77,Cibersortx!$A$2:$W$91,10,0)</f>
        <v>0</v>
      </c>
      <c r="K77" s="3">
        <f>VLOOKUP($A77,Cibersortx!$A$2:$W$91,11,0)</f>
        <v>0</v>
      </c>
      <c r="L77" s="3">
        <f>VLOOKUP($A77,Cibersortx!$A$2:$W$91,12,0)</f>
        <v>0</v>
      </c>
      <c r="M77" s="3">
        <f>VLOOKUP($A77,Cibersortx!$A$2:$W$91,13,0)</f>
        <v>0</v>
      </c>
      <c r="N77" s="3">
        <f>VLOOKUP($A77,Cibersortx!$A$2:$W$91,14,0)</f>
        <v>2.92916900490982E-2</v>
      </c>
      <c r="O77" s="3">
        <f>VLOOKUP($A77,Cibersortx!$A$2:$W$91,15,0)</f>
        <v>0</v>
      </c>
      <c r="P77" s="3">
        <f>VLOOKUP($A77,Cibersortx!$A$2:$W$91,16,0)</f>
        <v>7.3412412555658793E-2</v>
      </c>
      <c r="Q77" s="3">
        <f>VLOOKUP($A77,Cibersortx!$A$2:$W$91,17,0)</f>
        <v>0.20721841334150201</v>
      </c>
      <c r="R77" s="3">
        <f>VLOOKUP($A77,Cibersortx!$A$2:$W$91,18,0)</f>
        <v>0.139071766880069</v>
      </c>
      <c r="S77" s="3">
        <f>VLOOKUP($A77,Cibersortx!$A$2:$W$91,19,0)</f>
        <v>2.7705628705254101E-2</v>
      </c>
      <c r="T77" s="3">
        <f>VLOOKUP($A77,Cibersortx!$A$2:$W$87,20,0)</f>
        <v>0</v>
      </c>
      <c r="U77" s="3">
        <f>VLOOKUP($A77,Cibersortx!$A$2:$W$87,21,0)</f>
        <v>6.7981714983146702E-2</v>
      </c>
      <c r="V77" s="3">
        <f>VLOOKUP($A77,Cibersortx!$A$2:$W$87,22,0)</f>
        <v>4.0646139731755397E-2</v>
      </c>
      <c r="W77" s="3">
        <f>VLOOKUP($A77,Cibersortx!$A$2:$W$87,23,0)</f>
        <v>5.5140985828437503E-2</v>
      </c>
    </row>
    <row r="78" spans="1:23" x14ac:dyDescent="0.3">
      <c r="A78" s="3" t="s">
        <v>35</v>
      </c>
      <c r="B78" s="3">
        <f>VLOOKUP($A78,Cibersortx!$A$2:$W$91,2,0)</f>
        <v>4.1125561692685803E-2</v>
      </c>
      <c r="C78" s="3">
        <f>VLOOKUP($A78,Cibersortx!$A$2:$W$91,3,0)</f>
        <v>0</v>
      </c>
      <c r="D78" s="3">
        <f>VLOOKUP($A78,Cibersortx!$A$2:$W$91,4,0)</f>
        <v>3.0293130286894902E-2</v>
      </c>
      <c r="E78" s="3">
        <f>VLOOKUP($A78,Cibersortx!$A$2:$W$91,5,0)</f>
        <v>0</v>
      </c>
      <c r="F78" s="3">
        <f>VLOOKUP($A78,Cibersortx!$A$2:$W$91,6,0)</f>
        <v>0</v>
      </c>
      <c r="G78" s="3">
        <f>VLOOKUP($A78,Cibersortx!$A$2:$W$91,7,0)</f>
        <v>9.5948768843102494E-2</v>
      </c>
      <c r="H78" s="3">
        <f>VLOOKUP($A78,Cibersortx!$A$2:$W$91,8,0)</f>
        <v>3.9660186047376103E-2</v>
      </c>
      <c r="I78" s="3">
        <f>VLOOKUP($A78,Cibersortx!$A$2:$W$91,9,0)</f>
        <v>0</v>
      </c>
      <c r="J78" s="3">
        <f>VLOOKUP($A78,Cibersortx!$A$2:$W$91,10,0)</f>
        <v>0</v>
      </c>
      <c r="K78" s="3">
        <f>VLOOKUP($A78,Cibersortx!$A$2:$W$91,11,0)</f>
        <v>5.0689856646307999E-2</v>
      </c>
      <c r="L78" s="3">
        <f>VLOOKUP($A78,Cibersortx!$A$2:$W$91,12,0)</f>
        <v>6.5610866558623901E-2</v>
      </c>
      <c r="M78" s="3">
        <f>VLOOKUP($A78,Cibersortx!$A$2:$W$91,13,0)</f>
        <v>0</v>
      </c>
      <c r="N78" s="3">
        <f>VLOOKUP($A78,Cibersortx!$A$2:$W$91,14,0)</f>
        <v>0.124820462263999</v>
      </c>
      <c r="O78" s="3">
        <f>VLOOKUP($A78,Cibersortx!$A$2:$W$91,15,0)</f>
        <v>4.3085323787798203E-2</v>
      </c>
      <c r="P78" s="3">
        <f>VLOOKUP($A78,Cibersortx!$A$2:$W$91,16,0)</f>
        <v>3.1378986103439102E-2</v>
      </c>
      <c r="Q78" s="3">
        <f>VLOOKUP($A78,Cibersortx!$A$2:$W$91,17,0)</f>
        <v>9.3144716278503098E-2</v>
      </c>
      <c r="R78" s="3">
        <f>VLOOKUP($A78,Cibersortx!$A$2:$W$91,18,0)</f>
        <v>4.0520003894568703E-2</v>
      </c>
      <c r="S78" s="3">
        <f>VLOOKUP($A78,Cibersortx!$A$2:$W$91,19,0)</f>
        <v>4.39745745094028E-2</v>
      </c>
      <c r="T78" s="3">
        <f>VLOOKUP($A78,Cibersortx!$A$2:$W$87,20,0)</f>
        <v>0</v>
      </c>
      <c r="U78" s="3">
        <f>VLOOKUP($A78,Cibersortx!$A$2:$W$87,21,0)</f>
        <v>8.7471596367385801E-2</v>
      </c>
      <c r="V78" s="3">
        <f>VLOOKUP($A78,Cibersortx!$A$2:$W$87,22,0)</f>
        <v>4.3035208276009498E-2</v>
      </c>
      <c r="W78" s="3">
        <f>VLOOKUP($A78,Cibersortx!$A$2:$W$87,23,0)</f>
        <v>0.16924075844390299</v>
      </c>
    </row>
    <row r="79" spans="1:23" x14ac:dyDescent="0.3">
      <c r="A79" s="3" t="s">
        <v>49</v>
      </c>
      <c r="B79" s="3">
        <f>VLOOKUP($A79,Cibersortx!$A$2:$W$91,2,0)</f>
        <v>4.6456337543846198E-2</v>
      </c>
      <c r="C79" s="3">
        <f>VLOOKUP($A79,Cibersortx!$A$2:$W$91,3,0)</f>
        <v>0</v>
      </c>
      <c r="D79" s="3">
        <f>VLOOKUP($A79,Cibersortx!$A$2:$W$91,4,0)</f>
        <v>2.6183975591298802E-3</v>
      </c>
      <c r="E79" s="3">
        <f>VLOOKUP($A79,Cibersortx!$A$2:$W$91,5,0)</f>
        <v>0.16163991367290201</v>
      </c>
      <c r="F79" s="3">
        <f>VLOOKUP($A79,Cibersortx!$A$2:$W$91,6,0)</f>
        <v>0</v>
      </c>
      <c r="G79" s="3">
        <f>VLOOKUP($A79,Cibersortx!$A$2:$W$91,7,0)</f>
        <v>0.108967718195812</v>
      </c>
      <c r="H79" s="3">
        <f>VLOOKUP($A79,Cibersortx!$A$2:$W$91,8,0)</f>
        <v>7.3715993404547802E-3</v>
      </c>
      <c r="I79" s="3">
        <f>VLOOKUP($A79,Cibersortx!$A$2:$W$91,9,0)</f>
        <v>4.0798647346165499E-2</v>
      </c>
      <c r="J79" s="3">
        <f>VLOOKUP($A79,Cibersortx!$A$2:$W$91,10,0)</f>
        <v>0</v>
      </c>
      <c r="K79" s="3">
        <f>VLOOKUP($A79,Cibersortx!$A$2:$W$91,11,0)</f>
        <v>0</v>
      </c>
      <c r="L79" s="3">
        <f>VLOOKUP($A79,Cibersortx!$A$2:$W$91,12,0)</f>
        <v>4.3868043892602897E-2</v>
      </c>
      <c r="M79" s="3">
        <f>VLOOKUP($A79,Cibersortx!$A$2:$W$91,13,0)</f>
        <v>0</v>
      </c>
      <c r="N79" s="3">
        <f>VLOOKUP($A79,Cibersortx!$A$2:$W$91,14,0)</f>
        <v>0.11022260010752399</v>
      </c>
      <c r="O79" s="3">
        <f>VLOOKUP($A79,Cibersortx!$A$2:$W$91,15,0)</f>
        <v>5.5910177000700499E-3</v>
      </c>
      <c r="P79" s="3">
        <f>VLOOKUP($A79,Cibersortx!$A$2:$W$91,16,0)</f>
        <v>4.0373866103672398E-2</v>
      </c>
      <c r="Q79" s="3">
        <f>VLOOKUP($A79,Cibersortx!$A$2:$W$91,17,0)</f>
        <v>0.136372206454145</v>
      </c>
      <c r="R79" s="3">
        <f>VLOOKUP($A79,Cibersortx!$A$2:$W$91,18,0)</f>
        <v>9.9170468685591998E-2</v>
      </c>
      <c r="S79" s="3">
        <f>VLOOKUP($A79,Cibersortx!$A$2:$W$91,19,0)</f>
        <v>6.5541183251433197E-2</v>
      </c>
      <c r="T79" s="3">
        <f>VLOOKUP($A79,Cibersortx!$A$2:$W$87,20,0)</f>
        <v>0</v>
      </c>
      <c r="U79" s="3">
        <f>VLOOKUP($A79,Cibersortx!$A$2:$W$87,21,0)</f>
        <v>5.51140802814611E-2</v>
      </c>
      <c r="V79" s="3">
        <f>VLOOKUP($A79,Cibersortx!$A$2:$W$87,22,0)</f>
        <v>3.2676320953824202E-2</v>
      </c>
      <c r="W79" s="3">
        <f>VLOOKUP($A79,Cibersortx!$A$2:$W$87,23,0)</f>
        <v>4.32175989113638E-2</v>
      </c>
    </row>
    <row r="80" spans="1:23" x14ac:dyDescent="0.3">
      <c r="A80" s="3" t="s">
        <v>46</v>
      </c>
      <c r="B80" s="3">
        <f>VLOOKUP($A80,Cibersortx!$A$2:$W$91,2,0)</f>
        <v>4.5171889223267703E-2</v>
      </c>
      <c r="C80" s="3">
        <f>VLOOKUP($A80,Cibersortx!$A$2:$W$91,3,0)</f>
        <v>0</v>
      </c>
      <c r="D80" s="3">
        <f>VLOOKUP($A80,Cibersortx!$A$2:$W$91,4,0)</f>
        <v>2.2183447182780099E-2</v>
      </c>
      <c r="E80" s="3">
        <f>VLOOKUP($A80,Cibersortx!$A$2:$W$91,5,0)</f>
        <v>0</v>
      </c>
      <c r="F80" s="3">
        <f>VLOOKUP($A80,Cibersortx!$A$2:$W$91,6,0)</f>
        <v>4.4277691690385097E-2</v>
      </c>
      <c r="G80" s="3">
        <f>VLOOKUP($A80,Cibersortx!$A$2:$W$91,7,0)</f>
        <v>0.12335595992157999</v>
      </c>
      <c r="H80" s="3">
        <f>VLOOKUP($A80,Cibersortx!$A$2:$W$91,8,0)</f>
        <v>3.6979820632928401E-2</v>
      </c>
      <c r="I80" s="3">
        <f>VLOOKUP($A80,Cibersortx!$A$2:$W$91,9,0)</f>
        <v>7.1863719740108606E-2</v>
      </c>
      <c r="J80" s="3">
        <f>VLOOKUP($A80,Cibersortx!$A$2:$W$91,10,0)</f>
        <v>0</v>
      </c>
      <c r="K80" s="3">
        <f>VLOOKUP($A80,Cibersortx!$A$2:$W$91,11,0)</f>
        <v>0.11884212502894199</v>
      </c>
      <c r="L80" s="3">
        <f>VLOOKUP($A80,Cibersortx!$A$2:$W$91,12,0)</f>
        <v>0</v>
      </c>
      <c r="M80" s="3">
        <f>VLOOKUP($A80,Cibersortx!$A$2:$W$91,13,0)</f>
        <v>1.7682024268962399E-2</v>
      </c>
      <c r="N80" s="3">
        <f>VLOOKUP($A80,Cibersortx!$A$2:$W$91,14,0)</f>
        <v>0.118666740722023</v>
      </c>
      <c r="O80" s="3">
        <f>VLOOKUP($A80,Cibersortx!$A$2:$W$91,15,0)</f>
        <v>0</v>
      </c>
      <c r="P80" s="3">
        <f>VLOOKUP($A80,Cibersortx!$A$2:$W$91,16,0)</f>
        <v>4.7869593708973E-2</v>
      </c>
      <c r="Q80" s="3">
        <f>VLOOKUP($A80,Cibersortx!$A$2:$W$91,17,0)</f>
        <v>7.0257103589963399E-2</v>
      </c>
      <c r="R80" s="3">
        <f>VLOOKUP($A80,Cibersortx!$A$2:$W$91,18,0)</f>
        <v>6.01750436894751E-2</v>
      </c>
      <c r="S80" s="3">
        <f>VLOOKUP($A80,Cibersortx!$A$2:$W$91,19,0)</f>
        <v>4.4496446640266502E-2</v>
      </c>
      <c r="T80" s="3">
        <f>VLOOKUP($A80,Cibersortx!$A$2:$W$87,20,0)</f>
        <v>0</v>
      </c>
      <c r="U80" s="3">
        <f>VLOOKUP($A80,Cibersortx!$A$2:$W$87,21,0)</f>
        <v>0.101925894255112</v>
      </c>
      <c r="V80" s="3">
        <f>VLOOKUP($A80,Cibersortx!$A$2:$W$87,22,0)</f>
        <v>2.4928909161363699E-2</v>
      </c>
      <c r="W80" s="3">
        <f>VLOOKUP($A80,Cibersortx!$A$2:$W$87,23,0)</f>
        <v>5.1323590543869403E-2</v>
      </c>
    </row>
    <row r="81" spans="1:23" x14ac:dyDescent="0.3">
      <c r="A81" s="3" t="s">
        <v>33</v>
      </c>
      <c r="B81" s="3">
        <f>VLOOKUP($A81,Cibersortx!$A$2:$W$91,2,0)</f>
        <v>0</v>
      </c>
      <c r="C81" s="3">
        <f>VLOOKUP($A81,Cibersortx!$A$2:$W$91,3,0)</f>
        <v>3.2645980665587798E-2</v>
      </c>
      <c r="D81" s="3">
        <f>VLOOKUP($A81,Cibersortx!$A$2:$W$91,4,0)</f>
        <v>1.6028886114731002E-2</v>
      </c>
      <c r="E81" s="3">
        <f>VLOOKUP($A81,Cibersortx!$A$2:$W$91,5,0)</f>
        <v>0</v>
      </c>
      <c r="F81" s="3">
        <f>VLOOKUP($A81,Cibersortx!$A$2:$W$91,6,0)</f>
        <v>7.9794942845380301E-2</v>
      </c>
      <c r="G81" s="3">
        <f>VLOOKUP($A81,Cibersortx!$A$2:$W$91,7,0)</f>
        <v>6.2776555542480003E-2</v>
      </c>
      <c r="H81" s="3">
        <f>VLOOKUP($A81,Cibersortx!$A$2:$W$91,8,0)</f>
        <v>4.5366866435664101E-2</v>
      </c>
      <c r="I81" s="3">
        <f>VLOOKUP($A81,Cibersortx!$A$2:$W$91,9,0)</f>
        <v>6.0205442400039499E-2</v>
      </c>
      <c r="J81" s="3">
        <f>VLOOKUP($A81,Cibersortx!$A$2:$W$91,10,0)</f>
        <v>0</v>
      </c>
      <c r="K81" s="3">
        <f>VLOOKUP($A81,Cibersortx!$A$2:$W$91,11,0)</f>
        <v>1.9459360665525199E-2</v>
      </c>
      <c r="L81" s="3">
        <f>VLOOKUP($A81,Cibersortx!$A$2:$W$91,12,0)</f>
        <v>0.11610207603236999</v>
      </c>
      <c r="M81" s="3">
        <f>VLOOKUP($A81,Cibersortx!$A$2:$W$91,13,0)</f>
        <v>2.90517218319047E-2</v>
      </c>
      <c r="N81" s="3">
        <f>VLOOKUP($A81,Cibersortx!$A$2:$W$91,14,0)</f>
        <v>3.1029567310944799E-2</v>
      </c>
      <c r="O81" s="3">
        <f>VLOOKUP($A81,Cibersortx!$A$2:$W$91,15,0)</f>
        <v>2.9275509940476702E-2</v>
      </c>
      <c r="P81" s="3">
        <f>VLOOKUP($A81,Cibersortx!$A$2:$W$91,16,0)</f>
        <v>7.0656837902944497E-2</v>
      </c>
      <c r="Q81" s="3">
        <f>VLOOKUP($A81,Cibersortx!$A$2:$W$91,17,0)</f>
        <v>0.12423634841525</v>
      </c>
      <c r="R81" s="3">
        <f>VLOOKUP($A81,Cibersortx!$A$2:$W$91,18,0)</f>
        <v>2.6648394423552799E-2</v>
      </c>
      <c r="S81" s="3">
        <f>VLOOKUP($A81,Cibersortx!$A$2:$W$91,19,0)</f>
        <v>3.4468332797345701E-2</v>
      </c>
      <c r="T81" s="3">
        <f>VLOOKUP($A81,Cibersortx!$A$2:$W$87,20,0)</f>
        <v>0</v>
      </c>
      <c r="U81" s="3">
        <f>VLOOKUP($A81,Cibersortx!$A$2:$W$87,21,0)</f>
        <v>0.13729967620324501</v>
      </c>
      <c r="V81" s="3">
        <f>VLOOKUP($A81,Cibersortx!$A$2:$W$87,22,0)</f>
        <v>5.1014630965572703E-2</v>
      </c>
      <c r="W81" s="3">
        <f>VLOOKUP($A81,Cibersortx!$A$2:$W$87,23,0)</f>
        <v>3.3938869506984402E-2</v>
      </c>
    </row>
    <row r="82" spans="1:23" x14ac:dyDescent="0.3">
      <c r="A82" s="3" t="s">
        <v>48</v>
      </c>
      <c r="B82" s="3">
        <f>VLOOKUP($A82,Cibersortx!$A$2:$W$91,2,0)</f>
        <v>9.5510118848159496E-3</v>
      </c>
      <c r="C82" s="3">
        <f>VLOOKUP($A82,Cibersortx!$A$2:$W$91,3,0)</f>
        <v>8.5608455935588107E-3</v>
      </c>
      <c r="D82" s="3">
        <f>VLOOKUP($A82,Cibersortx!$A$2:$W$91,4,0)</f>
        <v>1.6631994795488901E-2</v>
      </c>
      <c r="E82" s="3">
        <f>VLOOKUP($A82,Cibersortx!$A$2:$W$91,5,0)</f>
        <v>7.1725515323949995E-2</v>
      </c>
      <c r="F82" s="3">
        <f>VLOOKUP($A82,Cibersortx!$A$2:$W$91,6,0)</f>
        <v>0</v>
      </c>
      <c r="G82" s="3">
        <f>VLOOKUP($A82,Cibersortx!$A$2:$W$91,7,0)</f>
        <v>0.16390888577618201</v>
      </c>
      <c r="H82" s="3">
        <f>VLOOKUP($A82,Cibersortx!$A$2:$W$91,8,0)</f>
        <v>1.05831060785537E-3</v>
      </c>
      <c r="I82" s="3">
        <f>VLOOKUP($A82,Cibersortx!$A$2:$W$91,9,0)</f>
        <v>2.6781215558042401E-2</v>
      </c>
      <c r="J82" s="3">
        <f>VLOOKUP($A82,Cibersortx!$A$2:$W$91,10,0)</f>
        <v>0</v>
      </c>
      <c r="K82" s="3">
        <f>VLOOKUP($A82,Cibersortx!$A$2:$W$91,11,0)</f>
        <v>0.115591318967037</v>
      </c>
      <c r="L82" s="3">
        <f>VLOOKUP($A82,Cibersortx!$A$2:$W$91,12,0)</f>
        <v>0</v>
      </c>
      <c r="M82" s="3">
        <f>VLOOKUP($A82,Cibersortx!$A$2:$W$91,13,0)</f>
        <v>0</v>
      </c>
      <c r="N82" s="3">
        <f>VLOOKUP($A82,Cibersortx!$A$2:$W$91,14,0)</f>
        <v>4.4812770624659999E-2</v>
      </c>
      <c r="O82" s="3">
        <f>VLOOKUP($A82,Cibersortx!$A$2:$W$91,15,0)</f>
        <v>0</v>
      </c>
      <c r="P82" s="3">
        <f>VLOOKUP($A82,Cibersortx!$A$2:$W$91,16,0)</f>
        <v>2.7092919009897801E-2</v>
      </c>
      <c r="Q82" s="3">
        <f>VLOOKUP($A82,Cibersortx!$A$2:$W$91,17,0)</f>
        <v>0.21993253288331899</v>
      </c>
      <c r="R82" s="3">
        <f>VLOOKUP($A82,Cibersortx!$A$2:$W$91,18,0)</f>
        <v>5.8210421191190499E-2</v>
      </c>
      <c r="S82" s="3">
        <f>VLOOKUP($A82,Cibersortx!$A$2:$W$91,19,0)</f>
        <v>5.0937058044891098E-2</v>
      </c>
      <c r="T82" s="3">
        <f>VLOOKUP($A82,Cibersortx!$A$2:$W$87,20,0)</f>
        <v>0</v>
      </c>
      <c r="U82" s="3">
        <f>VLOOKUP($A82,Cibersortx!$A$2:$W$87,21,0)</f>
        <v>5.5782402622146801E-2</v>
      </c>
      <c r="V82" s="3">
        <f>VLOOKUP($A82,Cibersortx!$A$2:$W$87,22,0)</f>
        <v>7.0825630066577799E-2</v>
      </c>
      <c r="W82" s="3">
        <f>VLOOKUP($A82,Cibersortx!$A$2:$W$87,23,0)</f>
        <v>5.8597167050387103E-2</v>
      </c>
    </row>
    <row r="83" spans="1:23" x14ac:dyDescent="0.3">
      <c r="A83" s="3" t="s">
        <v>57</v>
      </c>
      <c r="B83" s="3">
        <f>VLOOKUP($A83,Cibersortx!$A$2:$W$91,2,0)</f>
        <v>0</v>
      </c>
      <c r="C83" s="3">
        <f>VLOOKUP($A83,Cibersortx!$A$2:$W$91,3,0)</f>
        <v>0.109991106786681</v>
      </c>
      <c r="D83" s="3">
        <f>VLOOKUP($A83,Cibersortx!$A$2:$W$91,4,0)</f>
        <v>7.6140671981402598E-3</v>
      </c>
      <c r="E83" s="3">
        <f>VLOOKUP($A83,Cibersortx!$A$2:$W$91,5,0)</f>
        <v>0.136843259201097</v>
      </c>
      <c r="F83" s="3">
        <f>VLOOKUP($A83,Cibersortx!$A$2:$W$91,6,0)</f>
        <v>0</v>
      </c>
      <c r="G83" s="3">
        <f>VLOOKUP($A83,Cibersortx!$A$2:$W$91,7,0)</f>
        <v>0</v>
      </c>
      <c r="H83" s="3">
        <f>VLOOKUP($A83,Cibersortx!$A$2:$W$91,8,0)</f>
        <v>2.9377661835807801E-2</v>
      </c>
      <c r="I83" s="3">
        <f>VLOOKUP($A83,Cibersortx!$A$2:$W$91,9,0)</f>
        <v>3.4674507637883697E-2</v>
      </c>
      <c r="J83" s="3">
        <f>VLOOKUP($A83,Cibersortx!$A$2:$W$91,10,0)</f>
        <v>0</v>
      </c>
      <c r="K83" s="3">
        <f>VLOOKUP($A83,Cibersortx!$A$2:$W$91,11,0)</f>
        <v>5.64591880650765E-2</v>
      </c>
      <c r="L83" s="3">
        <f>VLOOKUP($A83,Cibersortx!$A$2:$W$91,12,0)</f>
        <v>0</v>
      </c>
      <c r="M83" s="3">
        <f>VLOOKUP($A83,Cibersortx!$A$2:$W$91,13,0)</f>
        <v>3.0970062440807501E-2</v>
      </c>
      <c r="N83" s="3">
        <f>VLOOKUP($A83,Cibersortx!$A$2:$W$91,14,0)</f>
        <v>8.0005008788235996E-3</v>
      </c>
      <c r="O83" s="3">
        <f>VLOOKUP($A83,Cibersortx!$A$2:$W$91,15,0)</f>
        <v>0</v>
      </c>
      <c r="P83" s="3">
        <f>VLOOKUP($A83,Cibersortx!$A$2:$W$91,16,0)</f>
        <v>3.8877840503150199E-2</v>
      </c>
      <c r="Q83" s="3">
        <f>VLOOKUP($A83,Cibersortx!$A$2:$W$91,17,0)</f>
        <v>0.162703045958217</v>
      </c>
      <c r="R83" s="3">
        <f>VLOOKUP($A83,Cibersortx!$A$2:$W$91,18,0)</f>
        <v>7.8956418255851604E-2</v>
      </c>
      <c r="S83" s="3">
        <f>VLOOKUP($A83,Cibersortx!$A$2:$W$91,19,0)</f>
        <v>5.9948202446485598E-2</v>
      </c>
      <c r="T83" s="3">
        <f>VLOOKUP($A83,Cibersortx!$A$2:$W$87,20,0)</f>
        <v>0</v>
      </c>
      <c r="U83" s="3">
        <f>VLOOKUP($A83,Cibersortx!$A$2:$W$87,21,0)</f>
        <v>8.4778592648394394E-2</v>
      </c>
      <c r="V83" s="3">
        <f>VLOOKUP($A83,Cibersortx!$A$2:$W$87,22,0)</f>
        <v>5.6258987154230701E-2</v>
      </c>
      <c r="W83" s="3">
        <f>VLOOKUP($A83,Cibersortx!$A$2:$W$87,23,0)</f>
        <v>0.104546558989353</v>
      </c>
    </row>
    <row r="84" spans="1:23" x14ac:dyDescent="0.3">
      <c r="A84" s="3" t="s">
        <v>60</v>
      </c>
      <c r="B84" s="3">
        <f>VLOOKUP($A84,Cibersortx!$A$2:$W$91,2,0)</f>
        <v>7.3662819974931404E-2</v>
      </c>
      <c r="C84" s="3">
        <f>VLOOKUP($A84,Cibersortx!$A$2:$W$91,3,0)</f>
        <v>0</v>
      </c>
      <c r="D84" s="3">
        <f>VLOOKUP($A84,Cibersortx!$A$2:$W$91,4,0)</f>
        <v>0</v>
      </c>
      <c r="E84" s="3">
        <f>VLOOKUP($A84,Cibersortx!$A$2:$W$91,5,0)</f>
        <v>0.24293069570073</v>
      </c>
      <c r="F84" s="3">
        <f>VLOOKUP($A84,Cibersortx!$A$2:$W$91,6,0)</f>
        <v>0</v>
      </c>
      <c r="G84" s="3">
        <f>VLOOKUP($A84,Cibersortx!$A$2:$W$91,7,0)</f>
        <v>0</v>
      </c>
      <c r="H84" s="3">
        <f>VLOOKUP($A84,Cibersortx!$A$2:$W$91,8,0)</f>
        <v>4.6180880304737496E-3</v>
      </c>
      <c r="I84" s="3">
        <f>VLOOKUP($A84,Cibersortx!$A$2:$W$91,9,0)</f>
        <v>0</v>
      </c>
      <c r="J84" s="3">
        <f>VLOOKUP($A84,Cibersortx!$A$2:$W$91,10,0)</f>
        <v>2.1181017052024902E-2</v>
      </c>
      <c r="K84" s="3">
        <f>VLOOKUP($A84,Cibersortx!$A$2:$W$91,11,0)</f>
        <v>6.7042401087779396E-2</v>
      </c>
      <c r="L84" s="3">
        <f>VLOOKUP($A84,Cibersortx!$A$2:$W$91,12,0)</f>
        <v>0</v>
      </c>
      <c r="M84" s="3">
        <f>VLOOKUP($A84,Cibersortx!$A$2:$W$91,13,0)</f>
        <v>0</v>
      </c>
      <c r="N84" s="3">
        <f>VLOOKUP($A84,Cibersortx!$A$2:$W$91,14,0)</f>
        <v>2.28103066606361E-2</v>
      </c>
      <c r="O84" s="3">
        <f>VLOOKUP($A84,Cibersortx!$A$2:$W$91,15,0)</f>
        <v>0</v>
      </c>
      <c r="P84" s="3">
        <f>VLOOKUP($A84,Cibersortx!$A$2:$W$91,16,0)</f>
        <v>3.8763243943680102E-2</v>
      </c>
      <c r="Q84" s="3">
        <f>VLOOKUP($A84,Cibersortx!$A$2:$W$91,17,0)</f>
        <v>0.23910918673242501</v>
      </c>
      <c r="R84" s="3">
        <f>VLOOKUP($A84,Cibersortx!$A$2:$W$91,18,0)</f>
        <v>7.3518554138516407E-2</v>
      </c>
      <c r="S84" s="3">
        <f>VLOOKUP($A84,Cibersortx!$A$2:$W$91,19,0)</f>
        <v>9.7798453324538195E-2</v>
      </c>
      <c r="T84" s="3">
        <f>VLOOKUP($A84,Cibersortx!$A$2:$W$87,20,0)</f>
        <v>1.3931021423534E-2</v>
      </c>
      <c r="U84" s="3">
        <f>VLOOKUP($A84,Cibersortx!$A$2:$W$87,21,0)</f>
        <v>5.3516596554472801E-2</v>
      </c>
      <c r="V84" s="3">
        <f>VLOOKUP($A84,Cibersortx!$A$2:$W$87,22,0)</f>
        <v>1.85736631589608E-2</v>
      </c>
      <c r="W84" s="3">
        <f>VLOOKUP($A84,Cibersortx!$A$2:$W$87,23,0)</f>
        <v>3.2543952217297001E-2</v>
      </c>
    </row>
    <row r="85" spans="1:23" x14ac:dyDescent="0.3">
      <c r="A85" s="3" t="s">
        <v>47</v>
      </c>
      <c r="B85" s="3">
        <f>VLOOKUP($A85,Cibersortx!$A$2:$W$91,2,0)</f>
        <v>1.0963047709243799E-2</v>
      </c>
      <c r="C85" s="3">
        <f>VLOOKUP($A85,Cibersortx!$A$2:$W$91,3,0)</f>
        <v>1.32810413634124E-2</v>
      </c>
      <c r="D85" s="3">
        <f>VLOOKUP($A85,Cibersortx!$A$2:$W$91,4,0)</f>
        <v>1.19018152702892E-2</v>
      </c>
      <c r="E85" s="3">
        <f>VLOOKUP($A85,Cibersortx!$A$2:$W$91,5,0)</f>
        <v>9.6491713699883103E-2</v>
      </c>
      <c r="F85" s="3">
        <f>VLOOKUP($A85,Cibersortx!$A$2:$W$91,6,0)</f>
        <v>0</v>
      </c>
      <c r="G85" s="3">
        <f>VLOOKUP($A85,Cibersortx!$A$2:$W$91,7,0)</f>
        <v>8.6671387413043394E-2</v>
      </c>
      <c r="H85" s="3">
        <f>VLOOKUP($A85,Cibersortx!$A$2:$W$91,8,0)</f>
        <v>1.91506315584913E-2</v>
      </c>
      <c r="I85" s="3">
        <f>VLOOKUP($A85,Cibersortx!$A$2:$W$91,9,0)</f>
        <v>2.93812954105214E-2</v>
      </c>
      <c r="J85" s="3">
        <f>VLOOKUP($A85,Cibersortx!$A$2:$W$91,10,0)</f>
        <v>0</v>
      </c>
      <c r="K85" s="3">
        <f>VLOOKUP($A85,Cibersortx!$A$2:$W$91,11,0)</f>
        <v>5.7879330751877699E-2</v>
      </c>
      <c r="L85" s="3">
        <f>VLOOKUP($A85,Cibersortx!$A$2:$W$91,12,0)</f>
        <v>0</v>
      </c>
      <c r="M85" s="3">
        <f>VLOOKUP($A85,Cibersortx!$A$2:$W$91,13,0)</f>
        <v>3.0454013946722699E-2</v>
      </c>
      <c r="N85" s="3">
        <f>VLOOKUP($A85,Cibersortx!$A$2:$W$91,14,0)</f>
        <v>2.6071154349621501E-2</v>
      </c>
      <c r="O85" s="3">
        <f>VLOOKUP($A85,Cibersortx!$A$2:$W$91,15,0)</f>
        <v>0</v>
      </c>
      <c r="P85" s="3">
        <f>VLOOKUP($A85,Cibersortx!$A$2:$W$91,16,0)</f>
        <v>0.112427446395516</v>
      </c>
      <c r="Q85" s="3">
        <f>VLOOKUP($A85,Cibersortx!$A$2:$W$91,17,0)</f>
        <v>0.18603051916076499</v>
      </c>
      <c r="R85" s="3">
        <f>VLOOKUP($A85,Cibersortx!$A$2:$W$91,18,0)</f>
        <v>0.122938593559044</v>
      </c>
      <c r="S85" s="3">
        <f>VLOOKUP($A85,Cibersortx!$A$2:$W$91,19,0)</f>
        <v>2.5234666602666302E-2</v>
      </c>
      <c r="T85" s="3">
        <f>VLOOKUP($A85,Cibersortx!$A$2:$W$87,20,0)</f>
        <v>0</v>
      </c>
      <c r="U85" s="3">
        <f>VLOOKUP($A85,Cibersortx!$A$2:$W$87,21,0)</f>
        <v>9.46612737888263E-2</v>
      </c>
      <c r="V85" s="3">
        <f>VLOOKUP($A85,Cibersortx!$A$2:$W$87,22,0)</f>
        <v>2.1263463173516801E-2</v>
      </c>
      <c r="W85" s="3">
        <f>VLOOKUP($A85,Cibersortx!$A$2:$W$87,23,0)</f>
        <v>5.5198605846559098E-2</v>
      </c>
    </row>
    <row r="86" spans="1:23" x14ac:dyDescent="0.3">
      <c r="A86" s="3" t="s">
        <v>34</v>
      </c>
      <c r="B86" s="3">
        <f>VLOOKUP($A86,Cibersortx!$A$2:$W$91,2,0)</f>
        <v>1.9759343271175799E-2</v>
      </c>
      <c r="C86" s="3">
        <f>VLOOKUP($A86,Cibersortx!$A$2:$W$91,3,0)</f>
        <v>0</v>
      </c>
      <c r="D86" s="3">
        <f>VLOOKUP($A86,Cibersortx!$A$2:$W$91,4,0)</f>
        <v>2.6215000619050601E-2</v>
      </c>
      <c r="E86" s="3">
        <f>VLOOKUP($A86,Cibersortx!$A$2:$W$91,5,0)</f>
        <v>4.0498741241978498E-2</v>
      </c>
      <c r="F86" s="3">
        <f>VLOOKUP($A86,Cibersortx!$A$2:$W$91,6,0)</f>
        <v>0</v>
      </c>
      <c r="G86" s="3">
        <f>VLOOKUP($A86,Cibersortx!$A$2:$W$91,7,0)</f>
        <v>0.28436864932870498</v>
      </c>
      <c r="H86" s="3">
        <f>VLOOKUP($A86,Cibersortx!$A$2:$W$91,8,0)</f>
        <v>0</v>
      </c>
      <c r="I86" s="3">
        <f>VLOOKUP($A86,Cibersortx!$A$2:$W$91,9,0)</f>
        <v>3.1458282635575603E-2</v>
      </c>
      <c r="J86" s="3">
        <f>VLOOKUP($A86,Cibersortx!$A$2:$W$91,10,0)</f>
        <v>0</v>
      </c>
      <c r="K86" s="3">
        <f>VLOOKUP($A86,Cibersortx!$A$2:$W$91,11,0)</f>
        <v>0</v>
      </c>
      <c r="L86" s="3">
        <f>VLOOKUP($A86,Cibersortx!$A$2:$W$91,12,0)</f>
        <v>0</v>
      </c>
      <c r="M86" s="3">
        <f>VLOOKUP($A86,Cibersortx!$A$2:$W$91,13,0)</f>
        <v>7.66313204456847E-2</v>
      </c>
      <c r="N86" s="3">
        <f>VLOOKUP($A86,Cibersortx!$A$2:$W$91,14,0)</f>
        <v>7.2179253552937901E-3</v>
      </c>
      <c r="O86" s="3">
        <f>VLOOKUP($A86,Cibersortx!$A$2:$W$91,15,0)</f>
        <v>0</v>
      </c>
      <c r="P86" s="3">
        <f>VLOOKUP($A86,Cibersortx!$A$2:$W$91,16,0)</f>
        <v>3.1173433054573901E-2</v>
      </c>
      <c r="Q86" s="3">
        <f>VLOOKUP($A86,Cibersortx!$A$2:$W$91,17,0)</f>
        <v>0.16686951954159801</v>
      </c>
      <c r="R86" s="3">
        <f>VLOOKUP($A86,Cibersortx!$A$2:$W$91,18,0)</f>
        <v>4.7709534030172501E-2</v>
      </c>
      <c r="S86" s="3">
        <f>VLOOKUP($A86,Cibersortx!$A$2:$W$91,19,0)</f>
        <v>9.7351114723609106E-2</v>
      </c>
      <c r="T86" s="3">
        <f>VLOOKUP($A86,Cibersortx!$A$2:$W$87,20,0)</f>
        <v>5.2553980530527797E-3</v>
      </c>
      <c r="U86" s="3">
        <f>VLOOKUP($A86,Cibersortx!$A$2:$W$87,21,0)</f>
        <v>6.6180866616110404E-2</v>
      </c>
      <c r="V86" s="3">
        <f>VLOOKUP($A86,Cibersortx!$A$2:$W$87,22,0)</f>
        <v>5.8424790633665E-2</v>
      </c>
      <c r="W86" s="3">
        <f>VLOOKUP($A86,Cibersortx!$A$2:$W$87,23,0)</f>
        <v>4.0886080449754503E-2</v>
      </c>
    </row>
    <row r="87" spans="1:23" x14ac:dyDescent="0.3">
      <c r="A87" s="3" t="s">
        <v>44</v>
      </c>
      <c r="B87" s="3">
        <f>VLOOKUP($A87,Cibersortx!$A$2:$W$91,2,0)</f>
        <v>0</v>
      </c>
      <c r="C87" s="3">
        <f>VLOOKUP($A87,Cibersortx!$A$2:$W$91,3,0)</f>
        <v>4.68506782350099E-2</v>
      </c>
      <c r="D87" s="3">
        <f>VLOOKUP($A87,Cibersortx!$A$2:$W$91,4,0)</f>
        <v>2.4004382885579802E-2</v>
      </c>
      <c r="E87" s="3">
        <f>VLOOKUP($A87,Cibersortx!$A$2:$W$91,5,0)</f>
        <v>8.9033715712267897E-2</v>
      </c>
      <c r="F87" s="3">
        <f>VLOOKUP($A87,Cibersortx!$A$2:$W$91,6,0)</f>
        <v>0</v>
      </c>
      <c r="G87" s="3">
        <f>VLOOKUP($A87,Cibersortx!$A$2:$W$91,7,0)</f>
        <v>9.7482628588463294E-2</v>
      </c>
      <c r="H87" s="3">
        <f>VLOOKUP($A87,Cibersortx!$A$2:$W$91,8,0)</f>
        <v>0</v>
      </c>
      <c r="I87" s="3">
        <f>VLOOKUP($A87,Cibersortx!$A$2:$W$91,9,0)</f>
        <v>9.0660862504860704E-2</v>
      </c>
      <c r="J87" s="3">
        <f>VLOOKUP($A87,Cibersortx!$A$2:$W$91,10,0)</f>
        <v>0</v>
      </c>
      <c r="K87" s="3">
        <f>VLOOKUP($A87,Cibersortx!$A$2:$W$91,11,0)</f>
        <v>2.5413989693372E-2</v>
      </c>
      <c r="L87" s="3">
        <f>VLOOKUP($A87,Cibersortx!$A$2:$W$91,12,0)</f>
        <v>4.8747238707354E-2</v>
      </c>
      <c r="M87" s="3">
        <f>VLOOKUP($A87,Cibersortx!$A$2:$W$91,13,0)</f>
        <v>0</v>
      </c>
      <c r="N87" s="3">
        <f>VLOOKUP($A87,Cibersortx!$A$2:$W$91,14,0)</f>
        <v>2.17306192043463E-2</v>
      </c>
      <c r="O87" s="3">
        <f>VLOOKUP($A87,Cibersortx!$A$2:$W$91,15,0)</f>
        <v>0</v>
      </c>
      <c r="P87" s="3">
        <f>VLOOKUP($A87,Cibersortx!$A$2:$W$91,16,0)</f>
        <v>8.0438221372079802E-2</v>
      </c>
      <c r="Q87" s="3">
        <f>VLOOKUP($A87,Cibersortx!$A$2:$W$91,17,0)</f>
        <v>0.14494179675277799</v>
      </c>
      <c r="R87" s="3">
        <f>VLOOKUP($A87,Cibersortx!$A$2:$W$91,18,0)</f>
        <v>7.8093924463230394E-2</v>
      </c>
      <c r="S87" s="3">
        <f>VLOOKUP($A87,Cibersortx!$A$2:$W$91,19,0)</f>
        <v>5.6396708524703298E-2</v>
      </c>
      <c r="T87" s="3">
        <f>VLOOKUP($A87,Cibersortx!$A$2:$W$87,20,0)</f>
        <v>0</v>
      </c>
      <c r="U87" s="3">
        <f>VLOOKUP($A87,Cibersortx!$A$2:$W$87,21,0)</f>
        <v>7.2079887506454707E-2</v>
      </c>
      <c r="V87" s="3">
        <f>VLOOKUP($A87,Cibersortx!$A$2:$W$87,22,0)</f>
        <v>4.7376534325289703E-2</v>
      </c>
      <c r="W87" s="3">
        <f>VLOOKUP($A87,Cibersortx!$A$2:$W$87,23,0)</f>
        <v>7.6748811524209995E-2</v>
      </c>
    </row>
    <row r="88" spans="1:23" x14ac:dyDescent="0.3">
      <c r="A88" s="3" t="s">
        <v>41</v>
      </c>
      <c r="B88" s="3">
        <f>VLOOKUP($A88,Cibersortx!$A$2:$W$91,2,0)</f>
        <v>0</v>
      </c>
      <c r="C88" s="3">
        <f>VLOOKUP($A88,Cibersortx!$A$2:$W$91,3,0)</f>
        <v>2.1040108392910799E-2</v>
      </c>
      <c r="D88" s="3">
        <f>VLOOKUP($A88,Cibersortx!$A$2:$W$91,4,0)</f>
        <v>3.4712108675330797E-2</v>
      </c>
      <c r="E88" s="3">
        <f>VLOOKUP($A88,Cibersortx!$A$2:$W$91,5,0)</f>
        <v>8.1711151696203396E-2</v>
      </c>
      <c r="F88" s="3">
        <f>VLOOKUP($A88,Cibersortx!$A$2:$W$91,6,0)</f>
        <v>0</v>
      </c>
      <c r="G88" s="3">
        <f>VLOOKUP($A88,Cibersortx!$A$2:$W$91,7,0)</f>
        <v>0.15927832040242401</v>
      </c>
      <c r="H88" s="3">
        <f>VLOOKUP($A88,Cibersortx!$A$2:$W$91,8,0)</f>
        <v>0</v>
      </c>
      <c r="I88" s="3">
        <f>VLOOKUP($A88,Cibersortx!$A$2:$W$91,9,0)</f>
        <v>6.3206918301674797E-2</v>
      </c>
      <c r="J88" s="3">
        <f>VLOOKUP($A88,Cibersortx!$A$2:$W$91,10,0)</f>
        <v>4.5744380184743999E-2</v>
      </c>
      <c r="K88" s="3">
        <f>VLOOKUP($A88,Cibersortx!$A$2:$W$91,11,0)</f>
        <v>0</v>
      </c>
      <c r="L88" s="3">
        <f>VLOOKUP($A88,Cibersortx!$A$2:$W$91,12,0)</f>
        <v>1.1376431520855599E-2</v>
      </c>
      <c r="M88" s="3">
        <f>VLOOKUP($A88,Cibersortx!$A$2:$W$91,13,0)</f>
        <v>1.7799148997022899E-2</v>
      </c>
      <c r="N88" s="3">
        <f>VLOOKUP($A88,Cibersortx!$A$2:$W$91,14,0)</f>
        <v>2.7455505774675398E-2</v>
      </c>
      <c r="O88" s="3">
        <f>VLOOKUP($A88,Cibersortx!$A$2:$W$91,15,0)</f>
        <v>0</v>
      </c>
      <c r="P88" s="3">
        <f>VLOOKUP($A88,Cibersortx!$A$2:$W$91,16,0)</f>
        <v>6.2882083325816795E-2</v>
      </c>
      <c r="Q88" s="3">
        <f>VLOOKUP($A88,Cibersortx!$A$2:$W$91,17,0)</f>
        <v>0.18188561702903699</v>
      </c>
      <c r="R88" s="3">
        <f>VLOOKUP($A88,Cibersortx!$A$2:$W$91,18,0)</f>
        <v>1.4836455152743899E-2</v>
      </c>
      <c r="S88" s="3">
        <f>VLOOKUP($A88,Cibersortx!$A$2:$W$91,19,0)</f>
        <v>6.8874441271562906E-2</v>
      </c>
      <c r="T88" s="3">
        <f>VLOOKUP($A88,Cibersortx!$A$2:$W$87,20,0)</f>
        <v>0</v>
      </c>
      <c r="U88" s="3">
        <f>VLOOKUP($A88,Cibersortx!$A$2:$W$87,21,0)</f>
        <v>7.7484977911676398E-2</v>
      </c>
      <c r="V88" s="3">
        <f>VLOOKUP($A88,Cibersortx!$A$2:$W$87,22,0)</f>
        <v>6.6534981832669496E-2</v>
      </c>
      <c r="W88" s="3">
        <f>VLOOKUP($A88,Cibersortx!$A$2:$W$87,23,0)</f>
        <v>6.5177369530651702E-2</v>
      </c>
    </row>
    <row r="89" spans="1:23" x14ac:dyDescent="0.3">
      <c r="A89" s="3" t="s">
        <v>38</v>
      </c>
      <c r="B89" s="3">
        <f>VLOOKUP($A89,Cibersortx!$A$2:$W$91,2,0)</f>
        <v>0</v>
      </c>
      <c r="C89" s="3">
        <f>VLOOKUP($A89,Cibersortx!$A$2:$W$91,3,0)</f>
        <v>1.1786499627187599E-2</v>
      </c>
      <c r="D89" s="3">
        <f>VLOOKUP($A89,Cibersortx!$A$2:$W$91,4,0)</f>
        <v>3.5841475214437798E-2</v>
      </c>
      <c r="E89" s="3">
        <f>VLOOKUP($A89,Cibersortx!$A$2:$W$91,5,0)</f>
        <v>5.4741439038093802E-2</v>
      </c>
      <c r="F89" s="3">
        <f>VLOOKUP($A89,Cibersortx!$A$2:$W$91,6,0)</f>
        <v>0</v>
      </c>
      <c r="G89" s="3">
        <f>VLOOKUP($A89,Cibersortx!$A$2:$W$91,7,0)</f>
        <v>0.15315095366742501</v>
      </c>
      <c r="H89" s="3">
        <f>VLOOKUP($A89,Cibersortx!$A$2:$W$91,8,0)</f>
        <v>2.9048019844761901E-3</v>
      </c>
      <c r="I89" s="3">
        <f>VLOOKUP($A89,Cibersortx!$A$2:$W$91,9,0)</f>
        <v>5.6111177999790603E-2</v>
      </c>
      <c r="J89" s="3">
        <f>VLOOKUP($A89,Cibersortx!$A$2:$W$91,10,0)</f>
        <v>0</v>
      </c>
      <c r="K89" s="3">
        <f>VLOOKUP($A89,Cibersortx!$A$2:$W$91,11,0)</f>
        <v>6.3964836238883202E-2</v>
      </c>
      <c r="L89" s="3">
        <f>VLOOKUP($A89,Cibersortx!$A$2:$W$91,12,0)</f>
        <v>5.3864662809864202E-3</v>
      </c>
      <c r="M89" s="3">
        <f>VLOOKUP($A89,Cibersortx!$A$2:$W$91,13,0)</f>
        <v>4.0896816354307697E-2</v>
      </c>
      <c r="N89" s="3">
        <f>VLOOKUP($A89,Cibersortx!$A$2:$W$91,14,0)</f>
        <v>0.103302586473286</v>
      </c>
      <c r="O89" s="3">
        <f>VLOOKUP($A89,Cibersortx!$A$2:$W$91,15,0)</f>
        <v>0</v>
      </c>
      <c r="P89" s="3">
        <f>VLOOKUP($A89,Cibersortx!$A$2:$W$91,16,0)</f>
        <v>4.0400683253262501E-2</v>
      </c>
      <c r="Q89" s="3">
        <f>VLOOKUP($A89,Cibersortx!$A$2:$W$91,17,0)</f>
        <v>0.19548697167620199</v>
      </c>
      <c r="R89" s="3">
        <f>VLOOKUP($A89,Cibersortx!$A$2:$W$91,18,0)</f>
        <v>4.4484394582147299E-2</v>
      </c>
      <c r="S89" s="3">
        <f>VLOOKUP($A89,Cibersortx!$A$2:$W$91,19,0)</f>
        <v>5.24571622626053E-2</v>
      </c>
      <c r="T89" s="3">
        <f>VLOOKUP($A89,Cibersortx!$A$2:$W$87,20,0)</f>
        <v>0</v>
      </c>
      <c r="U89" s="3">
        <f>VLOOKUP($A89,Cibersortx!$A$2:$W$87,21,0)</f>
        <v>6.2130033977958299E-2</v>
      </c>
      <c r="V89" s="3">
        <f>VLOOKUP($A89,Cibersortx!$A$2:$W$87,22,0)</f>
        <v>6.6058433906949099E-2</v>
      </c>
      <c r="W89" s="3">
        <f>VLOOKUP($A89,Cibersortx!$A$2:$W$87,23,0)</f>
        <v>1.08952674620013E-2</v>
      </c>
    </row>
    <row r="90" spans="1:23" x14ac:dyDescent="0.3">
      <c r="A90" s="3" t="s">
        <v>101</v>
      </c>
      <c r="B90" s="3">
        <f>VLOOKUP($A90,Cibersortx!$A$2:$W$91,2,0)</f>
        <v>0</v>
      </c>
      <c r="C90" s="3">
        <f>VLOOKUP($A90,Cibersortx!$A$2:$W$91,3,0)</f>
        <v>0.15399663972234201</v>
      </c>
      <c r="D90" s="3">
        <f>VLOOKUP($A90,Cibersortx!$A$2:$W$91,4,0)</f>
        <v>2.0331943370506901E-2</v>
      </c>
      <c r="E90" s="3">
        <f>VLOOKUP($A90,Cibersortx!$A$2:$W$91,5,0)</f>
        <v>0.16799950624607199</v>
      </c>
      <c r="F90" s="3">
        <f>VLOOKUP($A90,Cibersortx!$A$2:$W$91,6,0)</f>
        <v>1.10062119808828E-2</v>
      </c>
      <c r="G90" s="3">
        <f>VLOOKUP($A90,Cibersortx!$A$2:$W$91,7,0)</f>
        <v>0</v>
      </c>
      <c r="H90" s="3">
        <f>VLOOKUP($A90,Cibersortx!$A$2:$W$91,8,0)</f>
        <v>3.7591683965268297E-2</v>
      </c>
      <c r="I90" s="3">
        <f>VLOOKUP($A90,Cibersortx!$A$2:$W$91,9,0)</f>
        <v>0.111644672010779</v>
      </c>
      <c r="J90" s="3">
        <f>VLOOKUP($A90,Cibersortx!$A$2:$W$91,10,0)</f>
        <v>0</v>
      </c>
      <c r="K90" s="3">
        <f>VLOOKUP($A90,Cibersortx!$A$2:$W$91,11,0)</f>
        <v>8.2323966942023999E-2</v>
      </c>
      <c r="L90" s="3">
        <f>VLOOKUP($A90,Cibersortx!$A$2:$W$91,12,0)</f>
        <v>0</v>
      </c>
      <c r="M90" s="3">
        <f>VLOOKUP($A90,Cibersortx!$A$2:$W$91,13,0)</f>
        <v>0</v>
      </c>
      <c r="N90" s="3">
        <f>VLOOKUP($A90,Cibersortx!$A$2:$W$91,14,0)</f>
        <v>0</v>
      </c>
      <c r="O90" s="3">
        <f>VLOOKUP($A90,Cibersortx!$A$2:$W$91,15,0)</f>
        <v>0</v>
      </c>
      <c r="P90" s="3">
        <f>VLOOKUP($A90,Cibersortx!$A$2:$W$91,16,0)</f>
        <v>7.9148697650294794E-2</v>
      </c>
      <c r="Q90" s="3">
        <f>VLOOKUP($A90,Cibersortx!$A$2:$W$91,17,0)</f>
        <v>9.3551922420600495E-2</v>
      </c>
      <c r="R90" s="3">
        <f>VLOOKUP($A90,Cibersortx!$A$2:$W$91,18,0)</f>
        <v>3.4813761195369497E-2</v>
      </c>
      <c r="S90" s="3">
        <f>VLOOKUP($A90,Cibersortx!$A$2:$W$91,19,0)</f>
        <v>2.2474616505859801E-3</v>
      </c>
      <c r="T90" s="3">
        <f>VLOOKUP($A90,Cibersortx!$A$2:$W$87,20,0)</f>
        <v>0</v>
      </c>
      <c r="U90" s="3">
        <f>VLOOKUP($A90,Cibersortx!$A$2:$W$87,21,0)</f>
        <v>0.18635021209806199</v>
      </c>
      <c r="V90" s="3">
        <f>VLOOKUP($A90,Cibersortx!$A$2:$W$87,22,0)</f>
        <v>4.6001676050598404E-3</v>
      </c>
      <c r="W90" s="3">
        <f>VLOOKUP($A90,Cibersortx!$A$2:$W$87,23,0)</f>
        <v>1.43931531421527E-2</v>
      </c>
    </row>
    <row r="91" spans="1:23" x14ac:dyDescent="0.3">
      <c r="A91" s="3" t="s">
        <v>50</v>
      </c>
      <c r="B91" s="3">
        <f>VLOOKUP($A91,Cibersortx!$A$2:$W$91,2,0)</f>
        <v>5.4374702229854999E-5</v>
      </c>
      <c r="C91" s="3">
        <f>VLOOKUP($A91,Cibersortx!$A$2:$W$91,3,0)</f>
        <v>4.11817754241013E-2</v>
      </c>
      <c r="D91" s="3">
        <f>VLOOKUP($A91,Cibersortx!$A$2:$W$91,4,0)</f>
        <v>0</v>
      </c>
      <c r="E91" s="3">
        <f>VLOOKUP($A91,Cibersortx!$A$2:$W$91,5,0)</f>
        <v>0.245689296056155</v>
      </c>
      <c r="F91" s="3">
        <f>VLOOKUP($A91,Cibersortx!$A$2:$W$91,6,0)</f>
        <v>0</v>
      </c>
      <c r="G91" s="3">
        <f>VLOOKUP($A91,Cibersortx!$A$2:$W$91,7,0)</f>
        <v>2.12755148971213E-2</v>
      </c>
      <c r="H91" s="3">
        <f>VLOOKUP($A91,Cibersortx!$A$2:$W$91,8,0)</f>
        <v>2.8492005274030101E-2</v>
      </c>
      <c r="I91" s="3">
        <f>VLOOKUP($A91,Cibersortx!$A$2:$W$91,9,0)</f>
        <v>0</v>
      </c>
      <c r="J91" s="3">
        <f>VLOOKUP($A91,Cibersortx!$A$2:$W$91,10,0)</f>
        <v>0</v>
      </c>
      <c r="K91" s="3">
        <f>VLOOKUP($A91,Cibersortx!$A$2:$W$91,11,0)</f>
        <v>0</v>
      </c>
      <c r="L91" s="3">
        <f>VLOOKUP($A91,Cibersortx!$A$2:$W$91,12,0)</f>
        <v>0</v>
      </c>
      <c r="M91" s="3">
        <f>VLOOKUP($A91,Cibersortx!$A$2:$W$91,13,0)</f>
        <v>2.3013579138885902E-3</v>
      </c>
      <c r="N91" s="3">
        <f>VLOOKUP($A91,Cibersortx!$A$2:$W$91,14,0)</f>
        <v>3.7035281682400202E-2</v>
      </c>
      <c r="O91" s="3">
        <f>VLOOKUP($A91,Cibersortx!$A$2:$W$91,15,0)</f>
        <v>0</v>
      </c>
      <c r="P91" s="3">
        <f>VLOOKUP($A91,Cibersortx!$A$2:$W$91,16,0)</f>
        <v>1.50671279153376E-2</v>
      </c>
      <c r="Q91" s="3">
        <f>VLOOKUP($A91,Cibersortx!$A$2:$W$91,17,0)</f>
        <v>0.22324430334956899</v>
      </c>
      <c r="R91" s="3">
        <f>VLOOKUP($A91,Cibersortx!$A$2:$W$91,18,0)</f>
        <v>4.6640287204513901E-2</v>
      </c>
      <c r="S91" s="3">
        <f>VLOOKUP($A91,Cibersortx!$A$2:$W$91,19,0)</f>
        <v>0.10467550502256601</v>
      </c>
      <c r="T91" s="3">
        <f>VLOOKUP($A91,Cibersortx!$A$2:$W$87,20,0)</f>
        <v>0</v>
      </c>
      <c r="U91" s="3">
        <f>VLOOKUP($A91,Cibersortx!$A$2:$W$87,21,0)</f>
        <v>0.131426890303175</v>
      </c>
      <c r="V91" s="3">
        <f>VLOOKUP($A91,Cibersortx!$A$2:$W$87,22,0)</f>
        <v>5.8090778061019303E-2</v>
      </c>
      <c r="W91" s="3">
        <f>VLOOKUP($A91,Cibersortx!$A$2:$W$87,23,0)</f>
        <v>4.48255021938926E-2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Cibersortx</vt:lpstr>
      <vt:lpstr>GEOCibersortx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2020-11-01T15:00:07Z</dcterms:created>
  <dcterms:modified xsi:type="dcterms:W3CDTF">2020-11-24T04:35:28Z</dcterms:modified>
</cp:coreProperties>
</file>