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3167\Desktop\"/>
    </mc:Choice>
  </mc:AlternateContent>
  <xr:revisionPtr revIDLastSave="0" documentId="13_ncr:1_{2FF6CEEE-B683-4847-8173-8B97F7936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" i="1" l="1"/>
  <c r="U42" i="1"/>
  <c r="U43" i="1"/>
  <c r="U44" i="1"/>
  <c r="U45" i="1"/>
  <c r="U46" i="1"/>
  <c r="U47" i="1"/>
  <c r="U48" i="1"/>
  <c r="U40" i="1"/>
  <c r="I60" i="1"/>
  <c r="H60" i="1"/>
  <c r="N96" i="1"/>
  <c r="P96" i="1"/>
  <c r="O96" i="1" s="1"/>
  <c r="N97" i="1"/>
  <c r="P97" i="1"/>
  <c r="O97" i="1" s="1"/>
  <c r="N98" i="1"/>
  <c r="P98" i="1"/>
  <c r="N99" i="1"/>
  <c r="P99" i="1"/>
  <c r="N100" i="1"/>
  <c r="P100" i="1"/>
  <c r="N101" i="1"/>
  <c r="P101" i="1"/>
  <c r="O101" i="1" s="1"/>
  <c r="N102" i="1"/>
  <c r="P102" i="1"/>
  <c r="O102" i="1" s="1"/>
  <c r="N103" i="1"/>
  <c r="P103" i="1"/>
  <c r="O103" i="1" s="1"/>
  <c r="N104" i="1"/>
  <c r="P104" i="1"/>
  <c r="O104" i="1" s="1"/>
  <c r="P95" i="1"/>
  <c r="N95" i="1"/>
  <c r="K96" i="1"/>
  <c r="Q96" i="1" s="1"/>
  <c r="K97" i="1"/>
  <c r="Q97" i="1" s="1"/>
  <c r="S97" i="1" s="1"/>
  <c r="K98" i="1"/>
  <c r="Q98" i="1" s="1"/>
  <c r="S98" i="1" s="1"/>
  <c r="K99" i="1"/>
  <c r="Q99" i="1" s="1"/>
  <c r="S99" i="1" s="1"/>
  <c r="K100" i="1"/>
  <c r="Q100" i="1" s="1"/>
  <c r="S100" i="1" s="1"/>
  <c r="K101" i="1"/>
  <c r="Q101" i="1" s="1"/>
  <c r="S101" i="1" s="1"/>
  <c r="K102" i="1"/>
  <c r="Q102" i="1" s="1"/>
  <c r="K103" i="1"/>
  <c r="Q103" i="1" s="1"/>
  <c r="K104" i="1"/>
  <c r="Q104" i="1" s="1"/>
  <c r="S104" i="1" s="1"/>
  <c r="K95" i="1"/>
  <c r="Q95" i="1" s="1"/>
  <c r="S95" i="1" s="1"/>
  <c r="M301" i="1"/>
  <c r="M302" i="1"/>
  <c r="M303" i="1"/>
  <c r="M304" i="1"/>
  <c r="M305" i="1"/>
  <c r="M306" i="1"/>
  <c r="M307" i="1"/>
  <c r="M308" i="1"/>
  <c r="M309" i="1"/>
  <c r="M300" i="1"/>
  <c r="H85" i="1"/>
  <c r="P85" i="1" s="1"/>
  <c r="H86" i="1"/>
  <c r="P86" i="1" s="1"/>
  <c r="H87" i="1"/>
  <c r="P87" i="1" s="1"/>
  <c r="H88" i="1"/>
  <c r="P88" i="1" s="1"/>
  <c r="H89" i="1"/>
  <c r="P89" i="1" s="1"/>
  <c r="H90" i="1"/>
  <c r="K90" i="1" s="1"/>
  <c r="Q90" i="1" s="1"/>
  <c r="H91" i="1"/>
  <c r="K91" i="1" s="1"/>
  <c r="Q91" i="1" s="1"/>
  <c r="H92" i="1"/>
  <c r="K92" i="1" s="1"/>
  <c r="Q92" i="1" s="1"/>
  <c r="H93" i="1"/>
  <c r="P93" i="1" s="1"/>
  <c r="H84" i="1"/>
  <c r="P84" i="1" s="1"/>
  <c r="L85" i="1"/>
  <c r="L86" i="1"/>
  <c r="N86" i="1" s="1"/>
  <c r="L87" i="1"/>
  <c r="L88" i="1"/>
  <c r="L89" i="1"/>
  <c r="L90" i="1"/>
  <c r="N90" i="1" s="1"/>
  <c r="L91" i="1"/>
  <c r="N91" i="1" s="1"/>
  <c r="L92" i="1"/>
  <c r="L93" i="1"/>
  <c r="L84" i="1"/>
  <c r="N84" i="1" s="1"/>
  <c r="K74" i="1"/>
  <c r="Q74" i="1" s="1"/>
  <c r="K75" i="1"/>
  <c r="Q75" i="1" s="1"/>
  <c r="K76" i="1"/>
  <c r="Q76" i="1" s="1"/>
  <c r="K77" i="1"/>
  <c r="Q77" i="1" s="1"/>
  <c r="K78" i="1"/>
  <c r="Q78" i="1" s="1"/>
  <c r="K79" i="1"/>
  <c r="Q79" i="1" s="1"/>
  <c r="K80" i="1"/>
  <c r="Q80" i="1" s="1"/>
  <c r="K81" i="1"/>
  <c r="Q81" i="1" s="1"/>
  <c r="K82" i="1"/>
  <c r="Q82" i="1" s="1"/>
  <c r="K73" i="1"/>
  <c r="Q73" i="1" s="1"/>
  <c r="N73" i="1"/>
  <c r="N74" i="1"/>
  <c r="N75" i="1"/>
  <c r="N76" i="1"/>
  <c r="N77" i="1"/>
  <c r="N78" i="1"/>
  <c r="N79" i="1"/>
  <c r="N80" i="1"/>
  <c r="N81" i="1"/>
  <c r="N82" i="1"/>
  <c r="P74" i="1"/>
  <c r="O74" i="1" s="1"/>
  <c r="P75" i="1"/>
  <c r="O75" i="1" s="1"/>
  <c r="P76" i="1"/>
  <c r="O76" i="1" s="1"/>
  <c r="P77" i="1"/>
  <c r="P78" i="1"/>
  <c r="P79" i="1"/>
  <c r="O79" i="1" s="1"/>
  <c r="P80" i="1"/>
  <c r="O80" i="1" s="1"/>
  <c r="P81" i="1"/>
  <c r="O81" i="1" s="1"/>
  <c r="P82" i="1"/>
  <c r="O82" i="1" s="1"/>
  <c r="P73" i="1"/>
  <c r="P63" i="1"/>
  <c r="O63" i="1" s="1"/>
  <c r="P64" i="1"/>
  <c r="O64" i="1" s="1"/>
  <c r="P65" i="1"/>
  <c r="O65" i="1" s="1"/>
  <c r="P66" i="1"/>
  <c r="O66" i="1" s="1"/>
  <c r="P67" i="1"/>
  <c r="O67" i="1" s="1"/>
  <c r="P68" i="1"/>
  <c r="O68" i="1" s="1"/>
  <c r="P69" i="1"/>
  <c r="O69" i="1" s="1"/>
  <c r="P70" i="1"/>
  <c r="O70" i="1" s="1"/>
  <c r="P71" i="1"/>
  <c r="O71" i="1" s="1"/>
  <c r="P62" i="1"/>
  <c r="O62" i="1" s="1"/>
  <c r="N63" i="1"/>
  <c r="N64" i="1"/>
  <c r="N65" i="1"/>
  <c r="N66" i="1"/>
  <c r="N67" i="1"/>
  <c r="N68" i="1"/>
  <c r="N69" i="1"/>
  <c r="N70" i="1"/>
  <c r="N71" i="1"/>
  <c r="N62" i="1"/>
  <c r="K63" i="1"/>
  <c r="Q63" i="1" s="1"/>
  <c r="S63" i="1" s="1"/>
  <c r="K64" i="1"/>
  <c r="Q64" i="1" s="1"/>
  <c r="S64" i="1" s="1"/>
  <c r="K65" i="1"/>
  <c r="Q65" i="1" s="1"/>
  <c r="S65" i="1" s="1"/>
  <c r="K66" i="1"/>
  <c r="Q66" i="1" s="1"/>
  <c r="S66" i="1" s="1"/>
  <c r="K67" i="1"/>
  <c r="Q67" i="1" s="1"/>
  <c r="S67" i="1" s="1"/>
  <c r="K68" i="1"/>
  <c r="Q68" i="1" s="1"/>
  <c r="S68" i="1" s="1"/>
  <c r="K69" i="1"/>
  <c r="Q69" i="1" s="1"/>
  <c r="S69" i="1" s="1"/>
  <c r="K70" i="1"/>
  <c r="Q70" i="1" s="1"/>
  <c r="S70" i="1" s="1"/>
  <c r="K71" i="1"/>
  <c r="Q71" i="1" s="1"/>
  <c r="S71" i="1" s="1"/>
  <c r="K62" i="1"/>
  <c r="Q62" i="1" s="1"/>
  <c r="S62" i="1" s="1"/>
  <c r="K56" i="1"/>
  <c r="Q56" i="1" s="1"/>
  <c r="S56" i="1" s="1"/>
  <c r="P58" i="1"/>
  <c r="O58" i="1" s="1"/>
  <c r="P59" i="1"/>
  <c r="P51" i="1"/>
  <c r="S263" i="1"/>
  <c r="S264" i="1"/>
  <c r="S265" i="1"/>
  <c r="S266" i="1"/>
  <c r="S267" i="1"/>
  <c r="S268" i="1"/>
  <c r="S269" i="1"/>
  <c r="S270" i="1"/>
  <c r="S271" i="1"/>
  <c r="S262" i="1"/>
  <c r="Q263" i="1"/>
  <c r="Q264" i="1"/>
  <c r="Q265" i="1"/>
  <c r="Q266" i="1"/>
  <c r="Q267" i="1"/>
  <c r="Q268" i="1"/>
  <c r="Q269" i="1"/>
  <c r="Q270" i="1"/>
  <c r="Q271" i="1"/>
  <c r="Q262" i="1"/>
  <c r="S251" i="1"/>
  <c r="S252" i="1"/>
  <c r="S253" i="1"/>
  <c r="S254" i="1"/>
  <c r="S255" i="1"/>
  <c r="S256" i="1"/>
  <c r="S257" i="1"/>
  <c r="S258" i="1"/>
  <c r="S250" i="1"/>
  <c r="L60" i="1"/>
  <c r="O38" i="1"/>
  <c r="G2" i="1"/>
  <c r="G4" i="1"/>
  <c r="G5" i="1"/>
  <c r="G6" i="1"/>
  <c r="G7" i="1"/>
  <c r="G8" i="1"/>
  <c r="G9" i="1"/>
  <c r="G10" i="1"/>
  <c r="G3" i="1"/>
  <c r="F2" i="1"/>
  <c r="F4" i="1"/>
  <c r="F5" i="1"/>
  <c r="F6" i="1"/>
  <c r="F7" i="1"/>
  <c r="F8" i="1"/>
  <c r="F9" i="1"/>
  <c r="F10" i="1"/>
  <c r="F3" i="1"/>
  <c r="D12" i="1"/>
  <c r="E12" i="1" s="1"/>
  <c r="V108" i="1"/>
  <c r="V109" i="1"/>
  <c r="V110" i="1"/>
  <c r="V111" i="1"/>
  <c r="V112" i="1"/>
  <c r="V113" i="1"/>
  <c r="V114" i="1"/>
  <c r="V115" i="1"/>
  <c r="V116" i="1"/>
  <c r="V107" i="1"/>
  <c r="G200" i="1"/>
  <c r="G201" i="1"/>
  <c r="G202" i="1"/>
  <c r="G203" i="1"/>
  <c r="G204" i="1"/>
  <c r="G205" i="1"/>
  <c r="G206" i="1"/>
  <c r="G207" i="1"/>
  <c r="G199" i="1"/>
  <c r="F208" i="1"/>
  <c r="P144" i="1"/>
  <c r="O137" i="1"/>
  <c r="O138" i="1"/>
  <c r="O139" i="1"/>
  <c r="O140" i="1"/>
  <c r="O141" i="1"/>
  <c r="O142" i="1"/>
  <c r="O143" i="1"/>
  <c r="O136" i="1"/>
  <c r="O135" i="1"/>
  <c r="N137" i="1"/>
  <c r="P137" i="1" s="1"/>
  <c r="N138" i="1"/>
  <c r="P138" i="1" s="1"/>
  <c r="N139" i="1"/>
  <c r="P139" i="1" s="1"/>
  <c r="N140" i="1"/>
  <c r="N141" i="1"/>
  <c r="N142" i="1"/>
  <c r="N143" i="1"/>
  <c r="P143" i="1" s="1"/>
  <c r="N136" i="1"/>
  <c r="P136" i="1" s="1"/>
  <c r="N135" i="1"/>
  <c r="P135" i="1" s="1"/>
  <c r="R38" i="1"/>
  <c r="M60" i="1"/>
  <c r="N59" i="1"/>
  <c r="K59" i="1"/>
  <c r="Q59" i="1" s="1"/>
  <c r="S59" i="1" s="1"/>
  <c r="N58" i="1"/>
  <c r="N57" i="1"/>
  <c r="O57" i="1"/>
  <c r="K57" i="1"/>
  <c r="Q57" i="1" s="1"/>
  <c r="S57" i="1" s="1"/>
  <c r="N56" i="1"/>
  <c r="P56" i="1"/>
  <c r="N55" i="1"/>
  <c r="P55" i="1"/>
  <c r="K55" i="1"/>
  <c r="Q55" i="1" s="1"/>
  <c r="S55" i="1" s="1"/>
  <c r="N54" i="1"/>
  <c r="P54" i="1"/>
  <c r="K54" i="1"/>
  <c r="Q54" i="1" s="1"/>
  <c r="U32" i="1" s="1"/>
  <c r="N53" i="1"/>
  <c r="K53" i="1"/>
  <c r="Q53" i="1" s="1"/>
  <c r="S53" i="1" s="1"/>
  <c r="Q52" i="1"/>
  <c r="S52" i="1" s="1"/>
  <c r="N52" i="1"/>
  <c r="N51" i="1"/>
  <c r="K51" i="1"/>
  <c r="Q51" i="1" s="1"/>
  <c r="S51" i="1" s="1"/>
  <c r="J176" i="1"/>
  <c r="K176" i="1" s="1"/>
  <c r="P179" i="1"/>
  <c r="R179" i="1" s="1"/>
  <c r="H177" i="1"/>
  <c r="P177" i="1" s="1"/>
  <c r="R177" i="1" s="1"/>
  <c r="H182" i="1"/>
  <c r="P182" i="1" s="1"/>
  <c r="R182" i="1" s="1"/>
  <c r="H176" i="1"/>
  <c r="P176" i="1" s="1"/>
  <c r="R176" i="1" s="1"/>
  <c r="H175" i="1"/>
  <c r="P175" i="1" s="1"/>
  <c r="R175" i="1" s="1"/>
  <c r="H180" i="1"/>
  <c r="P180" i="1" s="1"/>
  <c r="R180" i="1" s="1"/>
  <c r="H181" i="1"/>
  <c r="P181" i="1" s="1"/>
  <c r="R181" i="1" s="1"/>
  <c r="H174" i="1"/>
  <c r="P174" i="1" s="1"/>
  <c r="R174" i="1" s="1"/>
  <c r="H178" i="1"/>
  <c r="P178" i="1" s="1"/>
  <c r="R178" i="1" s="1"/>
  <c r="J178" i="1"/>
  <c r="K178" i="1" s="1"/>
  <c r="N179" i="1"/>
  <c r="N177" i="1"/>
  <c r="N182" i="1"/>
  <c r="N176" i="1"/>
  <c r="N175" i="1"/>
  <c r="N180" i="1"/>
  <c r="N181" i="1"/>
  <c r="N174" i="1"/>
  <c r="N178" i="1"/>
  <c r="J177" i="1"/>
  <c r="K177" i="1" s="1"/>
  <c r="J182" i="1"/>
  <c r="K182" i="1" s="1"/>
  <c r="J175" i="1"/>
  <c r="K175" i="1" s="1"/>
  <c r="K180" i="1"/>
  <c r="J181" i="1"/>
  <c r="K181" i="1" s="1"/>
  <c r="J174" i="1"/>
  <c r="K174" i="1" s="1"/>
  <c r="S102" i="1" l="1"/>
  <c r="R102" i="1"/>
  <c r="T102" i="1" s="1"/>
  <c r="K88" i="1"/>
  <c r="Q88" i="1" s="1"/>
  <c r="S88" i="1" s="1"/>
  <c r="R96" i="1"/>
  <c r="T96" i="1" s="1"/>
  <c r="S96" i="1"/>
  <c r="R103" i="1"/>
  <c r="T103" i="1" s="1"/>
  <c r="S103" i="1"/>
  <c r="R104" i="1"/>
  <c r="T104" i="1" s="1"/>
  <c r="R98" i="1"/>
  <c r="T98" i="1" s="1"/>
  <c r="O98" i="1"/>
  <c r="R100" i="1"/>
  <c r="T100" i="1" s="1"/>
  <c r="R95" i="1"/>
  <c r="T95" i="1" s="1"/>
  <c r="K89" i="1"/>
  <c r="Q89" i="1" s="1"/>
  <c r="R89" i="1" s="1"/>
  <c r="R101" i="1"/>
  <c r="T101" i="1" s="1"/>
  <c r="R99" i="1"/>
  <c r="T99" i="1" s="1"/>
  <c r="O99" i="1"/>
  <c r="O100" i="1"/>
  <c r="R97" i="1"/>
  <c r="T97" i="1" s="1"/>
  <c r="O95" i="1"/>
  <c r="P91" i="1"/>
  <c r="O91" i="1" s="1"/>
  <c r="R79" i="1"/>
  <c r="T79" i="1" s="1"/>
  <c r="P90" i="1"/>
  <c r="R90" i="1" s="1"/>
  <c r="T90" i="1" s="1"/>
  <c r="O84" i="1"/>
  <c r="P92" i="1"/>
  <c r="O92" i="1" s="1"/>
  <c r="K87" i="1"/>
  <c r="Q87" i="1" s="1"/>
  <c r="R87" i="1" s="1"/>
  <c r="K84" i="1"/>
  <c r="Q84" i="1" s="1"/>
  <c r="S84" i="1" s="1"/>
  <c r="K86" i="1"/>
  <c r="Q86" i="1" s="1"/>
  <c r="R86" i="1" s="1"/>
  <c r="T86" i="1" s="1"/>
  <c r="R75" i="1"/>
  <c r="T75" i="1" s="1"/>
  <c r="O88" i="1"/>
  <c r="K93" i="1"/>
  <c r="Q93" i="1" s="1"/>
  <c r="R93" i="1" s="1"/>
  <c r="K85" i="1"/>
  <c r="Q85" i="1" s="1"/>
  <c r="S85" i="1" s="1"/>
  <c r="O86" i="1"/>
  <c r="N88" i="1"/>
  <c r="N87" i="1"/>
  <c r="N93" i="1"/>
  <c r="N85" i="1"/>
  <c r="N89" i="1"/>
  <c r="O85" i="1"/>
  <c r="N92" i="1"/>
  <c r="O89" i="1"/>
  <c r="O87" i="1"/>
  <c r="O93" i="1"/>
  <c r="S92" i="1"/>
  <c r="S90" i="1"/>
  <c r="S91" i="1"/>
  <c r="R73" i="1"/>
  <c r="T73" i="1" s="1"/>
  <c r="R76" i="1"/>
  <c r="T76" i="1" s="1"/>
  <c r="R81" i="1"/>
  <c r="T81" i="1" s="1"/>
  <c r="R74" i="1"/>
  <c r="T74" i="1" s="1"/>
  <c r="R78" i="1"/>
  <c r="T78" i="1" s="1"/>
  <c r="S78" i="1"/>
  <c r="R80" i="1"/>
  <c r="T80" i="1" s="1"/>
  <c r="S80" i="1"/>
  <c r="R82" i="1"/>
  <c r="T82" i="1" s="1"/>
  <c r="S82" i="1"/>
  <c r="R77" i="1"/>
  <c r="T77" i="1" s="1"/>
  <c r="S76" i="1"/>
  <c r="S73" i="1"/>
  <c r="S81" i="1"/>
  <c r="S79" i="1"/>
  <c r="S77" i="1"/>
  <c r="S75" i="1"/>
  <c r="S74" i="1"/>
  <c r="O77" i="1"/>
  <c r="O78" i="1"/>
  <c r="O73" i="1"/>
  <c r="R71" i="1"/>
  <c r="T71" i="1" s="1"/>
  <c r="R70" i="1"/>
  <c r="T70" i="1" s="1"/>
  <c r="R62" i="1"/>
  <c r="T62" i="1" s="1"/>
  <c r="R65" i="1"/>
  <c r="T65" i="1" s="1"/>
  <c r="R64" i="1"/>
  <c r="T64" i="1" s="1"/>
  <c r="R63" i="1"/>
  <c r="T63" i="1" s="1"/>
  <c r="R69" i="1"/>
  <c r="T69" i="1" s="1"/>
  <c r="R68" i="1"/>
  <c r="T68" i="1" s="1"/>
  <c r="R67" i="1"/>
  <c r="T67" i="1" s="1"/>
  <c r="R66" i="1"/>
  <c r="T66" i="1" s="1"/>
  <c r="S54" i="1"/>
  <c r="K58" i="1"/>
  <c r="Q58" i="1" s="1"/>
  <c r="S58" i="1" s="1"/>
  <c r="U29" i="1"/>
  <c r="U31" i="1"/>
  <c r="U33" i="1"/>
  <c r="U30" i="1"/>
  <c r="U37" i="1"/>
  <c r="R59" i="1"/>
  <c r="T59" i="1" s="1"/>
  <c r="Q178" i="1"/>
  <c r="S178" i="1" s="1"/>
  <c r="R56" i="1"/>
  <c r="T56" i="1" s="1"/>
  <c r="P60" i="1"/>
  <c r="O59" i="1"/>
  <c r="N60" i="1"/>
  <c r="R51" i="1"/>
  <c r="U35" i="1"/>
  <c r="U34" i="1"/>
  <c r="R57" i="1"/>
  <c r="T57" i="1" s="1"/>
  <c r="R54" i="1"/>
  <c r="T54" i="1" s="1"/>
  <c r="R55" i="1"/>
  <c r="T55" i="1" s="1"/>
  <c r="R53" i="1"/>
  <c r="T53" i="1" s="1"/>
  <c r="O53" i="1"/>
  <c r="O54" i="1"/>
  <c r="O55" i="1"/>
  <c r="O56" i="1"/>
  <c r="O51" i="1"/>
  <c r="R52" i="1"/>
  <c r="T52" i="1" s="1"/>
  <c r="Q180" i="1"/>
  <c r="S180" i="1" s="1"/>
  <c r="Q175" i="1"/>
  <c r="S175" i="1" s="1"/>
  <c r="Q176" i="1"/>
  <c r="S176" i="1" s="1"/>
  <c r="Q182" i="1"/>
  <c r="S182" i="1" s="1"/>
  <c r="Q177" i="1"/>
  <c r="S177" i="1" s="1"/>
  <c r="Q174" i="1"/>
  <c r="S174" i="1" s="1"/>
  <c r="Q181" i="1"/>
  <c r="S181" i="1" s="1"/>
  <c r="Q179" i="1"/>
  <c r="S179" i="1" s="1"/>
  <c r="R88" i="1" l="1"/>
  <c r="T88" i="1" s="1"/>
  <c r="S89" i="1"/>
  <c r="S93" i="1"/>
  <c r="S86" i="1"/>
  <c r="R91" i="1"/>
  <c r="T91" i="1" s="1"/>
  <c r="R92" i="1"/>
  <c r="T89" i="1"/>
  <c r="O90" i="1"/>
  <c r="S87" i="1"/>
  <c r="T93" i="1"/>
  <c r="T87" i="1"/>
  <c r="R85" i="1"/>
  <c r="T85" i="1" s="1"/>
  <c r="R84" i="1"/>
  <c r="T84" i="1" s="1"/>
  <c r="T92" i="1"/>
  <c r="U36" i="1"/>
  <c r="S60" i="1"/>
  <c r="Q60" i="1"/>
  <c r="R58" i="1"/>
  <c r="T58" i="1" s="1"/>
  <c r="O60" i="1"/>
  <c r="T51" i="1"/>
  <c r="R60" i="1" l="1"/>
  <c r="T60" i="1"/>
</calcChain>
</file>

<file path=xl/sharedStrings.xml><?xml version="1.0" encoding="utf-8"?>
<sst xmlns="http://schemas.openxmlformats.org/spreadsheetml/2006/main" count="393" uniqueCount="112">
  <si>
    <t>-</t>
  </si>
  <si>
    <t>Equipment</t>
  </si>
  <si>
    <t>(kW)</t>
  </si>
  <si>
    <t>/%</t>
  </si>
  <si>
    <r>
      <t>/%</t>
    </r>
    <r>
      <rPr>
        <sz val="9"/>
        <color rgb="FFFF0000"/>
        <rFont val="Palatino Linotype"/>
        <family val="1"/>
      </rPr>
      <t>[15]</t>
    </r>
  </si>
  <si>
    <t>LPC</t>
  </si>
  <si>
    <t>HPC</t>
  </si>
  <si>
    <t>GC</t>
  </si>
  <si>
    <t>EJE 1</t>
  </si>
  <si>
    <t>EV 1</t>
  </si>
  <si>
    <t>EV 2</t>
  </si>
  <si>
    <t>ITC</t>
  </si>
  <si>
    <t>ITE</t>
  </si>
  <si>
    <t>EVA</t>
  </si>
  <si>
    <t>TES</t>
  </si>
  <si>
    <t>Total</t>
  </si>
  <si>
    <t>UN</t>
    <phoneticPr fontId="1" type="noConversion"/>
  </si>
  <si>
    <t>p,k</t>
    <phoneticPr fontId="1" type="noConversion"/>
  </si>
  <si>
    <t>d</t>
    <phoneticPr fontId="1" type="noConversion"/>
  </si>
  <si>
    <t>f</t>
    <phoneticPr fontId="1" type="noConversion"/>
  </si>
  <si>
    <t>p</t>
    <phoneticPr fontId="1" type="noConversion"/>
  </si>
  <si>
    <t>e1</t>
    <phoneticPr fontId="1" type="noConversion"/>
  </si>
  <si>
    <t>e2</t>
    <phoneticPr fontId="1" type="noConversion"/>
  </si>
  <si>
    <t>ej</t>
    <phoneticPr fontId="1" type="noConversion"/>
  </si>
  <si>
    <t>eva</t>
    <phoneticPr fontId="1" type="noConversion"/>
  </si>
  <si>
    <t>gc</t>
    <phoneticPr fontId="1" type="noConversion"/>
  </si>
  <si>
    <t>hpc</t>
    <phoneticPr fontId="1" type="noConversion"/>
  </si>
  <si>
    <t>itc</t>
    <phoneticPr fontId="1" type="noConversion"/>
  </si>
  <si>
    <t>ite</t>
    <phoneticPr fontId="1" type="noConversion"/>
  </si>
  <si>
    <t>lpc</t>
    <phoneticPr fontId="1" type="noConversion"/>
  </si>
  <si>
    <t>zongD</t>
    <phoneticPr fontId="1" type="noConversion"/>
  </si>
  <si>
    <t>un</t>
    <phoneticPr fontId="1" type="noConversion"/>
  </si>
  <si>
    <t>av</t>
    <phoneticPr fontId="1" type="noConversion"/>
  </si>
  <si>
    <t>UN d/p</t>
    <phoneticPr fontId="1" type="noConversion"/>
  </si>
  <si>
    <t>en d</t>
    <phoneticPr fontId="1" type="noConversion"/>
  </si>
  <si>
    <t>ex d</t>
    <phoneticPr fontId="1" type="noConversion"/>
  </si>
  <si>
    <t>en  p</t>
    <phoneticPr fontId="1" type="noConversion"/>
  </si>
  <si>
    <t>un ex</t>
    <phoneticPr fontId="1" type="noConversion"/>
  </si>
  <si>
    <t>un en</t>
    <phoneticPr fontId="1" type="noConversion"/>
  </si>
  <si>
    <t>av en</t>
    <phoneticPr fontId="1" type="noConversion"/>
  </si>
  <si>
    <t>av ex</t>
    <phoneticPr fontId="1" type="noConversion"/>
  </si>
  <si>
    <t>un en</t>
  </si>
  <si>
    <t>un ex</t>
  </si>
  <si>
    <t>av en</t>
  </si>
  <si>
    <t>av ex</t>
  </si>
  <si>
    <t>EJE</t>
  </si>
  <si>
    <t>EV1</t>
  </si>
  <si>
    <t>EV2</t>
  </si>
  <si>
    <t>Component</t>
  </si>
  <si>
    <t>Splitting the exergy destruction</t>
  </si>
  <si>
    <t>Combined two splitting approaches</t>
  </si>
  <si>
    <t>e1</t>
  </si>
  <si>
    <t>e2</t>
  </si>
  <si>
    <t>ej</t>
  </si>
  <si>
    <t>eva</t>
  </si>
  <si>
    <t>gc</t>
  </si>
  <si>
    <t>hpc</t>
  </si>
  <si>
    <t>itc</t>
  </si>
  <si>
    <t>ite</t>
  </si>
  <si>
    <t>lpc</t>
  </si>
  <si>
    <t>Total</t>
    <phoneticPr fontId="1" type="noConversion"/>
  </si>
  <si>
    <t>\l(9) EV2</t>
  </si>
  <si>
    <t>\l(8) LPC</t>
  </si>
  <si>
    <t>\l(7) EVA</t>
  </si>
  <si>
    <t>\l(6) EV1</t>
  </si>
  <si>
    <t>\l(5) ITC</t>
  </si>
  <si>
    <t>\l(4) EJE</t>
  </si>
  <si>
    <t>\l(3) REG</t>
  </si>
  <si>
    <t>\l(2) GC</t>
  </si>
  <si>
    <t>\l(1) HPC</t>
  </si>
  <si>
    <t>Ed,tot</t>
  </si>
  <si>
    <t>Ed,HPC</t>
  </si>
  <si>
    <t>Ed,GC</t>
  </si>
  <si>
    <t>Ed,REG</t>
  </si>
  <si>
    <t>Ed,EJE</t>
  </si>
  <si>
    <t>Ed,ITC</t>
  </si>
  <si>
    <t>Ed,EV1</t>
  </si>
  <si>
    <t>Ed,EVA</t>
  </si>
  <si>
    <t>Ed,EV2</t>
  </si>
  <si>
    <t>Ed,LPC</t>
    <phoneticPr fontId="1" type="noConversion"/>
  </si>
  <si>
    <t>-</t>
    <phoneticPr fontId="1" type="noConversion"/>
  </si>
  <si>
    <t xml:space="preserve"> </t>
  </si>
  <si>
    <t>Pgc  9-12</t>
    <phoneticPr fontId="1" type="noConversion"/>
  </si>
  <si>
    <t>Tgc  30-39</t>
    <phoneticPr fontId="1" type="noConversion"/>
  </si>
  <si>
    <t>Pe  1.2-2</t>
    <phoneticPr fontId="1" type="noConversion"/>
  </si>
  <si>
    <t>P  4.4</t>
    <phoneticPr fontId="1" type="noConversion"/>
  </si>
  <si>
    <t>Pgc  水侧流量</t>
    <phoneticPr fontId="1" type="noConversion"/>
  </si>
  <si>
    <t>Tgc  水侧流量</t>
    <phoneticPr fontId="1" type="noConversion"/>
  </si>
  <si>
    <t>Pe  空气侧流量</t>
    <phoneticPr fontId="1" type="noConversion"/>
  </si>
  <si>
    <t>Pgc  gc</t>
    <phoneticPr fontId="1" type="noConversion"/>
  </si>
  <si>
    <t>p,k</t>
  </si>
  <si>
    <t>d</t>
  </si>
  <si>
    <t>f</t>
  </si>
  <si>
    <t>p</t>
  </si>
  <si>
    <t>UN d/p</t>
  </si>
  <si>
    <t>zongD</t>
  </si>
  <si>
    <t>en d</t>
  </si>
  <si>
    <t>ex d</t>
  </si>
  <si>
    <t>av</t>
  </si>
  <si>
    <t>un</t>
  </si>
  <si>
    <t>UN</t>
  </si>
  <si>
    <t>en p</t>
    <phoneticPr fontId="1" type="noConversion"/>
  </si>
  <si>
    <t>f,k</t>
    <phoneticPr fontId="1" type="noConversion"/>
  </si>
  <si>
    <t>ej</t>
    <phoneticPr fontId="1" type="noConversion"/>
  </si>
  <si>
    <t>e1</t>
    <phoneticPr fontId="1" type="noConversion"/>
  </si>
  <si>
    <t>e2</t>
    <phoneticPr fontId="1" type="noConversion"/>
  </si>
  <si>
    <t>eva</t>
    <phoneticPr fontId="1" type="noConversion"/>
  </si>
  <si>
    <t>gc</t>
    <phoneticPr fontId="1" type="noConversion"/>
  </si>
  <si>
    <t>hpc</t>
    <phoneticPr fontId="1" type="noConversion"/>
  </si>
  <si>
    <t>itc</t>
    <phoneticPr fontId="1" type="noConversion"/>
  </si>
  <si>
    <t>ite</t>
    <phoneticPr fontId="1" type="noConversion"/>
  </si>
  <si>
    <t>lpc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</si>
</sst>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000000"/>
      <name val="Palatino Linotype"/>
      <family val="1"/>
    </font>
    <font>
      <sz val="9"/>
      <color rgb="FF000000"/>
      <name val="Palatino Linotype"/>
      <family val="1"/>
    </font>
    <font>
      <sz val="9"/>
      <color rgb="FFFF0000"/>
      <name val="Palatino Linotype"/>
      <family val="1"/>
    </font>
    <font>
      <sz val="11"/>
      <color rgb="FFFF0000"/>
      <name val="等线"/>
      <family val="2"/>
      <scheme val="minor"/>
    </font>
    <font>
      <sz val="10"/>
      <color rgb="FFFF0000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0" xfId="0" applyNumberFormat="1"/>
    <xf numFmtId="0" fontId="3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image" Target="../media/image22.png"/><Relationship Id="rId7" Type="http://schemas.openxmlformats.org/officeDocument/2006/relationships/image" Target="../media/image26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6" Type="http://schemas.openxmlformats.org/officeDocument/2006/relationships/image" Target="../media/image25.png"/><Relationship Id="rId5" Type="http://schemas.openxmlformats.org/officeDocument/2006/relationships/image" Target="../media/image24.png"/><Relationship Id="rId4" Type="http://schemas.openxmlformats.org/officeDocument/2006/relationships/image" Target="../media/image23.png"/><Relationship Id="rId9" Type="http://schemas.openxmlformats.org/officeDocument/2006/relationships/image" Target="../media/image2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297180</xdr:colOff>
          <xdr:row>1</xdr:row>
          <xdr:rowOff>60960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274320</xdr:colOff>
          <xdr:row>1</xdr:row>
          <xdr:rowOff>60960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297180</xdr:colOff>
          <xdr:row>1</xdr:row>
          <xdr:rowOff>60960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205740</xdr:colOff>
          <xdr:row>1</xdr:row>
          <xdr:rowOff>45720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175260</xdr:colOff>
          <xdr:row>1</xdr:row>
          <xdr:rowOff>30480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175260</xdr:colOff>
          <xdr:row>1</xdr:row>
          <xdr:rowOff>30480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0</xdr:rowOff>
        </xdr:from>
        <xdr:to>
          <xdr:col>0</xdr:col>
          <xdr:colOff>198120</xdr:colOff>
          <xdr:row>13</xdr:row>
          <xdr:rowOff>45720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132</xdr:row>
          <xdr:rowOff>182880</xdr:rowOff>
        </xdr:from>
        <xdr:to>
          <xdr:col>4</xdr:col>
          <xdr:colOff>297180</xdr:colOff>
          <xdr:row>133</xdr:row>
          <xdr:rowOff>60960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133</xdr:row>
          <xdr:rowOff>0</xdr:rowOff>
        </xdr:from>
        <xdr:to>
          <xdr:col>5</xdr:col>
          <xdr:colOff>289560</xdr:colOff>
          <xdr:row>134</xdr:row>
          <xdr:rowOff>53340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6</xdr:col>
          <xdr:colOff>289560</xdr:colOff>
          <xdr:row>134</xdr:row>
          <xdr:rowOff>53340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133</xdr:row>
          <xdr:rowOff>0</xdr:rowOff>
        </xdr:from>
        <xdr:to>
          <xdr:col>13</xdr:col>
          <xdr:colOff>365760</xdr:colOff>
          <xdr:row>134</xdr:row>
          <xdr:rowOff>45720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133</xdr:row>
          <xdr:rowOff>0</xdr:rowOff>
        </xdr:from>
        <xdr:to>
          <xdr:col>14</xdr:col>
          <xdr:colOff>312420</xdr:colOff>
          <xdr:row>133</xdr:row>
          <xdr:rowOff>190500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133</xdr:row>
          <xdr:rowOff>0</xdr:rowOff>
        </xdr:from>
        <xdr:to>
          <xdr:col>15</xdr:col>
          <xdr:colOff>274320</xdr:colOff>
          <xdr:row>134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145</xdr:row>
          <xdr:rowOff>0</xdr:rowOff>
        </xdr:from>
        <xdr:to>
          <xdr:col>4</xdr:col>
          <xdr:colOff>297180</xdr:colOff>
          <xdr:row>146</xdr:row>
          <xdr:rowOff>60960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145</xdr:row>
          <xdr:rowOff>0</xdr:rowOff>
        </xdr:from>
        <xdr:to>
          <xdr:col>5</xdr:col>
          <xdr:colOff>274320</xdr:colOff>
          <xdr:row>146</xdr:row>
          <xdr:rowOff>60960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6</xdr:col>
          <xdr:colOff>297180</xdr:colOff>
          <xdr:row>146</xdr:row>
          <xdr:rowOff>60960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157</xdr:row>
          <xdr:rowOff>0</xdr:rowOff>
        </xdr:from>
        <xdr:to>
          <xdr:col>3</xdr:col>
          <xdr:colOff>198120</xdr:colOff>
          <xdr:row>158</xdr:row>
          <xdr:rowOff>45720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159</xdr:row>
          <xdr:rowOff>0</xdr:rowOff>
        </xdr:from>
        <xdr:to>
          <xdr:col>4</xdr:col>
          <xdr:colOff>297180</xdr:colOff>
          <xdr:row>160</xdr:row>
          <xdr:rowOff>60960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160</xdr:row>
          <xdr:rowOff>0</xdr:rowOff>
        </xdr:from>
        <xdr:to>
          <xdr:col>5</xdr:col>
          <xdr:colOff>289560</xdr:colOff>
          <xdr:row>161</xdr:row>
          <xdr:rowOff>53340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6</xdr:col>
          <xdr:colOff>289560</xdr:colOff>
          <xdr:row>161</xdr:row>
          <xdr:rowOff>53340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218</xdr:row>
          <xdr:rowOff>0</xdr:rowOff>
        </xdr:from>
        <xdr:to>
          <xdr:col>5</xdr:col>
          <xdr:colOff>289560</xdr:colOff>
          <xdr:row>219</xdr:row>
          <xdr:rowOff>76200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6</xdr:col>
          <xdr:colOff>289560</xdr:colOff>
          <xdr:row>219</xdr:row>
          <xdr:rowOff>76200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274320</xdr:colOff>
          <xdr:row>1</xdr:row>
          <xdr:rowOff>60960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247</xdr:row>
      <xdr:rowOff>0</xdr:rowOff>
    </xdr:from>
    <xdr:to>
      <xdr:col>5</xdr:col>
      <xdr:colOff>198120</xdr:colOff>
      <xdr:row>247</xdr:row>
      <xdr:rowOff>144780</xdr:rowOff>
    </xdr:to>
    <xdr:pic>
      <xdr:nvPicPr>
        <xdr:cNvPr id="64" name="图片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219640"/>
          <a:ext cx="1981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198120</xdr:colOff>
      <xdr:row>248</xdr:row>
      <xdr:rowOff>144780</xdr:rowOff>
    </xdr:to>
    <xdr:pic>
      <xdr:nvPicPr>
        <xdr:cNvPr id="65" name="图片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35402520"/>
          <a:ext cx="1981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248</xdr:row>
      <xdr:rowOff>0</xdr:rowOff>
    </xdr:from>
    <xdr:to>
      <xdr:col>7</xdr:col>
      <xdr:colOff>198120</xdr:colOff>
      <xdr:row>248</xdr:row>
      <xdr:rowOff>144780</xdr:rowOff>
    </xdr:to>
    <xdr:pic>
      <xdr:nvPicPr>
        <xdr:cNvPr id="66" name="图片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280" y="35402520"/>
          <a:ext cx="1981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248</xdr:row>
      <xdr:rowOff>0</xdr:rowOff>
    </xdr:from>
    <xdr:to>
      <xdr:col>8</xdr:col>
      <xdr:colOff>198120</xdr:colOff>
      <xdr:row>248</xdr:row>
      <xdr:rowOff>144780</xdr:rowOff>
    </xdr:to>
    <xdr:pic>
      <xdr:nvPicPr>
        <xdr:cNvPr id="67" name="图片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880" y="35402520"/>
          <a:ext cx="1981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248</xdr:row>
      <xdr:rowOff>0</xdr:rowOff>
    </xdr:from>
    <xdr:to>
      <xdr:col>9</xdr:col>
      <xdr:colOff>205740</xdr:colOff>
      <xdr:row>248</xdr:row>
      <xdr:rowOff>144780</xdr:rowOff>
    </xdr:to>
    <xdr:pic>
      <xdr:nvPicPr>
        <xdr:cNvPr id="68" name="图片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35402520"/>
          <a:ext cx="20574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335280</xdr:colOff>
      <xdr:row>248</xdr:row>
      <xdr:rowOff>160020</xdr:rowOff>
    </xdr:to>
    <xdr:pic>
      <xdr:nvPicPr>
        <xdr:cNvPr id="69" name="图片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5402520"/>
          <a:ext cx="3352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248</xdr:row>
      <xdr:rowOff>0</xdr:rowOff>
    </xdr:from>
    <xdr:to>
      <xdr:col>11</xdr:col>
      <xdr:colOff>335280</xdr:colOff>
      <xdr:row>248</xdr:row>
      <xdr:rowOff>160020</xdr:rowOff>
    </xdr:to>
    <xdr:pic>
      <xdr:nvPicPr>
        <xdr:cNvPr id="70" name="图片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35402520"/>
          <a:ext cx="3352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248</xdr:row>
      <xdr:rowOff>0</xdr:rowOff>
    </xdr:from>
    <xdr:to>
      <xdr:col>12</xdr:col>
      <xdr:colOff>327660</xdr:colOff>
      <xdr:row>248</xdr:row>
      <xdr:rowOff>160020</xdr:rowOff>
    </xdr:to>
    <xdr:pic>
      <xdr:nvPicPr>
        <xdr:cNvPr id="71" name="图片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280" y="35402520"/>
          <a:ext cx="32766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248</xdr:row>
      <xdr:rowOff>0</xdr:rowOff>
    </xdr:from>
    <xdr:to>
      <xdr:col>13</xdr:col>
      <xdr:colOff>320040</xdr:colOff>
      <xdr:row>248</xdr:row>
      <xdr:rowOff>160020</xdr:rowOff>
    </xdr:to>
    <xdr:pic>
      <xdr:nvPicPr>
        <xdr:cNvPr id="72" name="图片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35402520"/>
          <a:ext cx="3200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image" Target="../media/image11.wmf"/><Relationship Id="rId39" Type="http://schemas.openxmlformats.org/officeDocument/2006/relationships/oleObject" Target="../embeddings/oleObject19.bin"/><Relationship Id="rId21" Type="http://schemas.openxmlformats.org/officeDocument/2006/relationships/oleObject" Target="../embeddings/oleObject10.bin"/><Relationship Id="rId34" Type="http://schemas.openxmlformats.org/officeDocument/2006/relationships/image" Target="../media/image15.wmf"/><Relationship Id="rId42" Type="http://schemas.openxmlformats.org/officeDocument/2006/relationships/oleObject" Target="../embeddings/oleObject21.bin"/><Relationship Id="rId47" Type="http://schemas.openxmlformats.org/officeDocument/2006/relationships/oleObject" Target="../embeddings/oleObject26.bin"/><Relationship Id="rId50" Type="http://schemas.openxmlformats.org/officeDocument/2006/relationships/oleObject" Target="../embeddings/oleObject28.bin"/><Relationship Id="rId55" Type="http://schemas.openxmlformats.org/officeDocument/2006/relationships/oleObject" Target="../embeddings/oleObject33.bin"/><Relationship Id="rId63" Type="http://schemas.openxmlformats.org/officeDocument/2006/relationships/oleObject" Target="../embeddings/oleObject41.bin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9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image" Target="../media/image10.wmf"/><Relationship Id="rId32" Type="http://schemas.openxmlformats.org/officeDocument/2006/relationships/image" Target="../media/image14.wmf"/><Relationship Id="rId37" Type="http://schemas.openxmlformats.org/officeDocument/2006/relationships/oleObject" Target="../embeddings/oleObject18.bin"/><Relationship Id="rId40" Type="http://schemas.openxmlformats.org/officeDocument/2006/relationships/image" Target="../media/image18.wmf"/><Relationship Id="rId45" Type="http://schemas.openxmlformats.org/officeDocument/2006/relationships/oleObject" Target="../embeddings/oleObject24.bin"/><Relationship Id="rId53" Type="http://schemas.openxmlformats.org/officeDocument/2006/relationships/oleObject" Target="../embeddings/oleObject31.bin"/><Relationship Id="rId58" Type="http://schemas.openxmlformats.org/officeDocument/2006/relationships/oleObject" Target="../embeddings/oleObject36.bin"/><Relationship Id="rId66" Type="http://schemas.openxmlformats.org/officeDocument/2006/relationships/oleObject" Target="../embeddings/oleObject44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11.bin"/><Relationship Id="rId28" Type="http://schemas.openxmlformats.org/officeDocument/2006/relationships/image" Target="../media/image12.wmf"/><Relationship Id="rId36" Type="http://schemas.openxmlformats.org/officeDocument/2006/relationships/image" Target="../media/image16.wmf"/><Relationship Id="rId49" Type="http://schemas.openxmlformats.org/officeDocument/2006/relationships/oleObject" Target="../embeddings/oleObject27.bin"/><Relationship Id="rId57" Type="http://schemas.openxmlformats.org/officeDocument/2006/relationships/oleObject" Target="../embeddings/oleObject35.bin"/><Relationship Id="rId61" Type="http://schemas.openxmlformats.org/officeDocument/2006/relationships/oleObject" Target="../embeddings/oleObject39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31" Type="http://schemas.openxmlformats.org/officeDocument/2006/relationships/oleObject" Target="../embeddings/oleObject15.bin"/><Relationship Id="rId44" Type="http://schemas.openxmlformats.org/officeDocument/2006/relationships/oleObject" Target="../embeddings/oleObject23.bin"/><Relationship Id="rId52" Type="http://schemas.openxmlformats.org/officeDocument/2006/relationships/oleObject" Target="../embeddings/oleObject30.bin"/><Relationship Id="rId60" Type="http://schemas.openxmlformats.org/officeDocument/2006/relationships/oleObject" Target="../embeddings/oleObject38.bin"/><Relationship Id="rId65" Type="http://schemas.openxmlformats.org/officeDocument/2006/relationships/oleObject" Target="../embeddings/oleObject43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9.wmf"/><Relationship Id="rId27" Type="http://schemas.openxmlformats.org/officeDocument/2006/relationships/oleObject" Target="../embeddings/oleObject13.bin"/><Relationship Id="rId30" Type="http://schemas.openxmlformats.org/officeDocument/2006/relationships/image" Target="../media/image13.wmf"/><Relationship Id="rId35" Type="http://schemas.openxmlformats.org/officeDocument/2006/relationships/oleObject" Target="../embeddings/oleObject17.bin"/><Relationship Id="rId43" Type="http://schemas.openxmlformats.org/officeDocument/2006/relationships/oleObject" Target="../embeddings/oleObject22.bin"/><Relationship Id="rId48" Type="http://schemas.openxmlformats.org/officeDocument/2006/relationships/image" Target="../media/image19.wmf"/><Relationship Id="rId56" Type="http://schemas.openxmlformats.org/officeDocument/2006/relationships/oleObject" Target="../embeddings/oleObject34.bin"/><Relationship Id="rId64" Type="http://schemas.openxmlformats.org/officeDocument/2006/relationships/oleObject" Target="../embeddings/oleObject42.bin"/><Relationship Id="rId8" Type="http://schemas.openxmlformats.org/officeDocument/2006/relationships/oleObject" Target="../embeddings/oleObject3.bin"/><Relationship Id="rId51" Type="http://schemas.openxmlformats.org/officeDocument/2006/relationships/oleObject" Target="../embeddings/oleObject29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oleObject" Target="../embeddings/oleObject12.bin"/><Relationship Id="rId33" Type="http://schemas.openxmlformats.org/officeDocument/2006/relationships/oleObject" Target="../embeddings/oleObject16.bin"/><Relationship Id="rId38" Type="http://schemas.openxmlformats.org/officeDocument/2006/relationships/image" Target="../media/image17.wmf"/><Relationship Id="rId46" Type="http://schemas.openxmlformats.org/officeDocument/2006/relationships/oleObject" Target="../embeddings/oleObject25.bin"/><Relationship Id="rId59" Type="http://schemas.openxmlformats.org/officeDocument/2006/relationships/oleObject" Target="../embeddings/oleObject37.bin"/><Relationship Id="rId67" Type="http://schemas.openxmlformats.org/officeDocument/2006/relationships/oleObject" Target="../embeddings/oleObject45.bin"/><Relationship Id="rId20" Type="http://schemas.openxmlformats.org/officeDocument/2006/relationships/image" Target="../media/image8.wmf"/><Relationship Id="rId41" Type="http://schemas.openxmlformats.org/officeDocument/2006/relationships/oleObject" Target="../embeddings/oleObject20.bin"/><Relationship Id="rId54" Type="http://schemas.openxmlformats.org/officeDocument/2006/relationships/oleObject" Target="../embeddings/oleObject32.bin"/><Relationship Id="rId62" Type="http://schemas.openxmlformats.org/officeDocument/2006/relationships/oleObject" Target="../embeddings/oleObject4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1"/>
  <sheetViews>
    <sheetView tabSelected="1" zoomScaleNormal="100" workbookViewId="0">
      <selection activeCell="O13" sqref="O13"/>
    </sheetView>
  </sheetViews>
  <sheetFormatPr defaultRowHeight="13.8" x14ac:dyDescent="0.25"/>
  <cols>
    <col min="6" max="7" width="10.77734375" bestFit="1" customWidth="1"/>
    <col min="13" max="13" width="10.77734375" bestFit="1" customWidth="1"/>
    <col min="14" max="14" width="12.21875" bestFit="1" customWidth="1"/>
    <col min="15" max="15" width="11.6640625" bestFit="1" customWidth="1"/>
    <col min="16" max="16" width="12.21875" bestFit="1" customWidth="1"/>
  </cols>
  <sheetData>
    <row r="1" spans="1:8" ht="15.6" thickBot="1" x14ac:dyDescent="0.3">
      <c r="A1" s="1" t="s">
        <v>1</v>
      </c>
      <c r="B1" s="2" t="s">
        <v>2</v>
      </c>
      <c r="C1" s="2" t="s">
        <v>2</v>
      </c>
      <c r="D1" s="2" t="s">
        <v>2</v>
      </c>
      <c r="E1" s="2" t="s">
        <v>2</v>
      </c>
      <c r="F1" s="1" t="s">
        <v>3</v>
      </c>
      <c r="G1" s="1" t="s">
        <v>3</v>
      </c>
      <c r="H1" s="1"/>
    </row>
    <row r="2" spans="1:8" x14ac:dyDescent="0.25">
      <c r="A2" s="3" t="s">
        <v>5</v>
      </c>
      <c r="B2" s="19">
        <v>6.2809999999999997</v>
      </c>
      <c r="C2" s="3">
        <v>5.5490000000000004</v>
      </c>
      <c r="D2" s="3">
        <v>0.73209999999999997</v>
      </c>
      <c r="E2" s="3" t="s">
        <v>0</v>
      </c>
      <c r="F2" s="21">
        <f>(C2/B2)*100</f>
        <v>88.34580480815157</v>
      </c>
      <c r="G2" s="21">
        <f>(D2/6.1474)*100</f>
        <v>11.909099782021666</v>
      </c>
      <c r="H2" s="29"/>
    </row>
    <row r="3" spans="1:8" x14ac:dyDescent="0.25">
      <c r="A3" s="3" t="s">
        <v>6</v>
      </c>
      <c r="B3" s="19">
        <v>5.2220000000000004</v>
      </c>
      <c r="C3" s="3">
        <v>4.5090000000000003</v>
      </c>
      <c r="D3" s="3">
        <v>0.71360000000000001</v>
      </c>
      <c r="E3" s="3" t="s">
        <v>0</v>
      </c>
      <c r="F3" s="21">
        <f>(C3/B3)*100</f>
        <v>86.346227499042513</v>
      </c>
      <c r="G3" s="21">
        <f>(D3/6.1474)*100</f>
        <v>11.608159547125615</v>
      </c>
      <c r="H3" s="32"/>
    </row>
    <row r="4" spans="1:8" x14ac:dyDescent="0.25">
      <c r="A4" s="3" t="s">
        <v>7</v>
      </c>
      <c r="B4" s="19">
        <v>1.7749999999999999</v>
      </c>
      <c r="C4" s="3">
        <v>1.4610000000000001</v>
      </c>
      <c r="D4" s="3">
        <v>0.31390000000000001</v>
      </c>
      <c r="E4" s="3" t="s">
        <v>0</v>
      </c>
      <c r="F4" s="21">
        <f t="shared" ref="F4:F10" si="0">(C4/B4)*100</f>
        <v>82.309859154929583</v>
      </c>
      <c r="G4" s="21">
        <f t="shared" ref="G4:G10" si="1">(D4/6.1474)*100</f>
        <v>5.1062237693984454</v>
      </c>
      <c r="H4" s="3"/>
    </row>
    <row r="5" spans="1:8" x14ac:dyDescent="0.25">
      <c r="A5" s="3" t="s">
        <v>8</v>
      </c>
      <c r="B5" s="19">
        <v>1.7569999999999999</v>
      </c>
      <c r="C5" s="3">
        <v>0.40889999999999999</v>
      </c>
      <c r="D5" s="3">
        <v>1.3480000000000001</v>
      </c>
      <c r="E5" s="3" t="s">
        <v>0</v>
      </c>
      <c r="F5" s="21">
        <f t="shared" si="0"/>
        <v>23.272623790552078</v>
      </c>
      <c r="G5" s="21">
        <f t="shared" si="1"/>
        <v>21.927969548101636</v>
      </c>
      <c r="H5" s="3"/>
    </row>
    <row r="6" spans="1:8" x14ac:dyDescent="0.25">
      <c r="A6" s="3" t="s">
        <v>9</v>
      </c>
      <c r="B6" s="19">
        <v>5.09</v>
      </c>
      <c r="C6" s="3">
        <v>4.1079999999999997</v>
      </c>
      <c r="D6" s="3">
        <v>0.98240000000000005</v>
      </c>
      <c r="E6" s="3" t="s">
        <v>0</v>
      </c>
      <c r="F6" s="21">
        <f t="shared" si="0"/>
        <v>80.707269155206291</v>
      </c>
      <c r="G6" s="21">
        <f t="shared" si="1"/>
        <v>15.980739824966653</v>
      </c>
      <c r="H6" s="32"/>
    </row>
    <row r="7" spans="1:8" x14ac:dyDescent="0.25">
      <c r="A7" s="3" t="s">
        <v>10</v>
      </c>
      <c r="B7" s="19">
        <v>0.76370000000000005</v>
      </c>
      <c r="C7" s="3">
        <v>0.59909999999999997</v>
      </c>
      <c r="D7" s="3">
        <v>0.16470000000000001</v>
      </c>
      <c r="E7" s="3" t="s">
        <v>0</v>
      </c>
      <c r="F7" s="21">
        <f t="shared" si="0"/>
        <v>78.447034175723445</v>
      </c>
      <c r="G7" s="21">
        <f t="shared" si="1"/>
        <v>2.6791814425610827</v>
      </c>
      <c r="H7" s="32"/>
    </row>
    <row r="8" spans="1:8" x14ac:dyDescent="0.25">
      <c r="A8" s="3" t="s">
        <v>11</v>
      </c>
      <c r="B8" s="19">
        <v>0.89449999999999996</v>
      </c>
      <c r="C8" s="3">
        <v>0.3155</v>
      </c>
      <c r="D8" s="3">
        <v>0.57899999999999996</v>
      </c>
      <c r="E8" s="3" t="s">
        <v>0</v>
      </c>
      <c r="F8" s="21">
        <f t="shared" si="0"/>
        <v>35.271101173840137</v>
      </c>
      <c r="G8" s="21">
        <f t="shared" si="1"/>
        <v>9.4186160002602719</v>
      </c>
      <c r="H8" s="3"/>
    </row>
    <row r="9" spans="1:8" x14ac:dyDescent="0.25">
      <c r="A9" s="3" t="s">
        <v>12</v>
      </c>
      <c r="B9" s="19">
        <v>0.46279999999999999</v>
      </c>
      <c r="C9" s="3">
        <v>8.1670000000000006E-2</v>
      </c>
      <c r="D9" s="3">
        <v>0.38109999999999999</v>
      </c>
      <c r="E9" s="3" t="s">
        <v>0</v>
      </c>
      <c r="F9" s="21">
        <f t="shared" si="0"/>
        <v>17.64693171996543</v>
      </c>
      <c r="G9" s="21">
        <f t="shared" si="1"/>
        <v>6.199368838858704</v>
      </c>
      <c r="H9" s="3"/>
    </row>
    <row r="10" spans="1:8" x14ac:dyDescent="0.25">
      <c r="A10" s="3" t="s">
        <v>13</v>
      </c>
      <c r="B10" s="19">
        <v>3.6320000000000001</v>
      </c>
      <c r="C10" s="3">
        <v>2.754</v>
      </c>
      <c r="D10" s="3">
        <v>0.87809999999999999</v>
      </c>
      <c r="E10" s="3" t="s">
        <v>0</v>
      </c>
      <c r="F10" s="21">
        <f t="shared" si="0"/>
        <v>75.825991189427313</v>
      </c>
      <c r="G10" s="21">
        <f t="shared" si="1"/>
        <v>14.284087581741876</v>
      </c>
      <c r="H10" s="3"/>
    </row>
    <row r="11" spans="1:8" x14ac:dyDescent="0.25">
      <c r="A11" s="3" t="s">
        <v>14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/>
    </row>
    <row r="12" spans="1:8" x14ac:dyDescent="0.25">
      <c r="A12" s="3" t="s">
        <v>15</v>
      </c>
      <c r="B12" s="3">
        <v>11.503</v>
      </c>
      <c r="C12" s="3">
        <v>2.754</v>
      </c>
      <c r="D12" s="3">
        <f>SUM(D2:D11)</f>
        <v>6.0928999999999993</v>
      </c>
      <c r="E12" s="3">
        <f>B12-C12-D12</f>
        <v>2.6561000000000012</v>
      </c>
      <c r="F12" s="3" t="s">
        <v>80</v>
      </c>
      <c r="G12" s="3">
        <v>100</v>
      </c>
      <c r="H12" s="3"/>
    </row>
    <row r="13" spans="1:8" ht="14.4" thickBot="1" x14ac:dyDescent="0.3">
      <c r="A13" s="4"/>
      <c r="B13" s="33">
        <v>0.2394</v>
      </c>
      <c r="C13" s="33"/>
      <c r="D13" s="33"/>
      <c r="E13" s="33"/>
      <c r="F13" s="33"/>
      <c r="G13" s="33"/>
      <c r="H13" s="5"/>
    </row>
    <row r="14" spans="1:8" ht="14.4" thickBot="1" x14ac:dyDescent="0.3"/>
    <row r="15" spans="1:8" x14ac:dyDescent="0.25">
      <c r="C15" s="7"/>
    </row>
    <row r="16" spans="1:8" x14ac:dyDescent="0.25">
      <c r="C16" s="6"/>
    </row>
    <row r="17" spans="3:22" x14ac:dyDescent="0.25">
      <c r="C17" s="6"/>
    </row>
    <row r="18" spans="3:22" x14ac:dyDescent="0.25">
      <c r="C18" s="6"/>
    </row>
    <row r="19" spans="3:22" x14ac:dyDescent="0.25">
      <c r="C19" s="6"/>
    </row>
    <row r="20" spans="3:22" x14ac:dyDescent="0.25">
      <c r="C20" s="6"/>
    </row>
    <row r="21" spans="3:22" x14ac:dyDescent="0.25">
      <c r="C21" s="6"/>
    </row>
    <row r="22" spans="3:22" x14ac:dyDescent="0.25">
      <c r="C22" s="6"/>
    </row>
    <row r="23" spans="3:22" x14ac:dyDescent="0.25">
      <c r="C23" s="6"/>
    </row>
    <row r="24" spans="3:22" x14ac:dyDescent="0.25">
      <c r="C24" s="6"/>
      <c r="S24" s="12"/>
      <c r="T24" s="12"/>
      <c r="U24" s="12"/>
      <c r="V24" s="12"/>
    </row>
    <row r="25" spans="3:22" x14ac:dyDescent="0.25">
      <c r="C25" s="6"/>
    </row>
    <row r="28" spans="3:22" x14ac:dyDescent="0.25">
      <c r="G28" s="19" t="s">
        <v>5</v>
      </c>
      <c r="H28" s="19">
        <v>0.73209999999999997</v>
      </c>
      <c r="R28" t="s">
        <v>36</v>
      </c>
    </row>
    <row r="29" spans="3:22" x14ac:dyDescent="0.25">
      <c r="G29" s="19" t="s">
        <v>6</v>
      </c>
      <c r="H29" s="19">
        <v>0.73209999999999997</v>
      </c>
      <c r="O29">
        <v>0.94320000000000004</v>
      </c>
      <c r="R29">
        <v>4.08</v>
      </c>
      <c r="T29" t="s">
        <v>23</v>
      </c>
      <c r="U29" s="12">
        <f t="shared" ref="U29:U37" si="2">M51-Q51</f>
        <v>2.7484323271664945E-2</v>
      </c>
    </row>
    <row r="30" spans="3:22" x14ac:dyDescent="0.25">
      <c r="G30" s="19" t="s">
        <v>7</v>
      </c>
      <c r="H30" s="19">
        <v>0.31390000000000001</v>
      </c>
      <c r="O30">
        <v>0.16</v>
      </c>
      <c r="R30">
        <v>0.4627</v>
      </c>
      <c r="T30" t="s">
        <v>26</v>
      </c>
      <c r="U30" s="12">
        <f t="shared" si="2"/>
        <v>8.1992499999999982E-2</v>
      </c>
    </row>
    <row r="31" spans="3:22" x14ac:dyDescent="0.25">
      <c r="G31" s="19" t="s">
        <v>8</v>
      </c>
      <c r="H31" s="19">
        <v>1.3839999999999999</v>
      </c>
      <c r="O31">
        <v>1.208</v>
      </c>
      <c r="R31">
        <v>0.16869999999999999</v>
      </c>
      <c r="T31" t="s">
        <v>29</v>
      </c>
      <c r="U31" s="12">
        <f t="shared" si="2"/>
        <v>0.47128409869773824</v>
      </c>
    </row>
    <row r="32" spans="3:22" x14ac:dyDescent="0.25">
      <c r="G32" s="19" t="s">
        <v>9</v>
      </c>
      <c r="H32" s="19">
        <v>0.98240000000000005</v>
      </c>
      <c r="O32">
        <v>0.87809999999999999</v>
      </c>
      <c r="R32">
        <v>2.7538999999999998</v>
      </c>
      <c r="T32" t="s">
        <v>24</v>
      </c>
      <c r="U32" s="12">
        <f t="shared" si="2"/>
        <v>0.11712763253449532</v>
      </c>
    </row>
    <row r="33" spans="4:21" x14ac:dyDescent="0.25">
      <c r="G33" s="19" t="s">
        <v>10</v>
      </c>
      <c r="H33" s="19">
        <v>0.16470000000000001</v>
      </c>
      <c r="O33">
        <v>0.14499999999999999</v>
      </c>
      <c r="R33">
        <v>1.4510000000000001</v>
      </c>
      <c r="T33" t="s">
        <v>22</v>
      </c>
      <c r="U33" s="12">
        <f t="shared" si="2"/>
        <v>7.0726613488034662E-3</v>
      </c>
    </row>
    <row r="34" spans="4:21" x14ac:dyDescent="0.25">
      <c r="G34" s="19" t="s">
        <v>11</v>
      </c>
      <c r="H34" s="19">
        <v>0.57899999999999996</v>
      </c>
      <c r="O34">
        <v>0.55100000000000005</v>
      </c>
      <c r="R34">
        <v>3.802</v>
      </c>
      <c r="T34" t="s">
        <v>27</v>
      </c>
      <c r="U34" s="12">
        <f t="shared" si="2"/>
        <v>0.43042093128390602</v>
      </c>
    </row>
    <row r="35" spans="4:21" x14ac:dyDescent="0.25">
      <c r="G35" s="19" t="s">
        <v>12</v>
      </c>
      <c r="H35" s="19">
        <v>0.38109999999999999</v>
      </c>
      <c r="O35">
        <v>0.379</v>
      </c>
      <c r="R35">
        <v>5.4210000000000001E-2</v>
      </c>
      <c r="T35" t="s">
        <v>21</v>
      </c>
      <c r="U35" s="12">
        <f t="shared" si="2"/>
        <v>3.4659941002949779E-2</v>
      </c>
    </row>
    <row r="36" spans="4:21" x14ac:dyDescent="0.25">
      <c r="G36" s="19" t="s">
        <v>13</v>
      </c>
      <c r="H36" s="19">
        <v>0.87809999999999999</v>
      </c>
      <c r="O36">
        <v>0.3584</v>
      </c>
      <c r="R36">
        <v>1.883E-2</v>
      </c>
      <c r="T36" t="s">
        <v>25</v>
      </c>
      <c r="U36" s="12">
        <f t="shared" si="2"/>
        <v>3.1503556007112105E-3</v>
      </c>
    </row>
    <row r="37" spans="4:21" x14ac:dyDescent="0.25">
      <c r="O37">
        <v>1.0720000000000001</v>
      </c>
      <c r="R37">
        <v>5.101</v>
      </c>
      <c r="T37" t="s">
        <v>28</v>
      </c>
      <c r="U37" s="12">
        <f t="shared" si="2"/>
        <v>0.19900930930930932</v>
      </c>
    </row>
    <row r="38" spans="4:21" x14ac:dyDescent="0.25">
      <c r="O38">
        <f t="shared" ref="O38" si="3">SUM(O29:O37)</f>
        <v>5.6947000000000001</v>
      </c>
      <c r="R38">
        <f>SUM(R29:R37)</f>
        <v>17.892339999999997</v>
      </c>
    </row>
    <row r="39" spans="4:21" x14ac:dyDescent="0.25">
      <c r="D39" t="s">
        <v>90</v>
      </c>
      <c r="H39" t="s">
        <v>91</v>
      </c>
      <c r="I39" t="s">
        <v>92</v>
      </c>
      <c r="J39" t="s">
        <v>93</v>
      </c>
      <c r="K39" t="s">
        <v>94</v>
      </c>
      <c r="L39" t="s">
        <v>95</v>
      </c>
      <c r="M39" t="s">
        <v>96</v>
      </c>
      <c r="N39" t="s">
        <v>97</v>
      </c>
      <c r="O39" t="s">
        <v>98</v>
      </c>
      <c r="P39" t="s">
        <v>99</v>
      </c>
      <c r="Q39" t="s">
        <v>41</v>
      </c>
      <c r="R39" t="s">
        <v>42</v>
      </c>
      <c r="S39" t="s">
        <v>43</v>
      </c>
      <c r="T39" t="s">
        <v>44</v>
      </c>
    </row>
    <row r="40" spans="4:21" x14ac:dyDescent="0.25">
      <c r="D40">
        <v>4.1079999999999997</v>
      </c>
      <c r="G40" t="s">
        <v>51</v>
      </c>
      <c r="H40">
        <v>0.92200000000000004</v>
      </c>
      <c r="I40">
        <v>5.09</v>
      </c>
      <c r="J40">
        <v>4.1079999999999997</v>
      </c>
      <c r="K40">
        <v>0.22444011684518017</v>
      </c>
      <c r="L40">
        <v>0.98240000000000005</v>
      </c>
      <c r="M40">
        <v>0.94320000000000004</v>
      </c>
      <c r="N40">
        <v>3.9200000000000013E-2</v>
      </c>
      <c r="O40">
        <v>6.0400000000000009E-2</v>
      </c>
      <c r="P40">
        <v>0.92200000000000004</v>
      </c>
      <c r="Q40" s="12">
        <v>0.91571567672833509</v>
      </c>
      <c r="R40" s="12">
        <v>6.2843232716649489E-3</v>
      </c>
      <c r="S40" s="12">
        <v>2.7484323271664945E-2</v>
      </c>
      <c r="T40" s="12">
        <v>3.2915676728335064E-2</v>
      </c>
      <c r="U40">
        <f>S40/1.372</f>
        <v>2.0032305591592525E-2</v>
      </c>
    </row>
    <row r="41" spans="4:21" x14ac:dyDescent="0.25">
      <c r="D41">
        <v>0.59909999999999997</v>
      </c>
      <c r="G41" t="s">
        <v>52</v>
      </c>
      <c r="H41">
        <v>0.37080000000000002</v>
      </c>
      <c r="I41">
        <v>0.67179999999999995</v>
      </c>
      <c r="J41">
        <v>0.50270000000000004</v>
      </c>
      <c r="K41">
        <v>0.22500000000000001</v>
      </c>
      <c r="L41">
        <v>0.16470000000000001</v>
      </c>
      <c r="M41">
        <v>0.18609999999999999</v>
      </c>
      <c r="N41">
        <v>-2.1399999999999975E-2</v>
      </c>
      <c r="O41">
        <v>5.0000000000000001E-4</v>
      </c>
      <c r="P41">
        <v>0.16420000000000001</v>
      </c>
      <c r="Q41" s="12">
        <v>0.10410750000000001</v>
      </c>
      <c r="R41" s="12">
        <v>6.0092500000000007E-2</v>
      </c>
      <c r="S41" s="12">
        <v>8.1992499999999982E-2</v>
      </c>
      <c r="T41" s="12">
        <v>-8.1492499999999982E-2</v>
      </c>
      <c r="U41">
        <f t="shared" ref="U41:U48" si="4">S41/1.372</f>
        <v>5.9761297376093279E-2</v>
      </c>
    </row>
    <row r="42" spans="4:21" x14ac:dyDescent="0.25">
      <c r="D42">
        <v>0.40889999999999999</v>
      </c>
      <c r="G42" t="s">
        <v>53</v>
      </c>
      <c r="H42">
        <v>1.1930000000000001</v>
      </c>
      <c r="I42">
        <v>1.6759999999999999</v>
      </c>
      <c r="J42">
        <v>0.2918</v>
      </c>
      <c r="K42">
        <v>4.0884167237834133</v>
      </c>
      <c r="L42">
        <v>1.3488</v>
      </c>
      <c r="M42">
        <v>1.161</v>
      </c>
      <c r="N42">
        <v>0.18779999999999997</v>
      </c>
      <c r="O42">
        <v>0.47704640164496004</v>
      </c>
      <c r="P42">
        <v>0.87175359835503996</v>
      </c>
      <c r="Q42" s="12">
        <v>0.68971590130226179</v>
      </c>
      <c r="R42" s="12">
        <v>0.18203769705277817</v>
      </c>
      <c r="S42" s="12">
        <v>0.47128409869773824</v>
      </c>
      <c r="T42" s="12">
        <v>5.7623029472217979E-3</v>
      </c>
      <c r="U42">
        <f t="shared" si="4"/>
        <v>0.34350152966307451</v>
      </c>
    </row>
    <row r="43" spans="4:21" x14ac:dyDescent="0.25">
      <c r="D43">
        <v>2.754</v>
      </c>
      <c r="F43" t="s">
        <v>100</v>
      </c>
      <c r="G43" t="s">
        <v>54</v>
      </c>
      <c r="H43" s="10">
        <v>0.76100000000000001</v>
      </c>
      <c r="I43" s="10">
        <v>3.6320000000000001</v>
      </c>
      <c r="J43" s="10">
        <v>2.754</v>
      </c>
      <c r="K43">
        <v>0.27632534495279593</v>
      </c>
      <c r="L43">
        <v>0.87809999999999999</v>
      </c>
      <c r="M43">
        <v>0.87809999999999999</v>
      </c>
      <c r="N43">
        <v>0</v>
      </c>
      <c r="O43">
        <v>0.11709999999999998</v>
      </c>
      <c r="P43">
        <v>0.76100000000000001</v>
      </c>
      <c r="Q43" s="12">
        <v>0.76097236746550467</v>
      </c>
      <c r="R43" s="12">
        <v>2.7632534495336536E-5</v>
      </c>
      <c r="S43" s="12">
        <v>0.11712763253449532</v>
      </c>
      <c r="T43" s="12">
        <v>-2.7632534495336536E-5</v>
      </c>
      <c r="U43">
        <f t="shared" si="4"/>
        <v>8.5369994558670045E-2</v>
      </c>
    </row>
    <row r="44" spans="4:21" x14ac:dyDescent="0.25">
      <c r="D44">
        <v>1.4610000000000001</v>
      </c>
      <c r="G44" t="s">
        <v>55</v>
      </c>
      <c r="H44" s="10">
        <v>0.28589999999999999</v>
      </c>
      <c r="I44" s="10">
        <v>1.788</v>
      </c>
      <c r="J44" s="10">
        <v>1.379</v>
      </c>
      <c r="K44">
        <v>0.20732414793328499</v>
      </c>
      <c r="L44">
        <v>0.31390000000000001</v>
      </c>
      <c r="M44">
        <v>0.30790000000000001</v>
      </c>
      <c r="N44">
        <v>6.0000000000000053E-3</v>
      </c>
      <c r="O44">
        <v>1.0999419869470617E-2</v>
      </c>
      <c r="P44">
        <v>0.3029005801305294</v>
      </c>
      <c r="Q44" s="12">
        <v>0.30082733865119654</v>
      </c>
      <c r="R44" s="12">
        <v>2.0732414793328546E-3</v>
      </c>
      <c r="S44" s="12">
        <v>7.0726613488034662E-3</v>
      </c>
      <c r="T44" s="12">
        <v>3.9267585206671507E-3</v>
      </c>
      <c r="U44">
        <f t="shared" si="4"/>
        <v>5.1550009830929047E-3</v>
      </c>
    </row>
    <row r="45" spans="4:21" x14ac:dyDescent="0.25">
      <c r="D45">
        <v>4.5090000000000003</v>
      </c>
      <c r="G45" t="s">
        <v>56</v>
      </c>
      <c r="H45" s="10">
        <v>0.1993</v>
      </c>
      <c r="I45" s="10">
        <v>4.4740000000000002</v>
      </c>
      <c r="J45" s="10">
        <v>4.4240000000000004</v>
      </c>
      <c r="K45">
        <v>4.5049728752260397E-2</v>
      </c>
      <c r="L45" s="20">
        <v>0.71360000000000001</v>
      </c>
      <c r="M45">
        <v>0.60170000000000001</v>
      </c>
      <c r="N45">
        <v>0.1119</v>
      </c>
      <c r="O45">
        <v>0.51047077305605792</v>
      </c>
      <c r="P45">
        <v>0.20312922694394211</v>
      </c>
      <c r="Q45" s="12">
        <v>0.17127906871609402</v>
      </c>
      <c r="R45" s="12">
        <v>3.1850158227848091E-2</v>
      </c>
      <c r="S45" s="12">
        <v>0.43042093128390602</v>
      </c>
      <c r="T45" s="12">
        <v>8.0049841772151908E-2</v>
      </c>
      <c r="U45">
        <f t="shared" si="4"/>
        <v>0.31371787994453787</v>
      </c>
    </row>
    <row r="46" spans="4:21" x14ac:dyDescent="0.25">
      <c r="D46">
        <v>0.3155</v>
      </c>
      <c r="G46" t="s">
        <v>57</v>
      </c>
      <c r="H46" s="10">
        <v>0.70040000000000002</v>
      </c>
      <c r="I46" s="10">
        <v>0.88090000000000002</v>
      </c>
      <c r="J46" s="10">
        <v>0.1017</v>
      </c>
      <c r="K46">
        <v>6.8869223205506396</v>
      </c>
      <c r="L46">
        <v>0.57899999999999996</v>
      </c>
      <c r="M46">
        <v>0.40799999999999997</v>
      </c>
      <c r="N46">
        <v>0.17099999999999999</v>
      </c>
      <c r="O46">
        <v>0.10899999999999999</v>
      </c>
      <c r="P46">
        <v>0.47</v>
      </c>
      <c r="Q46" s="12">
        <v>0.37334005899705019</v>
      </c>
      <c r="R46" s="12">
        <v>9.6659941002949779E-2</v>
      </c>
      <c r="S46" s="12">
        <v>3.4659941002949779E-2</v>
      </c>
      <c r="T46" s="12">
        <v>7.4340058997050207E-2</v>
      </c>
      <c r="U46">
        <f t="shared" si="4"/>
        <v>2.5262347669788465E-2</v>
      </c>
    </row>
    <row r="47" spans="4:21" x14ac:dyDescent="0.25">
      <c r="D47">
        <v>8.1670000000000006E-2</v>
      </c>
      <c r="G47" t="s">
        <v>58</v>
      </c>
      <c r="H47" s="10">
        <v>0.36149999999999999</v>
      </c>
      <c r="I47" s="10">
        <v>0.45800000000000002</v>
      </c>
      <c r="J47" s="10">
        <v>7.8740000000000004E-2</v>
      </c>
      <c r="K47">
        <v>4.5910591821183635</v>
      </c>
      <c r="L47">
        <v>0.38109999999999999</v>
      </c>
      <c r="M47">
        <v>8.9599999999999999E-2</v>
      </c>
      <c r="N47">
        <v>0.29149999999999998</v>
      </c>
      <c r="O47">
        <v>6.1481965963932073E-3</v>
      </c>
      <c r="P47">
        <v>0.37495180340360679</v>
      </c>
      <c r="Q47" s="12">
        <v>8.6449644399288789E-2</v>
      </c>
      <c r="R47" s="12">
        <v>0.28850215900431797</v>
      </c>
      <c r="S47" s="12">
        <v>3.1503556007112105E-3</v>
      </c>
      <c r="T47" s="12">
        <v>2.9978409956820107E-3</v>
      </c>
      <c r="U47">
        <f t="shared" si="4"/>
        <v>2.2961775515387829E-3</v>
      </c>
    </row>
    <row r="48" spans="4:21" x14ac:dyDescent="0.25">
      <c r="D48">
        <v>5.5490000000000004</v>
      </c>
      <c r="G48" t="s">
        <v>59</v>
      </c>
      <c r="H48" s="10">
        <v>0.50719999999999998</v>
      </c>
      <c r="I48" s="10">
        <v>5.54</v>
      </c>
      <c r="J48" s="10">
        <v>5.3280000000000003</v>
      </c>
      <c r="K48">
        <v>9.519519519519519E-2</v>
      </c>
      <c r="L48" s="20">
        <v>0.73209999999999997</v>
      </c>
      <c r="M48">
        <v>0.68459999999999999</v>
      </c>
      <c r="N48">
        <v>4.7499999999999987E-2</v>
      </c>
      <c r="O48">
        <v>0.20386186186186184</v>
      </c>
      <c r="P48">
        <v>0.52823813813813814</v>
      </c>
      <c r="Q48" s="12">
        <v>0.48559069069069066</v>
      </c>
      <c r="R48" s="12">
        <v>4.2647447447447473E-2</v>
      </c>
      <c r="S48" s="12">
        <v>0.19900930930930932</v>
      </c>
      <c r="T48" s="12">
        <v>4.8525525525525137E-3</v>
      </c>
      <c r="U48">
        <f t="shared" si="4"/>
        <v>0.1450505169892925</v>
      </c>
    </row>
    <row r="50" spans="4:20" x14ac:dyDescent="0.25">
      <c r="D50" t="s">
        <v>17</v>
      </c>
      <c r="H50" t="s">
        <v>18</v>
      </c>
      <c r="I50" t="s">
        <v>19</v>
      </c>
      <c r="J50" t="s">
        <v>20</v>
      </c>
      <c r="K50" t="s">
        <v>33</v>
      </c>
      <c r="L50" t="s">
        <v>30</v>
      </c>
      <c r="M50" t="s">
        <v>34</v>
      </c>
      <c r="N50" t="s">
        <v>35</v>
      </c>
      <c r="O50" t="s">
        <v>32</v>
      </c>
      <c r="P50" t="s">
        <v>31</v>
      </c>
      <c r="Q50" t="s">
        <v>38</v>
      </c>
      <c r="R50" t="s">
        <v>37</v>
      </c>
      <c r="S50" t="s">
        <v>39</v>
      </c>
      <c r="T50" t="s">
        <v>40</v>
      </c>
    </row>
    <row r="51" spans="4:20" x14ac:dyDescent="0.25">
      <c r="D51">
        <v>4.1079999999999997</v>
      </c>
      <c r="G51" t="s">
        <v>21</v>
      </c>
      <c r="H51">
        <v>0.92200000000000004</v>
      </c>
      <c r="I51">
        <v>5.09</v>
      </c>
      <c r="J51">
        <v>4.1079999999999997</v>
      </c>
      <c r="K51">
        <f>H51/J51</f>
        <v>0.22444011684518017</v>
      </c>
      <c r="L51">
        <v>0.98240000000000005</v>
      </c>
      <c r="M51">
        <v>0.94320000000000004</v>
      </c>
      <c r="N51">
        <f t="shared" ref="N51:N59" si="5">L51-M51</f>
        <v>3.9200000000000013E-2</v>
      </c>
      <c r="O51">
        <f>L51-P51</f>
        <v>6.0400000000000009E-2</v>
      </c>
      <c r="P51">
        <f>D51*H51/J51</f>
        <v>0.92200000000000004</v>
      </c>
      <c r="Q51" s="12">
        <f>K51*R29</f>
        <v>0.91571567672833509</v>
      </c>
      <c r="R51" s="12">
        <f t="shared" ref="R51:R59" si="6">P51-Q51</f>
        <v>6.2843232716649489E-3</v>
      </c>
      <c r="S51" s="12">
        <f>M51-Q51</f>
        <v>2.7484323271664945E-2</v>
      </c>
      <c r="T51" s="12">
        <f t="shared" ref="T51:T59" si="7">N51-R51</f>
        <v>3.2915676728335064E-2</v>
      </c>
    </row>
    <row r="52" spans="4:20" x14ac:dyDescent="0.25">
      <c r="D52">
        <v>0.59909999999999997</v>
      </c>
      <c r="G52" t="s">
        <v>22</v>
      </c>
      <c r="H52">
        <v>0.37080000000000002</v>
      </c>
      <c r="I52">
        <v>0.67179999999999995</v>
      </c>
      <c r="J52">
        <v>0.50270000000000004</v>
      </c>
      <c r="K52">
        <v>0.22500000000000001</v>
      </c>
      <c r="L52">
        <v>0.16470000000000001</v>
      </c>
      <c r="M52">
        <v>0.18609999999999999</v>
      </c>
      <c r="N52">
        <f t="shared" si="5"/>
        <v>-2.1399999999999975E-2</v>
      </c>
      <c r="O52">
        <v>5.0000000000000001E-4</v>
      </c>
      <c r="P52">
        <v>0.16420000000000001</v>
      </c>
      <c r="Q52" s="12">
        <f>K52*R30</f>
        <v>0.10410750000000001</v>
      </c>
      <c r="R52" s="12">
        <f t="shared" si="6"/>
        <v>6.0092500000000007E-2</v>
      </c>
      <c r="S52" s="12">
        <f t="shared" ref="S52:S59" si="8">M52-Q52</f>
        <v>8.1992499999999982E-2</v>
      </c>
      <c r="T52" s="12">
        <f t="shared" si="7"/>
        <v>-8.1492499999999982E-2</v>
      </c>
    </row>
    <row r="53" spans="4:20" x14ac:dyDescent="0.25">
      <c r="D53">
        <v>0.40889999999999999</v>
      </c>
      <c r="G53" t="s">
        <v>23</v>
      </c>
      <c r="H53">
        <v>1.1930000000000001</v>
      </c>
      <c r="I53">
        <v>1.6759999999999999</v>
      </c>
      <c r="J53">
        <v>0.2918</v>
      </c>
      <c r="K53">
        <f t="shared" ref="K53:K59" si="9">H53/J53</f>
        <v>4.0884167237834133</v>
      </c>
      <c r="L53">
        <v>1.3488</v>
      </c>
      <c r="M53">
        <v>1.161</v>
      </c>
      <c r="N53">
        <f t="shared" si="5"/>
        <v>0.18779999999999997</v>
      </c>
      <c r="O53">
        <f t="shared" ref="O53:O59" si="10">L53-P53</f>
        <v>0.47704640164496004</v>
      </c>
      <c r="P53">
        <v>0.87175359835503996</v>
      </c>
      <c r="Q53" s="12">
        <f>K53*R31</f>
        <v>0.68971590130226179</v>
      </c>
      <c r="R53" s="12">
        <f t="shared" si="6"/>
        <v>0.18203769705277817</v>
      </c>
      <c r="S53" s="12">
        <f t="shared" si="8"/>
        <v>0.47128409869773824</v>
      </c>
      <c r="T53" s="12">
        <f t="shared" si="7"/>
        <v>5.7623029472217979E-3</v>
      </c>
    </row>
    <row r="54" spans="4:20" x14ac:dyDescent="0.25">
      <c r="D54">
        <v>2.754</v>
      </c>
      <c r="F54" t="s">
        <v>16</v>
      </c>
      <c r="G54" t="s">
        <v>24</v>
      </c>
      <c r="H54" s="10">
        <v>0.76100000000000001</v>
      </c>
      <c r="I54" s="10">
        <v>3.6320000000000001</v>
      </c>
      <c r="J54" s="10">
        <v>2.754</v>
      </c>
      <c r="K54">
        <f t="shared" si="9"/>
        <v>0.27632534495279593</v>
      </c>
      <c r="L54">
        <v>0.87809999999999999</v>
      </c>
      <c r="M54">
        <v>0.87809999999999999</v>
      </c>
      <c r="N54">
        <f t="shared" si="5"/>
        <v>0</v>
      </c>
      <c r="O54">
        <f t="shared" si="10"/>
        <v>0.11709999999999998</v>
      </c>
      <c r="P54">
        <f>D54*H54/J54</f>
        <v>0.76100000000000001</v>
      </c>
      <c r="Q54" s="12">
        <f>K54*R32</f>
        <v>0.76097236746550467</v>
      </c>
      <c r="R54" s="12">
        <f t="shared" si="6"/>
        <v>2.7632534495336536E-5</v>
      </c>
      <c r="S54" s="12">
        <f t="shared" si="8"/>
        <v>0.11712763253449532</v>
      </c>
      <c r="T54" s="12">
        <f t="shared" si="7"/>
        <v>-2.7632534495336536E-5</v>
      </c>
    </row>
    <row r="55" spans="4:20" x14ac:dyDescent="0.25">
      <c r="D55">
        <v>1.4610000000000001</v>
      </c>
      <c r="G55" t="s">
        <v>25</v>
      </c>
      <c r="H55" s="10">
        <v>0.28589999999999999</v>
      </c>
      <c r="I55" s="10">
        <v>1.788</v>
      </c>
      <c r="J55" s="10">
        <v>1.379</v>
      </c>
      <c r="K55">
        <f t="shared" si="9"/>
        <v>0.20732414793328499</v>
      </c>
      <c r="L55">
        <v>0.31390000000000001</v>
      </c>
      <c r="M55">
        <v>0.30790000000000001</v>
      </c>
      <c r="N55">
        <f t="shared" si="5"/>
        <v>6.0000000000000053E-3</v>
      </c>
      <c r="O55">
        <f t="shared" si="10"/>
        <v>1.0999419869470617E-2</v>
      </c>
      <c r="P55">
        <f>D55*H55/J55</f>
        <v>0.3029005801305294</v>
      </c>
      <c r="Q55" s="12">
        <f>K55*R33</f>
        <v>0.30082733865119654</v>
      </c>
      <c r="R55" s="12">
        <f t="shared" si="6"/>
        <v>2.0732414793328546E-3</v>
      </c>
      <c r="S55" s="12">
        <f t="shared" si="8"/>
        <v>7.0726613488034662E-3</v>
      </c>
      <c r="T55" s="12">
        <f t="shared" si="7"/>
        <v>3.9267585206671507E-3</v>
      </c>
    </row>
    <row r="56" spans="4:20" x14ac:dyDescent="0.25">
      <c r="D56">
        <v>4.5090000000000003</v>
      </c>
      <c r="G56" t="s">
        <v>26</v>
      </c>
      <c r="H56" s="10">
        <v>0.1993</v>
      </c>
      <c r="I56" s="10">
        <v>4.4740000000000002</v>
      </c>
      <c r="J56" s="10">
        <v>4.4240000000000004</v>
      </c>
      <c r="K56">
        <f t="shared" si="9"/>
        <v>4.5049728752260397E-2</v>
      </c>
      <c r="L56" s="19">
        <v>0.71360000000000001</v>
      </c>
      <c r="M56">
        <v>0.60170000000000001</v>
      </c>
      <c r="N56">
        <f t="shared" si="5"/>
        <v>0.1119</v>
      </c>
      <c r="O56">
        <f t="shared" si="10"/>
        <v>0.51047077305605792</v>
      </c>
      <c r="P56">
        <f>D56*H56/J56</f>
        <v>0.20312922694394211</v>
      </c>
      <c r="Q56" s="12">
        <f>K56*R34</f>
        <v>0.17127906871609402</v>
      </c>
      <c r="R56" s="12">
        <f t="shared" si="6"/>
        <v>3.1850158227848091E-2</v>
      </c>
      <c r="S56" s="12">
        <f t="shared" si="8"/>
        <v>0.43042093128390602</v>
      </c>
      <c r="T56" s="12">
        <f t="shared" si="7"/>
        <v>8.0049841772151908E-2</v>
      </c>
    </row>
    <row r="57" spans="4:20" x14ac:dyDescent="0.25">
      <c r="D57">
        <v>0.3155</v>
      </c>
      <c r="G57" t="s">
        <v>27</v>
      </c>
      <c r="H57" s="10">
        <v>0.70040000000000002</v>
      </c>
      <c r="I57" s="10">
        <v>0.88090000000000002</v>
      </c>
      <c r="J57" s="10">
        <v>0.1017</v>
      </c>
      <c r="K57">
        <f t="shared" si="9"/>
        <v>6.8869223205506396</v>
      </c>
      <c r="L57">
        <v>0.57899999999999996</v>
      </c>
      <c r="M57">
        <v>0.40799999999999997</v>
      </c>
      <c r="N57">
        <f t="shared" si="5"/>
        <v>0.17099999999999999</v>
      </c>
      <c r="O57">
        <f t="shared" si="10"/>
        <v>0.10899999999999999</v>
      </c>
      <c r="P57">
        <v>0.47</v>
      </c>
      <c r="Q57" s="12">
        <f>K57*R35</f>
        <v>0.37334005899705019</v>
      </c>
      <c r="R57" s="12">
        <f t="shared" si="6"/>
        <v>9.6659941002949779E-2</v>
      </c>
      <c r="S57" s="12">
        <f t="shared" si="8"/>
        <v>3.4659941002949779E-2</v>
      </c>
      <c r="T57" s="12">
        <f t="shared" si="7"/>
        <v>7.4340058997050207E-2</v>
      </c>
    </row>
    <row r="58" spans="4:20" x14ac:dyDescent="0.25">
      <c r="D58">
        <v>8.1670000000000006E-2</v>
      </c>
      <c r="G58" t="s">
        <v>28</v>
      </c>
      <c r="H58" s="10">
        <v>0.36149999999999999</v>
      </c>
      <c r="I58" s="10">
        <v>0.45800000000000002</v>
      </c>
      <c r="J58" s="10">
        <v>7.8740000000000004E-2</v>
      </c>
      <c r="K58">
        <f t="shared" si="9"/>
        <v>4.5910591821183635</v>
      </c>
      <c r="L58">
        <v>0.38109999999999999</v>
      </c>
      <c r="M58">
        <v>8.9599999999999999E-2</v>
      </c>
      <c r="N58">
        <f t="shared" si="5"/>
        <v>0.29149999999999998</v>
      </c>
      <c r="O58">
        <f t="shared" si="10"/>
        <v>6.1481965963932073E-3</v>
      </c>
      <c r="P58">
        <f>D58*H58/J58</f>
        <v>0.37495180340360679</v>
      </c>
      <c r="Q58" s="12">
        <f>K58*R36</f>
        <v>8.6449644399288789E-2</v>
      </c>
      <c r="R58" s="12">
        <f t="shared" si="6"/>
        <v>0.28850215900431797</v>
      </c>
      <c r="S58" s="12">
        <f t="shared" si="8"/>
        <v>3.1503556007112105E-3</v>
      </c>
      <c r="T58" s="12">
        <f t="shared" si="7"/>
        <v>2.9978409956820107E-3</v>
      </c>
    </row>
    <row r="59" spans="4:20" x14ac:dyDescent="0.25">
      <c r="D59">
        <v>5.5490000000000004</v>
      </c>
      <c r="G59" t="s">
        <v>29</v>
      </c>
      <c r="H59" s="10">
        <v>0.50719999999999998</v>
      </c>
      <c r="I59" s="10">
        <v>5.54</v>
      </c>
      <c r="J59" s="10">
        <v>5.3280000000000003</v>
      </c>
      <c r="K59">
        <f t="shared" si="9"/>
        <v>9.519519519519519E-2</v>
      </c>
      <c r="L59" s="19">
        <v>0.73209999999999997</v>
      </c>
      <c r="M59">
        <v>0.68459999999999999</v>
      </c>
      <c r="N59">
        <f t="shared" si="5"/>
        <v>4.7499999999999987E-2</v>
      </c>
      <c r="O59">
        <f t="shared" si="10"/>
        <v>0.20386186186186184</v>
      </c>
      <c r="P59">
        <f>D59*H59/J59</f>
        <v>0.52823813813813814</v>
      </c>
      <c r="Q59" s="12">
        <f>K59*R37</f>
        <v>0.48559069069069066</v>
      </c>
      <c r="R59" s="12">
        <f t="shared" si="6"/>
        <v>4.2647447447447473E-2</v>
      </c>
      <c r="S59" s="12">
        <f t="shared" si="8"/>
        <v>0.19900930930930932</v>
      </c>
      <c r="T59" s="12">
        <f t="shared" si="7"/>
        <v>4.8525525525525137E-3</v>
      </c>
    </row>
    <row r="60" spans="4:20" x14ac:dyDescent="0.25">
      <c r="H60">
        <f>SUM(H51:H59)</f>
        <v>5.3011000000000008</v>
      </c>
      <c r="I60">
        <f>SUM(I51:I59)</f>
        <v>24.210699999999999</v>
      </c>
      <c r="L60">
        <f t="shared" ref="L60:R60" si="11">SUM(L51:L59)</f>
        <v>6.0936999999999992</v>
      </c>
      <c r="M60">
        <f t="shared" si="11"/>
        <v>5.2602000000000002</v>
      </c>
      <c r="N60">
        <f t="shared" si="11"/>
        <v>0.83350000000000002</v>
      </c>
      <c r="O60">
        <f t="shared" si="11"/>
        <v>1.4955266530287434</v>
      </c>
      <c r="P60">
        <f t="shared" si="11"/>
        <v>4.5981733469712571</v>
      </c>
      <c r="Q60" s="12">
        <f t="shared" si="11"/>
        <v>3.8879982469504211</v>
      </c>
      <c r="R60" s="12">
        <f t="shared" si="11"/>
        <v>0.7101751000208345</v>
      </c>
      <c r="S60" s="12">
        <f>SUM(S51:S59)</f>
        <v>1.3722017530495785</v>
      </c>
      <c r="T60" s="12">
        <f>SUM(T51:T59)</f>
        <v>0.12332489997916533</v>
      </c>
    </row>
    <row r="61" spans="4:20" x14ac:dyDescent="0.25">
      <c r="D61">
        <v>1.4610000000000001</v>
      </c>
      <c r="E61" t="s">
        <v>101</v>
      </c>
      <c r="G61" t="s">
        <v>55</v>
      </c>
      <c r="H61" s="10">
        <v>0.28589999999999999</v>
      </c>
      <c r="I61" s="10">
        <v>1.788</v>
      </c>
      <c r="J61" s="10">
        <v>1.379</v>
      </c>
      <c r="K61">
        <v>0.20732414793328499</v>
      </c>
      <c r="L61">
        <v>0.31390000000000001</v>
      </c>
      <c r="M61">
        <v>0.30790000000000001</v>
      </c>
      <c r="N61">
        <v>6.0000000000000053E-3</v>
      </c>
      <c r="O61">
        <v>1.0999419869470617E-2</v>
      </c>
      <c r="P61">
        <v>0.3029005801305294</v>
      </c>
      <c r="Q61" s="12">
        <v>0.30082733865119654</v>
      </c>
      <c r="R61" s="12">
        <v>2.0732414793328546E-3</v>
      </c>
      <c r="S61" s="12">
        <v>7.0726613488034662E-3</v>
      </c>
      <c r="T61" s="12">
        <v>3.9267585206671507E-3</v>
      </c>
    </row>
    <row r="62" spans="4:20" x14ac:dyDescent="0.25">
      <c r="D62">
        <v>1.304</v>
      </c>
      <c r="E62">
        <v>1.2709999999999999</v>
      </c>
      <c r="F62">
        <v>9</v>
      </c>
      <c r="H62">
        <v>0.1852</v>
      </c>
      <c r="I62">
        <v>1.6919999999999999</v>
      </c>
      <c r="J62">
        <v>1.5069999999999999</v>
      </c>
      <c r="K62">
        <f t="shared" ref="K62:K71" si="12">H62/J62</f>
        <v>0.12289316522893166</v>
      </c>
      <c r="L62">
        <v>0.1961</v>
      </c>
      <c r="M62">
        <v>0.1646</v>
      </c>
      <c r="N62">
        <f>L62-M62</f>
        <v>3.15E-2</v>
      </c>
      <c r="O62">
        <f>L62-P62</f>
        <v>3.5847312541473109E-2</v>
      </c>
      <c r="P62">
        <f>D62*H62/J62</f>
        <v>0.16025268745852689</v>
      </c>
      <c r="Q62">
        <f>K62*E62</f>
        <v>0.15619721300597214</v>
      </c>
      <c r="R62" s="12">
        <f t="shared" ref="R62:R71" si="13">P62-Q62</f>
        <v>4.055474452554747E-3</v>
      </c>
      <c r="S62" s="12">
        <f>M62-Q62</f>
        <v>8.4027869940278554E-3</v>
      </c>
      <c r="T62" s="12">
        <f t="shared" ref="T62:T71" si="14">N62-R62</f>
        <v>2.7444525547445253E-2</v>
      </c>
    </row>
    <row r="63" spans="4:20" x14ac:dyDescent="0.25">
      <c r="D63">
        <v>1.31</v>
      </c>
      <c r="E63">
        <v>1.2769999999999999</v>
      </c>
      <c r="F63">
        <v>9.3330000000000002</v>
      </c>
      <c r="H63">
        <v>0.29849999999999999</v>
      </c>
      <c r="I63">
        <v>1.7989999999999999</v>
      </c>
      <c r="J63">
        <v>1.5009999999999999</v>
      </c>
      <c r="K63">
        <f t="shared" si="12"/>
        <v>0.1988674217188541</v>
      </c>
      <c r="L63">
        <v>0.32619999999999999</v>
      </c>
      <c r="M63">
        <v>0.26919999999999999</v>
      </c>
      <c r="N63">
        <f t="shared" ref="N63:N71" si="15">L63-M63</f>
        <v>5.6999999999999995E-2</v>
      </c>
      <c r="O63">
        <f t="shared" ref="O63:O71" si="16">L63-P63</f>
        <v>6.5683677548301067E-2</v>
      </c>
      <c r="P63">
        <f t="shared" ref="P63:P71" si="17">D63*H63/J63</f>
        <v>0.26051632245169892</v>
      </c>
      <c r="Q63">
        <f t="shared" ref="Q63:Q71" si="18">K63*E63</f>
        <v>0.25395369753497665</v>
      </c>
      <c r="R63" s="12">
        <f t="shared" si="13"/>
        <v>6.5626249167222706E-3</v>
      </c>
      <c r="S63" s="12">
        <f t="shared" ref="S63:S71" si="19">M63-Q63</f>
        <v>1.5246302465023343E-2</v>
      </c>
      <c r="T63" s="12">
        <f t="shared" si="14"/>
        <v>5.0437375083277725E-2</v>
      </c>
    </row>
    <row r="64" spans="4:20" x14ac:dyDescent="0.25">
      <c r="D64">
        <v>1.3160000000000001</v>
      </c>
      <c r="E64">
        <v>1.2829999999999999</v>
      </c>
      <c r="F64">
        <v>9.6669999999999998</v>
      </c>
      <c r="H64">
        <v>0.40770000000000001</v>
      </c>
      <c r="I64">
        <v>1.907</v>
      </c>
      <c r="J64">
        <v>1.4990000000000001</v>
      </c>
      <c r="K64">
        <f t="shared" si="12"/>
        <v>0.27198132088058702</v>
      </c>
      <c r="L64">
        <v>0.4506</v>
      </c>
      <c r="M64">
        <v>0.38829999999999998</v>
      </c>
      <c r="N64">
        <f t="shared" si="15"/>
        <v>6.2300000000000022E-2</v>
      </c>
      <c r="O64">
        <f t="shared" si="16"/>
        <v>9.2672581721147451E-2</v>
      </c>
      <c r="P64">
        <f t="shared" si="17"/>
        <v>0.35792741827885255</v>
      </c>
      <c r="Q64">
        <f t="shared" si="18"/>
        <v>0.34895203468979313</v>
      </c>
      <c r="R64" s="12">
        <f t="shared" si="13"/>
        <v>8.9753835890594158E-3</v>
      </c>
      <c r="S64" s="12">
        <f t="shared" si="19"/>
        <v>3.9347965310206845E-2</v>
      </c>
      <c r="T64" s="12">
        <f t="shared" si="14"/>
        <v>5.3324616410940606E-2</v>
      </c>
    </row>
    <row r="65" spans="4:20" x14ac:dyDescent="0.25">
      <c r="D65">
        <v>1.323</v>
      </c>
      <c r="E65">
        <v>1.2889999999999999</v>
      </c>
      <c r="F65">
        <v>10</v>
      </c>
      <c r="H65">
        <v>0.51290000000000002</v>
      </c>
      <c r="I65">
        <v>2.0139999999999998</v>
      </c>
      <c r="J65">
        <v>1.5009999999999999</v>
      </c>
      <c r="K65">
        <f t="shared" si="12"/>
        <v>0.3417055296469021</v>
      </c>
      <c r="L65">
        <v>0.56969999999999998</v>
      </c>
      <c r="M65">
        <v>0.50260000000000005</v>
      </c>
      <c r="N65">
        <f t="shared" si="15"/>
        <v>6.7099999999999937E-2</v>
      </c>
      <c r="O65">
        <f t="shared" si="16"/>
        <v>0.11762358427714853</v>
      </c>
      <c r="P65">
        <f t="shared" si="17"/>
        <v>0.45207641572285145</v>
      </c>
      <c r="Q65">
        <f t="shared" si="18"/>
        <v>0.44045842771485677</v>
      </c>
      <c r="R65" s="12">
        <f t="shared" si="13"/>
        <v>1.1617988007994684E-2</v>
      </c>
      <c r="S65" s="12">
        <f t="shared" si="19"/>
        <v>6.2141572285143276E-2</v>
      </c>
      <c r="T65" s="12">
        <f t="shared" si="14"/>
        <v>5.5482011992005253E-2</v>
      </c>
    </row>
    <row r="66" spans="4:20" x14ac:dyDescent="0.25">
      <c r="D66">
        <v>1.33</v>
      </c>
      <c r="E66">
        <v>1.296</v>
      </c>
      <c r="F66">
        <v>10.33</v>
      </c>
      <c r="H66">
        <v>0.61409999999999998</v>
      </c>
      <c r="I66">
        <v>2.1179999999999999</v>
      </c>
      <c r="J66">
        <v>1.504</v>
      </c>
      <c r="K66">
        <f t="shared" si="12"/>
        <v>0.40831117021276592</v>
      </c>
      <c r="L66">
        <v>0.68430000000000002</v>
      </c>
      <c r="M66">
        <v>0.61250000000000004</v>
      </c>
      <c r="N66">
        <f t="shared" si="15"/>
        <v>7.1799999999999975E-2</v>
      </c>
      <c r="O66">
        <f t="shared" si="16"/>
        <v>0.14124614361702126</v>
      </c>
      <c r="P66">
        <f t="shared" si="17"/>
        <v>0.54305385638297876</v>
      </c>
      <c r="Q66">
        <f t="shared" si="18"/>
        <v>0.5291712765957447</v>
      </c>
      <c r="R66" s="12">
        <f t="shared" si="13"/>
        <v>1.3882579787234062E-2</v>
      </c>
      <c r="S66" s="12">
        <f t="shared" si="19"/>
        <v>8.3328723404255345E-2</v>
      </c>
      <c r="T66" s="12">
        <f t="shared" si="14"/>
        <v>5.7917420212765913E-2</v>
      </c>
    </row>
    <row r="67" spans="4:20" x14ac:dyDescent="0.25">
      <c r="D67">
        <v>1.3360000000000001</v>
      </c>
      <c r="E67">
        <v>1.3029999999999999</v>
      </c>
      <c r="F67">
        <v>10.67</v>
      </c>
      <c r="H67">
        <v>0.71160000000000001</v>
      </c>
      <c r="I67">
        <v>2.2200000000000002</v>
      </c>
      <c r="J67">
        <v>1.5089999999999999</v>
      </c>
      <c r="K67">
        <f t="shared" si="12"/>
        <v>0.47157057654075552</v>
      </c>
      <c r="L67">
        <v>0.79449999999999998</v>
      </c>
      <c r="M67">
        <v>0.71840000000000004</v>
      </c>
      <c r="N67">
        <f t="shared" si="15"/>
        <v>7.6099999999999945E-2</v>
      </c>
      <c r="O67">
        <f t="shared" si="16"/>
        <v>0.16448170974155063</v>
      </c>
      <c r="P67">
        <f t="shared" si="17"/>
        <v>0.63001829025844935</v>
      </c>
      <c r="Q67">
        <f t="shared" si="18"/>
        <v>0.61445646123260445</v>
      </c>
      <c r="R67" s="12">
        <f t="shared" si="13"/>
        <v>1.5561829025844909E-2</v>
      </c>
      <c r="S67" s="12">
        <f t="shared" si="19"/>
        <v>0.10394353876739559</v>
      </c>
      <c r="T67" s="12">
        <f t="shared" si="14"/>
        <v>6.0538170974155037E-2</v>
      </c>
    </row>
    <row r="68" spans="4:20" x14ac:dyDescent="0.25">
      <c r="D68">
        <v>1.343</v>
      </c>
      <c r="E68">
        <v>1.31</v>
      </c>
      <c r="F68">
        <v>11</v>
      </c>
      <c r="H68">
        <v>0.80569999999999997</v>
      </c>
      <c r="I68">
        <v>2.319</v>
      </c>
      <c r="J68">
        <v>1.514</v>
      </c>
      <c r="K68">
        <f t="shared" si="12"/>
        <v>0.53216644649933953</v>
      </c>
      <c r="L68">
        <v>0.90080000000000005</v>
      </c>
      <c r="M68">
        <v>0.8206</v>
      </c>
      <c r="N68">
        <f t="shared" si="15"/>
        <v>8.0200000000000049E-2</v>
      </c>
      <c r="O68">
        <f t="shared" si="16"/>
        <v>0.18610046235138711</v>
      </c>
      <c r="P68">
        <f t="shared" si="17"/>
        <v>0.71469953764861294</v>
      </c>
      <c r="Q68">
        <f t="shared" si="18"/>
        <v>0.69713804491413478</v>
      </c>
      <c r="R68" s="12">
        <f t="shared" si="13"/>
        <v>1.7561492734478157E-2</v>
      </c>
      <c r="S68" s="12">
        <f t="shared" si="19"/>
        <v>0.12346195508586522</v>
      </c>
      <c r="T68" s="12">
        <f t="shared" si="14"/>
        <v>6.2638507265521892E-2</v>
      </c>
    </row>
    <row r="69" spans="4:20" x14ac:dyDescent="0.25">
      <c r="D69">
        <v>1.35</v>
      </c>
      <c r="E69">
        <v>1.3169999999999999</v>
      </c>
      <c r="F69">
        <v>11.33</v>
      </c>
      <c r="H69">
        <v>0.89670000000000005</v>
      </c>
      <c r="I69">
        <v>2.4159999999999999</v>
      </c>
      <c r="J69">
        <v>1.5189999999999999</v>
      </c>
      <c r="K69">
        <f t="shared" si="12"/>
        <v>0.59032258064516141</v>
      </c>
      <c r="L69">
        <v>1.004</v>
      </c>
      <c r="M69">
        <v>0.91959999999999997</v>
      </c>
      <c r="N69">
        <f t="shared" si="15"/>
        <v>8.4400000000000031E-2</v>
      </c>
      <c r="O69">
        <f t="shared" si="16"/>
        <v>0.20706451612903209</v>
      </c>
      <c r="P69">
        <f t="shared" si="17"/>
        <v>0.79693548387096791</v>
      </c>
      <c r="Q69">
        <f t="shared" si="18"/>
        <v>0.77745483870967758</v>
      </c>
      <c r="R69" s="12">
        <f t="shared" si="13"/>
        <v>1.9480645161290333E-2</v>
      </c>
      <c r="S69" s="12">
        <f t="shared" si="19"/>
        <v>0.1421451612903224</v>
      </c>
      <c r="T69" s="12">
        <f t="shared" si="14"/>
        <v>6.4919354838709697E-2</v>
      </c>
    </row>
    <row r="70" spans="4:20" x14ac:dyDescent="0.25">
      <c r="D70">
        <v>1.357</v>
      </c>
      <c r="E70">
        <v>1.323</v>
      </c>
      <c r="F70">
        <v>11.67</v>
      </c>
      <c r="H70">
        <v>0.98470000000000002</v>
      </c>
      <c r="I70">
        <v>2.5089999999999999</v>
      </c>
      <c r="J70">
        <v>1.5249999999999999</v>
      </c>
      <c r="K70">
        <f t="shared" si="12"/>
        <v>0.64570491803278696</v>
      </c>
      <c r="L70">
        <v>1.103</v>
      </c>
      <c r="M70">
        <v>1.0149999999999999</v>
      </c>
      <c r="N70">
        <f t="shared" si="15"/>
        <v>8.8000000000000078E-2</v>
      </c>
      <c r="O70">
        <f t="shared" si="16"/>
        <v>0.22677842622950817</v>
      </c>
      <c r="P70">
        <f t="shared" si="17"/>
        <v>0.87622157377049181</v>
      </c>
      <c r="Q70">
        <f t="shared" si="18"/>
        <v>0.8542676065573771</v>
      </c>
      <c r="R70" s="12">
        <f t="shared" si="13"/>
        <v>2.1953967213114711E-2</v>
      </c>
      <c r="S70" s="12">
        <f t="shared" si="19"/>
        <v>0.1607323934426228</v>
      </c>
      <c r="T70" s="12">
        <f t="shared" si="14"/>
        <v>6.6046032786885367E-2</v>
      </c>
    </row>
    <row r="71" spans="4:20" x14ac:dyDescent="0.25">
      <c r="D71">
        <v>1.3640000000000001</v>
      </c>
      <c r="E71">
        <v>1.33</v>
      </c>
      <c r="F71">
        <v>12</v>
      </c>
      <c r="H71">
        <v>1.07</v>
      </c>
      <c r="I71">
        <v>2.601</v>
      </c>
      <c r="J71">
        <v>1.5309999999999999</v>
      </c>
      <c r="K71">
        <f t="shared" si="12"/>
        <v>0.69888961463096022</v>
      </c>
      <c r="L71">
        <v>1.2</v>
      </c>
      <c r="M71">
        <v>1.109</v>
      </c>
      <c r="N71">
        <f t="shared" si="15"/>
        <v>9.099999999999997E-2</v>
      </c>
      <c r="O71">
        <f t="shared" si="16"/>
        <v>0.24671456564337013</v>
      </c>
      <c r="P71">
        <f t="shared" si="17"/>
        <v>0.95328543435662982</v>
      </c>
      <c r="Q71">
        <f t="shared" si="18"/>
        <v>0.92952318745917717</v>
      </c>
      <c r="R71" s="12">
        <f t="shared" si="13"/>
        <v>2.3762246897452655E-2</v>
      </c>
      <c r="S71" s="12">
        <f t="shared" si="19"/>
        <v>0.17947681254082282</v>
      </c>
      <c r="T71" s="12">
        <f t="shared" si="14"/>
        <v>6.7237753102547315E-2</v>
      </c>
    </row>
    <row r="72" spans="4:20" x14ac:dyDescent="0.25">
      <c r="D72" t="s">
        <v>17</v>
      </c>
      <c r="H72" t="s">
        <v>18</v>
      </c>
      <c r="I72" t="s">
        <v>19</v>
      </c>
      <c r="J72" t="s">
        <v>20</v>
      </c>
      <c r="K72" t="s">
        <v>33</v>
      </c>
      <c r="L72" t="s">
        <v>30</v>
      </c>
      <c r="M72" t="s">
        <v>34</v>
      </c>
      <c r="N72" t="s">
        <v>35</v>
      </c>
      <c r="O72" t="s">
        <v>32</v>
      </c>
      <c r="P72" t="s">
        <v>31</v>
      </c>
      <c r="Q72" t="s">
        <v>38</v>
      </c>
      <c r="R72" t="s">
        <v>37</v>
      </c>
      <c r="S72" t="s">
        <v>39</v>
      </c>
      <c r="T72" t="s">
        <v>40</v>
      </c>
    </row>
    <row r="73" spans="4:20" x14ac:dyDescent="0.25">
      <c r="D73">
        <v>1.39</v>
      </c>
      <c r="E73">
        <v>1.3959999999999999</v>
      </c>
      <c r="F73">
        <v>303</v>
      </c>
      <c r="H73">
        <v>0.15540000000000001</v>
      </c>
      <c r="I73">
        <v>1.59</v>
      </c>
      <c r="J73">
        <v>1.4350000000000001</v>
      </c>
      <c r="K73">
        <f>H73/J73-0.035</f>
        <v>7.3292682926829264E-2</v>
      </c>
      <c r="L73">
        <v>0.18859999999999999</v>
      </c>
      <c r="M73">
        <v>0.1832</v>
      </c>
      <c r="N73">
        <f t="shared" ref="N73:N82" si="20">L73-M73</f>
        <v>5.3999999999999881E-3</v>
      </c>
      <c r="O73">
        <f t="shared" ref="O73" si="21">L73-P73</f>
        <v>3.8073170731707323E-2</v>
      </c>
      <c r="P73">
        <f t="shared" ref="P73" si="22">D73*H73/J73</f>
        <v>0.15052682926829267</v>
      </c>
      <c r="Q73">
        <f t="shared" ref="Q73:Q82" si="23">K73*E73</f>
        <v>0.10231658536585364</v>
      </c>
      <c r="R73" s="12">
        <f t="shared" ref="R73" si="24">P73-Q73</f>
        <v>4.8210243902439026E-2</v>
      </c>
      <c r="S73" s="12">
        <f t="shared" ref="S73:S82" si="25">M73-Q73</f>
        <v>8.0883414634146361E-2</v>
      </c>
      <c r="T73" s="12">
        <f t="shared" ref="T73" si="26">N73-R73</f>
        <v>-4.2810243902439038E-2</v>
      </c>
    </row>
    <row r="74" spans="4:20" x14ac:dyDescent="0.25">
      <c r="D74">
        <v>1.401</v>
      </c>
      <c r="E74">
        <v>1.456</v>
      </c>
      <c r="F74">
        <v>304</v>
      </c>
      <c r="H74">
        <v>0.18079999999999999</v>
      </c>
      <c r="I74">
        <v>1.625</v>
      </c>
      <c r="J74">
        <v>1.444</v>
      </c>
      <c r="K74">
        <f t="shared" ref="K74:K82" si="27">H74/J74-0.035</f>
        <v>9.0207756232686981E-2</v>
      </c>
      <c r="L74">
        <v>0.21329999999999999</v>
      </c>
      <c r="M74">
        <v>0.15790000000000001</v>
      </c>
      <c r="N74">
        <f t="shared" si="20"/>
        <v>5.5399999999999977E-2</v>
      </c>
      <c r="O74">
        <f t="shared" ref="O74:O93" si="28">L74-P74</f>
        <v>3.7883933518005536E-2</v>
      </c>
      <c r="P74">
        <f t="shared" ref="P74:P93" si="29">D74*H74/J74</f>
        <v>0.17541606648199445</v>
      </c>
      <c r="Q74">
        <f t="shared" si="23"/>
        <v>0.13134249307479223</v>
      </c>
      <c r="R74" s="12">
        <f t="shared" ref="R74:R82" si="30">P74-Q74</f>
        <v>4.4073573407202221E-2</v>
      </c>
      <c r="S74" s="12">
        <f t="shared" si="25"/>
        <v>2.655750692520778E-2</v>
      </c>
      <c r="T74" s="12">
        <f t="shared" ref="T74:T82" si="31">N74-R74</f>
        <v>1.1326426592797756E-2</v>
      </c>
    </row>
    <row r="75" spans="4:20" x14ac:dyDescent="0.25">
      <c r="D75">
        <v>1.4119999999999999</v>
      </c>
      <c r="E75">
        <v>1.468</v>
      </c>
      <c r="F75">
        <v>305</v>
      </c>
      <c r="H75">
        <v>0.20749999999999999</v>
      </c>
      <c r="I75">
        <v>1.663</v>
      </c>
      <c r="J75">
        <v>1.4550000000000001</v>
      </c>
      <c r="K75">
        <f t="shared" si="27"/>
        <v>0.10761168384879724</v>
      </c>
      <c r="L75">
        <v>0.23899999999999999</v>
      </c>
      <c r="M75">
        <v>0.18310000000000001</v>
      </c>
      <c r="N75">
        <f t="shared" si="20"/>
        <v>5.5899999999999977E-2</v>
      </c>
      <c r="O75">
        <f t="shared" si="28"/>
        <v>3.7632302405498308E-2</v>
      </c>
      <c r="P75">
        <f t="shared" si="29"/>
        <v>0.20136769759450168</v>
      </c>
      <c r="Q75">
        <f t="shared" si="23"/>
        <v>0.15797395189003435</v>
      </c>
      <c r="R75" s="12">
        <f t="shared" si="30"/>
        <v>4.3393745704467329E-2</v>
      </c>
      <c r="S75" s="12">
        <f t="shared" si="25"/>
        <v>2.512604810996566E-2</v>
      </c>
      <c r="T75" s="12">
        <f t="shared" si="31"/>
        <v>1.2506254295532648E-2</v>
      </c>
    </row>
    <row r="76" spans="4:20" x14ac:dyDescent="0.25">
      <c r="D76">
        <v>1.4259999999999999</v>
      </c>
      <c r="E76">
        <v>1.4830000000000001</v>
      </c>
      <c r="F76">
        <v>306</v>
      </c>
      <c r="H76">
        <v>0.23549999999999999</v>
      </c>
      <c r="I76">
        <v>1.704</v>
      </c>
      <c r="J76">
        <v>1.468</v>
      </c>
      <c r="K76">
        <f t="shared" si="27"/>
        <v>0.12542234332425067</v>
      </c>
      <c r="L76">
        <v>0.26600000000000001</v>
      </c>
      <c r="M76">
        <v>0.20949999999999999</v>
      </c>
      <c r="N76">
        <f t="shared" si="20"/>
        <v>5.6500000000000022E-2</v>
      </c>
      <c r="O76">
        <f t="shared" si="28"/>
        <v>3.7237738419618555E-2</v>
      </c>
      <c r="P76">
        <f t="shared" si="29"/>
        <v>0.22876226158038146</v>
      </c>
      <c r="Q76">
        <f t="shared" si="23"/>
        <v>0.18600133514986375</v>
      </c>
      <c r="R76" s="12">
        <f t="shared" si="30"/>
        <v>4.2760926430517709E-2</v>
      </c>
      <c r="S76" s="12">
        <f t="shared" si="25"/>
        <v>2.3498664850136242E-2</v>
      </c>
      <c r="T76" s="12">
        <f t="shared" si="31"/>
        <v>1.3739073569482313E-2</v>
      </c>
    </row>
    <row r="77" spans="4:20" x14ac:dyDescent="0.25">
      <c r="D77">
        <v>1.4419999999999999</v>
      </c>
      <c r="E77">
        <v>1.4990000000000001</v>
      </c>
      <c r="F77">
        <v>307</v>
      </c>
      <c r="H77">
        <v>0.2656</v>
      </c>
      <c r="I77">
        <v>1.748</v>
      </c>
      <c r="J77">
        <v>1.4830000000000001</v>
      </c>
      <c r="K77">
        <f t="shared" si="27"/>
        <v>0.14409642616318272</v>
      </c>
      <c r="L77">
        <v>0.29480000000000001</v>
      </c>
      <c r="M77">
        <v>0.23769999999999999</v>
      </c>
      <c r="N77">
        <f t="shared" si="20"/>
        <v>5.7100000000000012E-2</v>
      </c>
      <c r="O77">
        <f t="shared" si="28"/>
        <v>3.6542953472690543E-2</v>
      </c>
      <c r="P77">
        <f t="shared" si="29"/>
        <v>0.25825704652730946</v>
      </c>
      <c r="Q77">
        <f t="shared" si="23"/>
        <v>0.21600054281861092</v>
      </c>
      <c r="R77" s="12">
        <f t="shared" si="30"/>
        <v>4.2256503708698545E-2</v>
      </c>
      <c r="S77" s="12">
        <f t="shared" si="25"/>
        <v>2.1699457181389076E-2</v>
      </c>
      <c r="T77" s="12">
        <f t="shared" si="31"/>
        <v>1.4843496291301467E-2</v>
      </c>
    </row>
    <row r="78" spans="4:20" x14ac:dyDescent="0.25">
      <c r="D78">
        <v>1.4610000000000001</v>
      </c>
      <c r="E78">
        <v>1.5189999999999999</v>
      </c>
      <c r="F78">
        <v>308</v>
      </c>
      <c r="H78">
        <v>0.29849999999999999</v>
      </c>
      <c r="I78">
        <v>1.7989999999999999</v>
      </c>
      <c r="J78">
        <v>1.5009999999999999</v>
      </c>
      <c r="K78">
        <f t="shared" si="27"/>
        <v>0.1638674217188541</v>
      </c>
      <c r="L78">
        <v>0.32619999999999999</v>
      </c>
      <c r="M78">
        <v>0.26829999999999998</v>
      </c>
      <c r="N78">
        <f t="shared" si="20"/>
        <v>5.7900000000000007E-2</v>
      </c>
      <c r="O78">
        <f t="shared" si="28"/>
        <v>3.565469686875411E-2</v>
      </c>
      <c r="P78">
        <f t="shared" si="29"/>
        <v>0.29054530313124588</v>
      </c>
      <c r="Q78">
        <f t="shared" si="23"/>
        <v>0.24891461359093936</v>
      </c>
      <c r="R78" s="12">
        <f t="shared" si="30"/>
        <v>4.163068954030652E-2</v>
      </c>
      <c r="S78" s="12">
        <f t="shared" si="25"/>
        <v>1.9385386409060623E-2</v>
      </c>
      <c r="T78" s="12">
        <f t="shared" si="31"/>
        <v>1.6269310459693487E-2</v>
      </c>
    </row>
    <row r="79" spans="4:20" x14ac:dyDescent="0.25">
      <c r="D79">
        <v>1.4850000000000001</v>
      </c>
      <c r="E79">
        <v>1.544</v>
      </c>
      <c r="F79">
        <v>309</v>
      </c>
      <c r="H79">
        <v>0.33529999999999999</v>
      </c>
      <c r="I79">
        <v>1.8580000000000001</v>
      </c>
      <c r="J79">
        <v>1.5229999999999999</v>
      </c>
      <c r="K79">
        <f t="shared" si="27"/>
        <v>0.1851575837163493</v>
      </c>
      <c r="L79">
        <v>0.36120000000000002</v>
      </c>
      <c r="M79">
        <v>0.3024</v>
      </c>
      <c r="N79">
        <f t="shared" si="20"/>
        <v>5.8800000000000019E-2</v>
      </c>
      <c r="O79">
        <f t="shared" si="28"/>
        <v>3.4265988181221285E-2</v>
      </c>
      <c r="P79">
        <f t="shared" si="29"/>
        <v>0.32693401181877874</v>
      </c>
      <c r="Q79">
        <f t="shared" si="23"/>
        <v>0.28588330925804334</v>
      </c>
      <c r="R79" s="12">
        <f t="shared" si="30"/>
        <v>4.1050702560735397E-2</v>
      </c>
      <c r="S79" s="12">
        <f t="shared" si="25"/>
        <v>1.6516690741956663E-2</v>
      </c>
      <c r="T79" s="12">
        <f t="shared" si="31"/>
        <v>1.7749297439264622E-2</v>
      </c>
    </row>
    <row r="80" spans="4:20" x14ac:dyDescent="0.25">
      <c r="D80">
        <v>1.516</v>
      </c>
      <c r="E80">
        <v>1.5760000000000001</v>
      </c>
      <c r="F80">
        <v>310</v>
      </c>
      <c r="H80">
        <v>0.37790000000000001</v>
      </c>
      <c r="I80">
        <v>1.929</v>
      </c>
      <c r="J80">
        <v>1.5509999999999999</v>
      </c>
      <c r="K80">
        <f t="shared" si="27"/>
        <v>0.20864925854287558</v>
      </c>
      <c r="L80">
        <v>0.40160000000000001</v>
      </c>
      <c r="M80">
        <v>0.34160000000000001</v>
      </c>
      <c r="N80">
        <f t="shared" si="20"/>
        <v>0.06</v>
      </c>
      <c r="O80">
        <f t="shared" si="28"/>
        <v>3.222772404900065E-2</v>
      </c>
      <c r="P80">
        <f t="shared" si="29"/>
        <v>0.36937227595099936</v>
      </c>
      <c r="Q80">
        <f t="shared" si="23"/>
        <v>0.3288312314635719</v>
      </c>
      <c r="R80" s="12">
        <f t="shared" si="30"/>
        <v>4.0541044487427458E-2</v>
      </c>
      <c r="S80" s="12">
        <f t="shared" si="25"/>
        <v>1.276876853642811E-2</v>
      </c>
      <c r="T80" s="12">
        <f t="shared" si="31"/>
        <v>1.945895551257254E-2</v>
      </c>
    </row>
    <row r="81" spans="3:20" x14ac:dyDescent="0.25">
      <c r="D81">
        <v>1.5569999999999999</v>
      </c>
      <c r="E81">
        <v>1.619</v>
      </c>
      <c r="F81">
        <v>311</v>
      </c>
      <c r="H81">
        <v>0.42949999999999999</v>
      </c>
      <c r="I81">
        <v>2.0179999999999998</v>
      </c>
      <c r="J81">
        <v>1.5880000000000001</v>
      </c>
      <c r="K81">
        <f t="shared" si="27"/>
        <v>0.23546599496221662</v>
      </c>
      <c r="L81">
        <v>0.4506</v>
      </c>
      <c r="M81">
        <v>0.38890000000000002</v>
      </c>
      <c r="N81">
        <f t="shared" si="20"/>
        <v>6.1699999999999977E-2</v>
      </c>
      <c r="O81">
        <f t="shared" si="28"/>
        <v>2.948444584382881E-2</v>
      </c>
      <c r="P81">
        <f t="shared" si="29"/>
        <v>0.42111555415617119</v>
      </c>
      <c r="Q81">
        <f t="shared" si="23"/>
        <v>0.38121944584382872</v>
      </c>
      <c r="R81" s="12">
        <f t="shared" si="30"/>
        <v>3.9896108312342471E-2</v>
      </c>
      <c r="S81" s="12">
        <f t="shared" si="25"/>
        <v>7.6805541561713042E-3</v>
      </c>
      <c r="T81" s="12">
        <f t="shared" si="31"/>
        <v>2.1803891687657506E-2</v>
      </c>
    </row>
    <row r="82" spans="3:20" x14ac:dyDescent="0.25">
      <c r="D82">
        <v>1.615</v>
      </c>
      <c r="E82">
        <v>1.679</v>
      </c>
      <c r="F82">
        <v>312</v>
      </c>
      <c r="H82">
        <v>0.49540000000000001</v>
      </c>
      <c r="I82">
        <v>2.137</v>
      </c>
      <c r="J82">
        <v>1.641</v>
      </c>
      <c r="K82">
        <f t="shared" si="27"/>
        <v>0.26688909201706279</v>
      </c>
      <c r="L82">
        <v>0.51300000000000001</v>
      </c>
      <c r="M82">
        <v>0.4491</v>
      </c>
      <c r="N82">
        <f t="shared" si="20"/>
        <v>6.3900000000000012E-2</v>
      </c>
      <c r="O82">
        <f t="shared" si="28"/>
        <v>2.5449116392443683E-2</v>
      </c>
      <c r="P82">
        <f t="shared" si="29"/>
        <v>0.48755088360755633</v>
      </c>
      <c r="Q82">
        <f t="shared" si="23"/>
        <v>0.44810678549664845</v>
      </c>
      <c r="R82" s="12">
        <f t="shared" si="30"/>
        <v>3.9444098110907877E-2</v>
      </c>
      <c r="S82" s="12">
        <f t="shared" si="25"/>
        <v>9.9321450335154715E-4</v>
      </c>
      <c r="T82" s="12">
        <f t="shared" si="31"/>
        <v>2.4455901889092135E-2</v>
      </c>
    </row>
    <row r="83" spans="3:20" x14ac:dyDescent="0.25">
      <c r="C83" t="s">
        <v>102</v>
      </c>
      <c r="D83" t="s">
        <v>17</v>
      </c>
      <c r="H83" t="s">
        <v>18</v>
      </c>
      <c r="I83" t="s">
        <v>19</v>
      </c>
      <c r="J83" t="s">
        <v>20</v>
      </c>
      <c r="K83" t="s">
        <v>33</v>
      </c>
      <c r="L83" t="s">
        <v>30</v>
      </c>
      <c r="M83" t="s">
        <v>34</v>
      </c>
      <c r="N83" t="s">
        <v>35</v>
      </c>
      <c r="O83" t="s">
        <v>32</v>
      </c>
      <c r="P83" t="s">
        <v>31</v>
      </c>
      <c r="Q83" t="s">
        <v>38</v>
      </c>
      <c r="R83" t="s">
        <v>37</v>
      </c>
      <c r="S83" t="s">
        <v>39</v>
      </c>
      <c r="T83" t="s">
        <v>40</v>
      </c>
    </row>
    <row r="84" spans="3:20" x14ac:dyDescent="0.25">
      <c r="C84">
        <v>3.6320000000000001</v>
      </c>
      <c r="D84">
        <v>2.4</v>
      </c>
      <c r="E84">
        <v>2.4</v>
      </c>
      <c r="F84">
        <v>1.2</v>
      </c>
      <c r="H84">
        <f>I84-J84</f>
        <v>1.0630000000000002</v>
      </c>
      <c r="I84">
        <v>3.3730000000000002</v>
      </c>
      <c r="J84">
        <v>2.31</v>
      </c>
      <c r="K84">
        <f t="shared" ref="K84:K104" si="32">H84/J84</f>
        <v>0.46017316017316023</v>
      </c>
      <c r="L84">
        <f t="shared" ref="L84:L93" si="33">C84-D84</f>
        <v>1.2320000000000002</v>
      </c>
      <c r="M84">
        <v>1.2320000000000002</v>
      </c>
      <c r="N84">
        <f>L84-M84</f>
        <v>0</v>
      </c>
      <c r="O84">
        <f t="shared" si="28"/>
        <v>0.12758441558441569</v>
      </c>
      <c r="P84">
        <f t="shared" si="29"/>
        <v>1.1044155844155845</v>
      </c>
      <c r="Q84">
        <f>K84*E84</f>
        <v>1.1044155844155845</v>
      </c>
      <c r="R84" s="12">
        <f t="shared" ref="R84" si="34">P84-Q84</f>
        <v>0</v>
      </c>
      <c r="S84" s="12">
        <f>M84-Q84</f>
        <v>0.12758441558441569</v>
      </c>
      <c r="T84" s="12">
        <f t="shared" ref="T84" si="35">N84-R84</f>
        <v>0</v>
      </c>
    </row>
    <row r="85" spans="3:20" x14ac:dyDescent="0.25">
      <c r="C85">
        <v>3.4780000000000002</v>
      </c>
      <c r="D85">
        <v>2.4</v>
      </c>
      <c r="E85">
        <v>2.4</v>
      </c>
      <c r="F85">
        <v>1.2889999999999999</v>
      </c>
      <c r="H85">
        <f t="shared" ref="H85:H93" si="36">I85-J85</f>
        <v>0.92799999999999994</v>
      </c>
      <c r="I85">
        <v>3.238</v>
      </c>
      <c r="J85">
        <v>2.31</v>
      </c>
      <c r="K85">
        <f t="shared" si="32"/>
        <v>0.40173160173160172</v>
      </c>
      <c r="L85">
        <f t="shared" si="33"/>
        <v>1.0780000000000003</v>
      </c>
      <c r="M85">
        <v>1.0780000000000003</v>
      </c>
      <c r="N85">
        <f t="shared" ref="N85:N93" si="37">L85-M85</f>
        <v>0</v>
      </c>
      <c r="O85">
        <f t="shared" si="28"/>
        <v>0.11384415584415619</v>
      </c>
      <c r="P85">
        <f t="shared" si="29"/>
        <v>0.9641558441558441</v>
      </c>
      <c r="Q85">
        <f t="shared" ref="Q85:Q93" si="38">K85*E85</f>
        <v>0.9641558441558441</v>
      </c>
      <c r="R85" s="12">
        <f t="shared" ref="R85:R93" si="39">P85-Q85</f>
        <v>0</v>
      </c>
      <c r="S85" s="12">
        <f t="shared" ref="S85:S93" si="40">M85-Q85</f>
        <v>0.11384415584415619</v>
      </c>
      <c r="T85" s="12">
        <f t="shared" ref="T85:T93" si="41">N85-R85</f>
        <v>0</v>
      </c>
    </row>
    <row r="86" spans="3:20" x14ac:dyDescent="0.25">
      <c r="C86">
        <v>3.3340000000000001</v>
      </c>
      <c r="D86">
        <v>2.4</v>
      </c>
      <c r="E86">
        <v>2.4</v>
      </c>
      <c r="F86">
        <v>1.3779999999999999</v>
      </c>
      <c r="H86">
        <f t="shared" si="36"/>
        <v>0.80100000000000016</v>
      </c>
      <c r="I86">
        <v>3.1110000000000002</v>
      </c>
      <c r="J86">
        <v>2.31</v>
      </c>
      <c r="K86">
        <f t="shared" si="32"/>
        <v>0.34675324675324681</v>
      </c>
      <c r="L86">
        <f t="shared" si="33"/>
        <v>0.93400000000000016</v>
      </c>
      <c r="M86">
        <v>0.93400000000000016</v>
      </c>
      <c r="N86">
        <f t="shared" si="37"/>
        <v>0</v>
      </c>
      <c r="O86">
        <f t="shared" si="28"/>
        <v>0.10179220779220788</v>
      </c>
      <c r="P86">
        <f t="shared" si="29"/>
        <v>0.83220779220779229</v>
      </c>
      <c r="Q86">
        <f t="shared" si="38"/>
        <v>0.83220779220779229</v>
      </c>
      <c r="R86" s="12">
        <f t="shared" si="39"/>
        <v>0</v>
      </c>
      <c r="S86" s="12">
        <f t="shared" si="40"/>
        <v>0.10179220779220788</v>
      </c>
      <c r="T86" s="12">
        <f t="shared" si="41"/>
        <v>0</v>
      </c>
    </row>
    <row r="87" spans="3:20" x14ac:dyDescent="0.25">
      <c r="C87">
        <v>3.1989999999999998</v>
      </c>
      <c r="D87">
        <v>2.4</v>
      </c>
      <c r="E87">
        <v>2.4</v>
      </c>
      <c r="F87">
        <v>1.4670000000000001</v>
      </c>
      <c r="H87">
        <f t="shared" si="36"/>
        <v>0.68100000000000005</v>
      </c>
      <c r="I87">
        <v>2.9910000000000001</v>
      </c>
      <c r="J87">
        <v>2.31</v>
      </c>
      <c r="K87">
        <f t="shared" si="32"/>
        <v>0.29480519480519479</v>
      </c>
      <c r="L87">
        <f t="shared" si="33"/>
        <v>0.79899999999999993</v>
      </c>
      <c r="M87">
        <v>0.79899999999999993</v>
      </c>
      <c r="N87">
        <f t="shared" si="37"/>
        <v>0</v>
      </c>
      <c r="O87">
        <f t="shared" si="28"/>
        <v>9.1467532467532364E-2</v>
      </c>
      <c r="P87">
        <f t="shared" si="29"/>
        <v>0.70753246753246757</v>
      </c>
      <c r="Q87">
        <f t="shared" si="38"/>
        <v>0.70753246753246746</v>
      </c>
      <c r="R87" s="12">
        <f t="shared" si="39"/>
        <v>0</v>
      </c>
      <c r="S87" s="12">
        <f t="shared" si="40"/>
        <v>9.1467532467532475E-2</v>
      </c>
      <c r="T87" s="12">
        <f t="shared" si="41"/>
        <v>0</v>
      </c>
    </row>
    <row r="88" spans="3:20" x14ac:dyDescent="0.25">
      <c r="C88">
        <v>3.0720000000000001</v>
      </c>
      <c r="D88">
        <v>2.4</v>
      </c>
      <c r="E88">
        <v>2.4</v>
      </c>
      <c r="F88">
        <v>1.556</v>
      </c>
      <c r="H88">
        <f t="shared" si="36"/>
        <v>0.56699999999999973</v>
      </c>
      <c r="I88">
        <v>2.8769999999999998</v>
      </c>
      <c r="J88">
        <v>2.31</v>
      </c>
      <c r="K88">
        <f t="shared" si="32"/>
        <v>0.24545454545454534</v>
      </c>
      <c r="L88">
        <f t="shared" si="33"/>
        <v>0.67200000000000015</v>
      </c>
      <c r="M88">
        <v>0.67200000000000015</v>
      </c>
      <c r="N88">
        <f t="shared" si="37"/>
        <v>0</v>
      </c>
      <c r="O88">
        <f t="shared" si="28"/>
        <v>8.2909090909091376E-2</v>
      </c>
      <c r="P88">
        <f t="shared" si="29"/>
        <v>0.58909090909090878</v>
      </c>
      <c r="Q88">
        <f t="shared" si="38"/>
        <v>0.58909090909090878</v>
      </c>
      <c r="R88" s="12">
        <f t="shared" si="39"/>
        <v>0</v>
      </c>
      <c r="S88" s="12">
        <f t="shared" si="40"/>
        <v>8.2909090909091376E-2</v>
      </c>
      <c r="T88" s="12">
        <f t="shared" si="41"/>
        <v>0</v>
      </c>
    </row>
    <row r="89" spans="3:20" x14ac:dyDescent="0.25">
      <c r="C89">
        <v>2.9510000000000001</v>
      </c>
      <c r="D89">
        <v>2.4</v>
      </c>
      <c r="E89">
        <v>2.4</v>
      </c>
      <c r="F89">
        <v>1.6439999999999999</v>
      </c>
      <c r="H89">
        <f t="shared" si="36"/>
        <v>0.45799999999999974</v>
      </c>
      <c r="I89">
        <v>2.7679999999999998</v>
      </c>
      <c r="J89">
        <v>2.31</v>
      </c>
      <c r="K89">
        <f t="shared" si="32"/>
        <v>0.19826839826839815</v>
      </c>
      <c r="L89">
        <f t="shared" si="33"/>
        <v>0.55100000000000016</v>
      </c>
      <c r="M89">
        <v>0.55100000000000016</v>
      </c>
      <c r="N89">
        <f t="shared" si="37"/>
        <v>0</v>
      </c>
      <c r="O89">
        <f t="shared" si="28"/>
        <v>7.5155844155844642E-2</v>
      </c>
      <c r="P89">
        <f t="shared" si="29"/>
        <v>0.47584415584415551</v>
      </c>
      <c r="Q89">
        <f t="shared" si="38"/>
        <v>0.47584415584415551</v>
      </c>
      <c r="R89" s="12">
        <f t="shared" si="39"/>
        <v>0</v>
      </c>
      <c r="S89" s="12">
        <f t="shared" si="40"/>
        <v>7.5155844155844642E-2</v>
      </c>
      <c r="T89" s="12">
        <f t="shared" si="41"/>
        <v>0</v>
      </c>
    </row>
    <row r="90" spans="3:20" x14ac:dyDescent="0.25">
      <c r="C90">
        <v>2.8370000000000002</v>
      </c>
      <c r="D90">
        <v>2.4</v>
      </c>
      <c r="E90">
        <v>2.4</v>
      </c>
      <c r="F90">
        <v>1.7330000000000001</v>
      </c>
      <c r="H90">
        <f t="shared" si="36"/>
        <v>0.35499999999999998</v>
      </c>
      <c r="I90">
        <v>2.665</v>
      </c>
      <c r="J90">
        <v>2.31</v>
      </c>
      <c r="K90">
        <f t="shared" si="32"/>
        <v>0.15367965367965367</v>
      </c>
      <c r="L90">
        <f t="shared" si="33"/>
        <v>0.43700000000000028</v>
      </c>
      <c r="M90">
        <v>0.43700000000000028</v>
      </c>
      <c r="N90">
        <f t="shared" si="37"/>
        <v>0</v>
      </c>
      <c r="O90">
        <f t="shared" si="28"/>
        <v>6.816883116883149E-2</v>
      </c>
      <c r="P90">
        <f t="shared" si="29"/>
        <v>0.36883116883116879</v>
      </c>
      <c r="Q90">
        <f t="shared" si="38"/>
        <v>0.36883116883116879</v>
      </c>
      <c r="R90" s="12">
        <f t="shared" si="39"/>
        <v>0</v>
      </c>
      <c r="S90" s="12">
        <f t="shared" si="40"/>
        <v>6.816883116883149E-2</v>
      </c>
      <c r="T90" s="12">
        <f t="shared" si="41"/>
        <v>0</v>
      </c>
    </row>
    <row r="91" spans="3:20" x14ac:dyDescent="0.25">
      <c r="C91">
        <v>2.7290000000000001</v>
      </c>
      <c r="D91">
        <v>2.4</v>
      </c>
      <c r="E91">
        <v>2.4</v>
      </c>
      <c r="F91">
        <v>1.8220000000000001</v>
      </c>
      <c r="H91">
        <f t="shared" si="36"/>
        <v>0.25599999999999978</v>
      </c>
      <c r="I91">
        <v>2.5659999999999998</v>
      </c>
      <c r="J91">
        <v>2.31</v>
      </c>
      <c r="K91">
        <f t="shared" si="32"/>
        <v>0.11082251082251073</v>
      </c>
      <c r="L91">
        <f t="shared" si="33"/>
        <v>0.32900000000000018</v>
      </c>
      <c r="M91">
        <v>0.32900000000000018</v>
      </c>
      <c r="N91">
        <f t="shared" si="37"/>
        <v>0</v>
      </c>
      <c r="O91">
        <f t="shared" si="28"/>
        <v>6.3025974025974429E-2</v>
      </c>
      <c r="P91">
        <f t="shared" si="29"/>
        <v>0.26597402597402575</v>
      </c>
      <c r="Q91">
        <f t="shared" si="38"/>
        <v>0.26597402597402575</v>
      </c>
      <c r="R91" s="12">
        <f t="shared" si="39"/>
        <v>0</v>
      </c>
      <c r="S91" s="12">
        <f t="shared" si="40"/>
        <v>6.3025974025974429E-2</v>
      </c>
      <c r="T91" s="12">
        <f t="shared" si="41"/>
        <v>0</v>
      </c>
    </row>
    <row r="92" spans="3:20" x14ac:dyDescent="0.25">
      <c r="C92">
        <v>2.625</v>
      </c>
      <c r="D92">
        <v>2.4</v>
      </c>
      <c r="E92">
        <v>2.4</v>
      </c>
      <c r="F92">
        <v>1.911</v>
      </c>
      <c r="H92">
        <f t="shared" si="36"/>
        <v>0.16100000000000003</v>
      </c>
      <c r="I92">
        <v>2.4710000000000001</v>
      </c>
      <c r="J92">
        <v>2.31</v>
      </c>
      <c r="K92">
        <f t="shared" si="32"/>
        <v>6.9696969696969716E-2</v>
      </c>
      <c r="L92">
        <f t="shared" si="33"/>
        <v>0.22500000000000009</v>
      </c>
      <c r="M92">
        <v>0.22500000000000009</v>
      </c>
      <c r="N92">
        <f t="shared" si="37"/>
        <v>0</v>
      </c>
      <c r="O92">
        <f t="shared" si="28"/>
        <v>5.7727272727272794E-2</v>
      </c>
      <c r="P92">
        <f t="shared" si="29"/>
        <v>0.1672727272727273</v>
      </c>
      <c r="Q92">
        <f t="shared" si="38"/>
        <v>0.16727272727272732</v>
      </c>
      <c r="R92" s="12">
        <f t="shared" si="39"/>
        <v>0</v>
      </c>
      <c r="S92" s="12">
        <f t="shared" si="40"/>
        <v>5.7727272727272766E-2</v>
      </c>
      <c r="T92" s="12">
        <f t="shared" si="41"/>
        <v>0</v>
      </c>
    </row>
    <row r="93" spans="3:20" x14ac:dyDescent="0.25">
      <c r="C93">
        <v>2.5259999999999998</v>
      </c>
      <c r="D93">
        <v>2.4</v>
      </c>
      <c r="E93">
        <v>2.4</v>
      </c>
      <c r="F93">
        <v>2</v>
      </c>
      <c r="H93">
        <f t="shared" si="36"/>
        <v>6.999999999999984E-2</v>
      </c>
      <c r="I93">
        <v>2.38</v>
      </c>
      <c r="J93">
        <v>2.31</v>
      </c>
      <c r="K93">
        <f t="shared" si="32"/>
        <v>3.0303030303030234E-2</v>
      </c>
      <c r="L93">
        <f t="shared" si="33"/>
        <v>0.12599999999999989</v>
      </c>
      <c r="M93">
        <v>0.12599999999999989</v>
      </c>
      <c r="N93">
        <f t="shared" si="37"/>
        <v>0</v>
      </c>
      <c r="O93">
        <f t="shared" si="28"/>
        <v>5.3272727272727333E-2</v>
      </c>
      <c r="P93">
        <f t="shared" si="29"/>
        <v>7.2727272727272557E-2</v>
      </c>
      <c r="Q93">
        <f t="shared" si="38"/>
        <v>7.2727272727272557E-2</v>
      </c>
      <c r="R93" s="12">
        <f t="shared" si="39"/>
        <v>0</v>
      </c>
      <c r="S93" s="12">
        <f t="shared" si="40"/>
        <v>5.3272727272727333E-2</v>
      </c>
      <c r="T93" s="12">
        <f t="shared" si="41"/>
        <v>0</v>
      </c>
    </row>
    <row r="94" spans="3:20" x14ac:dyDescent="0.25">
      <c r="C94" t="s">
        <v>102</v>
      </c>
      <c r="D94" t="s">
        <v>17</v>
      </c>
      <c r="H94" t="s">
        <v>18</v>
      </c>
      <c r="I94" t="s">
        <v>19</v>
      </c>
      <c r="J94" t="s">
        <v>20</v>
      </c>
      <c r="K94" t="s">
        <v>33</v>
      </c>
      <c r="L94" t="s">
        <v>30</v>
      </c>
      <c r="M94" t="s">
        <v>34</v>
      </c>
      <c r="N94" t="s">
        <v>35</v>
      </c>
      <c r="O94" t="s">
        <v>32</v>
      </c>
      <c r="P94" t="s">
        <v>31</v>
      </c>
      <c r="Q94" t="s">
        <v>38</v>
      </c>
      <c r="R94" t="s">
        <v>37</v>
      </c>
      <c r="S94" t="s">
        <v>39</v>
      </c>
      <c r="T94" t="s">
        <v>40</v>
      </c>
    </row>
    <row r="95" spans="3:20" x14ac:dyDescent="0.25">
      <c r="C95">
        <v>1.9610000000000001</v>
      </c>
      <c r="D95">
        <v>1.6819999999999999</v>
      </c>
      <c r="E95">
        <v>1.6719999999999999</v>
      </c>
      <c r="F95">
        <v>2</v>
      </c>
      <c r="H95">
        <v>7.8969999999999999E-2</v>
      </c>
      <c r="I95">
        <v>1.738</v>
      </c>
      <c r="J95">
        <v>1.659</v>
      </c>
      <c r="K95">
        <f t="shared" si="32"/>
        <v>4.7600964436407475E-2</v>
      </c>
      <c r="L95">
        <v>0.27939999999999998</v>
      </c>
      <c r="M95">
        <v>0.2092</v>
      </c>
      <c r="N95">
        <f t="shared" ref="N95" si="42">L95-M95</f>
        <v>7.0199999999999985E-2</v>
      </c>
      <c r="O95">
        <f t="shared" ref="O95" si="43">L95-P95</f>
        <v>0.19933517781796262</v>
      </c>
      <c r="P95">
        <f t="shared" ref="P95" si="44">D95*H95/J95</f>
        <v>8.0064822182037365E-2</v>
      </c>
      <c r="Q95">
        <f t="shared" ref="Q95" si="45">K95*E95</f>
        <v>7.958881253767329E-2</v>
      </c>
      <c r="R95" s="12">
        <f t="shared" ref="R95" si="46">P95-Q95</f>
        <v>4.7600964436407545E-4</v>
      </c>
      <c r="S95" s="12">
        <f t="shared" ref="S95" si="47">M95-Q95</f>
        <v>0.12961118746232669</v>
      </c>
      <c r="T95" s="12">
        <f t="shared" ref="T95" si="48">N95-R95</f>
        <v>6.9723990355635909E-2</v>
      </c>
    </row>
    <row r="96" spans="3:20" x14ac:dyDescent="0.25">
      <c r="C96">
        <v>2.5510000000000002</v>
      </c>
      <c r="D96">
        <v>2.2040000000000002</v>
      </c>
      <c r="E96">
        <v>2.1869999999999998</v>
      </c>
      <c r="F96">
        <v>2.2999999999999998</v>
      </c>
      <c r="H96">
        <v>9.962E-2</v>
      </c>
      <c r="I96">
        <v>2.2639999999999998</v>
      </c>
      <c r="J96">
        <v>2.1640000000000001</v>
      </c>
      <c r="K96">
        <f t="shared" si="32"/>
        <v>4.6035120147874302E-2</v>
      </c>
      <c r="L96">
        <v>0.34699999999999998</v>
      </c>
      <c r="M96">
        <v>0.25900000000000001</v>
      </c>
      <c r="N96">
        <f t="shared" ref="N96:N104" si="49">L96-M96</f>
        <v>8.7999999999999967E-2</v>
      </c>
      <c r="O96">
        <f t="shared" ref="O96:O104" si="50">L96-P96</f>
        <v>0.245538595194085</v>
      </c>
      <c r="P96">
        <f t="shared" ref="P96:P104" si="51">D96*H96/J96</f>
        <v>0.10146140480591498</v>
      </c>
      <c r="Q96">
        <f t="shared" ref="Q96:Q104" si="52">K96*E96</f>
        <v>0.10067880776340109</v>
      </c>
      <c r="R96" s="12">
        <f t="shared" ref="R96:R104" si="53">P96-Q96</f>
        <v>7.8259704251389117E-4</v>
      </c>
      <c r="S96" s="12">
        <f t="shared" ref="S96:S104" si="54">M96-Q96</f>
        <v>0.15832119223659891</v>
      </c>
      <c r="T96" s="12">
        <f t="shared" ref="T96:T104" si="55">N96-R96</f>
        <v>8.7217402957486076E-2</v>
      </c>
    </row>
    <row r="97" spans="3:22" x14ac:dyDescent="0.25">
      <c r="C97">
        <v>3.13</v>
      </c>
      <c r="D97">
        <v>2.7210000000000001</v>
      </c>
      <c r="E97">
        <v>2.6960000000000002</v>
      </c>
      <c r="F97">
        <v>2.7</v>
      </c>
      <c r="H97">
        <v>0.11890000000000001</v>
      </c>
      <c r="I97">
        <v>2.78</v>
      </c>
      <c r="J97">
        <v>2.6619999999999999</v>
      </c>
      <c r="K97">
        <f t="shared" si="32"/>
        <v>4.4665664913598802E-2</v>
      </c>
      <c r="L97">
        <v>0.40960000000000002</v>
      </c>
      <c r="M97">
        <v>0.30499999999999999</v>
      </c>
      <c r="N97">
        <f t="shared" si="49"/>
        <v>0.10460000000000003</v>
      </c>
      <c r="O97">
        <f t="shared" si="50"/>
        <v>0.28806472577009767</v>
      </c>
      <c r="P97">
        <f t="shared" si="51"/>
        <v>0.12153527422990233</v>
      </c>
      <c r="Q97">
        <f t="shared" si="52"/>
        <v>0.12041863260706237</v>
      </c>
      <c r="R97" s="12">
        <f t="shared" si="53"/>
        <v>1.1166416228399617E-3</v>
      </c>
      <c r="S97" s="12">
        <f t="shared" si="54"/>
        <v>0.18458136739293762</v>
      </c>
      <c r="T97" s="12">
        <f t="shared" si="55"/>
        <v>0.10348335837716006</v>
      </c>
    </row>
    <row r="98" spans="3:22" x14ac:dyDescent="0.25">
      <c r="C98">
        <v>3.7069999999999999</v>
      </c>
      <c r="D98">
        <v>3.2370000000000001</v>
      </c>
      <c r="E98">
        <v>3.2040000000000002</v>
      </c>
      <c r="F98">
        <v>3</v>
      </c>
      <c r="H98">
        <v>0.13730000000000001</v>
      </c>
      <c r="I98">
        <v>3.294</v>
      </c>
      <c r="J98">
        <v>3.157</v>
      </c>
      <c r="K98">
        <f t="shared" si="32"/>
        <v>4.3490655685777639E-2</v>
      </c>
      <c r="L98">
        <v>0.46949999999999997</v>
      </c>
      <c r="M98">
        <v>0.34910000000000002</v>
      </c>
      <c r="N98">
        <f t="shared" si="49"/>
        <v>0.12039999999999995</v>
      </c>
      <c r="O98">
        <f t="shared" si="50"/>
        <v>0.32872074754513775</v>
      </c>
      <c r="P98">
        <f t="shared" si="51"/>
        <v>0.14077925245486222</v>
      </c>
      <c r="Q98">
        <f t="shared" si="52"/>
        <v>0.13934406081723155</v>
      </c>
      <c r="R98" s="12">
        <f t="shared" si="53"/>
        <v>1.4351916376306728E-3</v>
      </c>
      <c r="S98" s="12">
        <f t="shared" si="54"/>
        <v>0.20975593918276847</v>
      </c>
      <c r="T98" s="12">
        <f t="shared" si="55"/>
        <v>0.11896480836236928</v>
      </c>
    </row>
    <row r="99" spans="3:22" x14ac:dyDescent="0.25">
      <c r="C99">
        <v>4.2880000000000003</v>
      </c>
      <c r="D99">
        <v>3.7589999999999999</v>
      </c>
      <c r="E99">
        <v>3.7160000000000002</v>
      </c>
      <c r="F99">
        <v>3.3</v>
      </c>
      <c r="H99">
        <v>0.1552</v>
      </c>
      <c r="I99">
        <v>3.81</v>
      </c>
      <c r="J99">
        <v>3.6549999999999998</v>
      </c>
      <c r="K99">
        <f t="shared" si="32"/>
        <v>4.2462380300957593E-2</v>
      </c>
      <c r="L99">
        <v>0.52869999999999995</v>
      </c>
      <c r="M99">
        <v>0.39290000000000003</v>
      </c>
      <c r="N99">
        <f t="shared" si="49"/>
        <v>0.13579999999999992</v>
      </c>
      <c r="O99">
        <f t="shared" si="50"/>
        <v>0.36908391244870031</v>
      </c>
      <c r="P99">
        <f t="shared" si="51"/>
        <v>0.15961608755129961</v>
      </c>
      <c r="Q99">
        <f t="shared" si="52"/>
        <v>0.15779020519835843</v>
      </c>
      <c r="R99" s="12">
        <f t="shared" si="53"/>
        <v>1.8258823529411772E-3</v>
      </c>
      <c r="S99" s="12">
        <f t="shared" si="54"/>
        <v>0.2351097948016416</v>
      </c>
      <c r="T99" s="12">
        <f t="shared" si="55"/>
        <v>0.13397411764705874</v>
      </c>
    </row>
    <row r="100" spans="3:22" x14ac:dyDescent="0.25">
      <c r="C100">
        <v>4.8810000000000002</v>
      </c>
      <c r="D100">
        <v>4.2919999999999998</v>
      </c>
      <c r="E100">
        <v>4.2389999999999999</v>
      </c>
      <c r="F100">
        <v>3.7</v>
      </c>
      <c r="H100">
        <v>0.17269999999999999</v>
      </c>
      <c r="I100">
        <v>4.3330000000000002</v>
      </c>
      <c r="J100">
        <v>4.1609999999999996</v>
      </c>
      <c r="K100">
        <f t="shared" si="32"/>
        <v>4.1504446046623407E-2</v>
      </c>
      <c r="L100">
        <v>0.58879999999999999</v>
      </c>
      <c r="M100">
        <v>0.43780000000000002</v>
      </c>
      <c r="N100">
        <f t="shared" si="49"/>
        <v>0.15099999999999997</v>
      </c>
      <c r="O100">
        <f t="shared" si="50"/>
        <v>0.4106629175678923</v>
      </c>
      <c r="P100">
        <f t="shared" si="51"/>
        <v>0.17813708243210766</v>
      </c>
      <c r="Q100">
        <f t="shared" si="52"/>
        <v>0.17593734679163661</v>
      </c>
      <c r="R100" s="12">
        <f t="shared" si="53"/>
        <v>2.1997356404710455E-3</v>
      </c>
      <c r="S100" s="12">
        <f t="shared" si="54"/>
        <v>0.26186265320836344</v>
      </c>
      <c r="T100" s="12">
        <f t="shared" si="55"/>
        <v>0.14880026435952892</v>
      </c>
    </row>
    <row r="101" spans="3:22" x14ac:dyDescent="0.25">
      <c r="C101">
        <v>5.4930000000000003</v>
      </c>
      <c r="D101">
        <v>4.8419999999999996</v>
      </c>
      <c r="E101">
        <v>4.7770000000000001</v>
      </c>
      <c r="F101">
        <v>4</v>
      </c>
      <c r="H101">
        <v>0.1903</v>
      </c>
      <c r="I101">
        <v>4.87</v>
      </c>
      <c r="J101">
        <v>4.68</v>
      </c>
      <c r="K101">
        <f t="shared" si="32"/>
        <v>4.0662393162393166E-2</v>
      </c>
      <c r="L101">
        <v>0.65139999999999998</v>
      </c>
      <c r="M101">
        <v>0.4849</v>
      </c>
      <c r="N101">
        <f t="shared" si="49"/>
        <v>0.16649999999999998</v>
      </c>
      <c r="O101">
        <f t="shared" si="50"/>
        <v>0.45451269230769231</v>
      </c>
      <c r="P101">
        <f t="shared" si="51"/>
        <v>0.19688730769230769</v>
      </c>
      <c r="Q101">
        <f t="shared" si="52"/>
        <v>0.19424425213675217</v>
      </c>
      <c r="R101" s="12">
        <f t="shared" si="53"/>
        <v>2.6430555555555235E-3</v>
      </c>
      <c r="S101" s="12">
        <f t="shared" si="54"/>
        <v>0.29065574786324783</v>
      </c>
      <c r="T101" s="12">
        <f t="shared" si="55"/>
        <v>0.16385694444444446</v>
      </c>
    </row>
    <row r="102" spans="3:22" x14ac:dyDescent="0.25">
      <c r="C102">
        <v>6.1319999999999997</v>
      </c>
      <c r="D102">
        <v>5.415</v>
      </c>
      <c r="E102">
        <v>5.3369999999999997</v>
      </c>
      <c r="F102">
        <v>4.3</v>
      </c>
      <c r="H102">
        <v>0.20799999999999999</v>
      </c>
      <c r="I102">
        <v>5.4260000000000002</v>
      </c>
      <c r="J102">
        <v>5.218</v>
      </c>
      <c r="K102">
        <f t="shared" si="32"/>
        <v>3.9862016098121886E-2</v>
      </c>
      <c r="L102">
        <v>0.7177</v>
      </c>
      <c r="M102">
        <v>0.5353</v>
      </c>
      <c r="N102">
        <f t="shared" si="49"/>
        <v>0.18240000000000001</v>
      </c>
      <c r="O102">
        <f t="shared" si="50"/>
        <v>0.50184718282867002</v>
      </c>
      <c r="P102">
        <f t="shared" si="51"/>
        <v>0.21585281717133001</v>
      </c>
      <c r="Q102">
        <f t="shared" si="52"/>
        <v>0.2127435799156765</v>
      </c>
      <c r="R102" s="12">
        <f t="shared" si="53"/>
        <v>3.1092372556535131E-3</v>
      </c>
      <c r="S102" s="12">
        <f t="shared" si="54"/>
        <v>0.3225564200843235</v>
      </c>
      <c r="T102" s="12">
        <f t="shared" si="55"/>
        <v>0.17929076274434649</v>
      </c>
    </row>
    <row r="103" spans="3:22" x14ac:dyDescent="0.25">
      <c r="C103">
        <v>6.8079999999999998</v>
      </c>
      <c r="D103">
        <v>6.0190000000000001</v>
      </c>
      <c r="E103">
        <v>5.9260000000000002</v>
      </c>
      <c r="F103">
        <v>4.7</v>
      </c>
      <c r="H103">
        <v>0.22620000000000001</v>
      </c>
      <c r="I103">
        <v>6.008</v>
      </c>
      <c r="J103">
        <v>5.782</v>
      </c>
      <c r="K103">
        <f t="shared" si="32"/>
        <v>3.9121411276374959E-2</v>
      </c>
      <c r="L103">
        <v>0.78910000000000002</v>
      </c>
      <c r="M103">
        <v>0.59030000000000005</v>
      </c>
      <c r="N103">
        <f t="shared" si="49"/>
        <v>0.19879999999999998</v>
      </c>
      <c r="O103">
        <f t="shared" si="50"/>
        <v>0.55362822552749913</v>
      </c>
      <c r="P103">
        <f t="shared" si="51"/>
        <v>0.23547177447250089</v>
      </c>
      <c r="Q103">
        <f t="shared" si="52"/>
        <v>0.23183348322379801</v>
      </c>
      <c r="R103" s="12">
        <f t="shared" si="53"/>
        <v>3.6382912487028796E-3</v>
      </c>
      <c r="S103" s="12">
        <f t="shared" si="54"/>
        <v>0.358466516776202</v>
      </c>
      <c r="T103" s="12">
        <f t="shared" si="55"/>
        <v>0.1951617087512971</v>
      </c>
    </row>
    <row r="104" spans="3:22" x14ac:dyDescent="0.25">
      <c r="C104">
        <v>7.5309999999999997</v>
      </c>
      <c r="D104">
        <v>6.6639999999999997</v>
      </c>
      <c r="E104">
        <v>6.5549999999999997</v>
      </c>
      <c r="F104">
        <v>5</v>
      </c>
      <c r="H104">
        <v>0.245</v>
      </c>
      <c r="I104">
        <v>6.625</v>
      </c>
      <c r="J104">
        <v>6.38</v>
      </c>
      <c r="K104">
        <f t="shared" si="32"/>
        <v>3.8401253918495297E-2</v>
      </c>
      <c r="L104">
        <v>0.86739999999999995</v>
      </c>
      <c r="M104">
        <v>0.6512</v>
      </c>
      <c r="N104">
        <f t="shared" si="49"/>
        <v>0.21619999999999995</v>
      </c>
      <c r="O104">
        <f t="shared" si="50"/>
        <v>0.61149404388714723</v>
      </c>
      <c r="P104">
        <f t="shared" si="51"/>
        <v>0.25590595611285266</v>
      </c>
      <c r="Q104">
        <f t="shared" si="52"/>
        <v>0.25172021943573664</v>
      </c>
      <c r="R104" s="12">
        <f t="shared" si="53"/>
        <v>4.1857366771160254E-3</v>
      </c>
      <c r="S104" s="12">
        <f t="shared" si="54"/>
        <v>0.39947978056426336</v>
      </c>
      <c r="T104" s="12">
        <f t="shared" si="55"/>
        <v>0.21201426332288392</v>
      </c>
    </row>
    <row r="105" spans="3:22" x14ac:dyDescent="0.25">
      <c r="C105">
        <v>0.15290000000000001</v>
      </c>
      <c r="D105">
        <v>1.2949999999999999</v>
      </c>
      <c r="E105">
        <v>9</v>
      </c>
    </row>
    <row r="106" spans="3:22" ht="14.4" thickBot="1" x14ac:dyDescent="0.3">
      <c r="C106">
        <v>0.27760000000000001</v>
      </c>
      <c r="D106">
        <v>1.3009999999999999</v>
      </c>
      <c r="E106">
        <v>9.3330000000000002</v>
      </c>
    </row>
    <row r="107" spans="3:22" x14ac:dyDescent="0.25">
      <c r="C107">
        <v>0.3967</v>
      </c>
      <c r="D107">
        <v>1.3080000000000001</v>
      </c>
      <c r="E107">
        <v>9.6669999999999998</v>
      </c>
      <c r="G107" t="s">
        <v>6</v>
      </c>
      <c r="H107">
        <v>0.71360000000000001</v>
      </c>
      <c r="K107" t="s">
        <v>29</v>
      </c>
      <c r="L107">
        <v>1.74</v>
      </c>
      <c r="P107" t="s">
        <v>29</v>
      </c>
      <c r="Q107">
        <v>0.58856282642089108</v>
      </c>
      <c r="T107" s="18">
        <v>1.74</v>
      </c>
      <c r="U107" s="18">
        <v>1.0720000000000001</v>
      </c>
      <c r="V107">
        <f>U107/T107</f>
        <v>0.61609195402298855</v>
      </c>
    </row>
    <row r="108" spans="3:22" x14ac:dyDescent="0.25">
      <c r="C108">
        <v>0.51100000000000001</v>
      </c>
      <c r="D108">
        <v>1.3140000000000001</v>
      </c>
      <c r="E108">
        <v>10</v>
      </c>
      <c r="G108" t="s">
        <v>5</v>
      </c>
      <c r="H108">
        <v>1.74</v>
      </c>
      <c r="K108" t="s">
        <v>23</v>
      </c>
      <c r="L108">
        <v>1.3488</v>
      </c>
      <c r="P108" t="s">
        <v>26</v>
      </c>
      <c r="Q108">
        <v>0.35670892321881487</v>
      </c>
      <c r="T108" s="19">
        <v>0.71360000000000001</v>
      </c>
      <c r="U108" s="19">
        <v>0.55100000000000005</v>
      </c>
      <c r="V108">
        <f t="shared" ref="V108:V116" si="56">U108/T108</f>
        <v>0.77214125560538127</v>
      </c>
    </row>
    <row r="109" spans="3:22" x14ac:dyDescent="0.25">
      <c r="C109">
        <v>0.621</v>
      </c>
      <c r="D109">
        <v>1.321</v>
      </c>
      <c r="E109">
        <v>10.33</v>
      </c>
      <c r="G109" t="s">
        <v>7</v>
      </c>
      <c r="H109">
        <v>0.31390000000000001</v>
      </c>
      <c r="K109" t="s">
        <v>21</v>
      </c>
      <c r="L109">
        <v>0.98240000000000005</v>
      </c>
      <c r="P109" t="s">
        <v>23</v>
      </c>
      <c r="Q109">
        <v>0.14665258855585828</v>
      </c>
      <c r="T109" s="19">
        <v>0.31390000000000001</v>
      </c>
      <c r="U109" s="19">
        <v>0.14499999999999999</v>
      </c>
      <c r="V109">
        <f t="shared" si="56"/>
        <v>0.46193055113093334</v>
      </c>
    </row>
    <row r="110" spans="3:22" x14ac:dyDescent="0.25">
      <c r="C110">
        <v>0.72689999999999999</v>
      </c>
      <c r="D110">
        <v>1.3280000000000001</v>
      </c>
      <c r="E110">
        <v>10.67</v>
      </c>
      <c r="G110" t="s">
        <v>45</v>
      </c>
      <c r="H110">
        <v>1.3488</v>
      </c>
      <c r="K110" t="s">
        <v>24</v>
      </c>
      <c r="L110">
        <v>0.87809999999999999</v>
      </c>
      <c r="P110" t="s">
        <v>27</v>
      </c>
      <c r="Q110">
        <v>7.5052116630669574E-2</v>
      </c>
      <c r="T110" s="19">
        <v>1.3480000000000001</v>
      </c>
      <c r="U110" s="19">
        <v>1.208</v>
      </c>
      <c r="V110">
        <f t="shared" si="56"/>
        <v>0.89614243323442133</v>
      </c>
    </row>
    <row r="111" spans="3:22" x14ac:dyDescent="0.25">
      <c r="C111">
        <v>0.82920000000000005</v>
      </c>
      <c r="D111">
        <v>1.335</v>
      </c>
      <c r="E111">
        <v>11</v>
      </c>
      <c r="G111" t="s">
        <v>46</v>
      </c>
      <c r="H111">
        <v>0.98240000000000005</v>
      </c>
      <c r="K111" t="s">
        <v>26</v>
      </c>
      <c r="L111">
        <v>0.71360000000000001</v>
      </c>
      <c r="P111" t="s">
        <v>24</v>
      </c>
      <c r="Q111">
        <v>7.3430137981118304E-2</v>
      </c>
      <c r="T111" s="19">
        <v>0.98240000000000005</v>
      </c>
      <c r="U111" s="19">
        <v>0.94320000000000004</v>
      </c>
      <c r="V111">
        <f t="shared" si="56"/>
        <v>0.96009771986970682</v>
      </c>
    </row>
    <row r="112" spans="3:22" x14ac:dyDescent="0.25">
      <c r="C112">
        <v>0.92820000000000003</v>
      </c>
      <c r="D112">
        <v>1.3420000000000001</v>
      </c>
      <c r="E112">
        <v>11.33</v>
      </c>
      <c r="F112">
        <v>9</v>
      </c>
      <c r="G112" t="s">
        <v>47</v>
      </c>
      <c r="H112">
        <v>0.16470000000000001</v>
      </c>
      <c r="K112" t="s">
        <v>27</v>
      </c>
      <c r="L112">
        <v>0.57899999999999996</v>
      </c>
      <c r="P112" t="s">
        <v>22</v>
      </c>
      <c r="Q112">
        <v>4.9254999999999993E-2</v>
      </c>
      <c r="T112" s="19">
        <v>0.16470000000000001</v>
      </c>
      <c r="U112" s="19">
        <v>0.16</v>
      </c>
      <c r="V112">
        <f t="shared" si="56"/>
        <v>0.97146326654523374</v>
      </c>
    </row>
    <row r="113" spans="3:29" x14ac:dyDescent="0.25">
      <c r="C113">
        <v>1.024</v>
      </c>
      <c r="D113">
        <v>1.349</v>
      </c>
      <c r="E113">
        <v>11.67</v>
      </c>
      <c r="F113">
        <v>9.3330000000000002</v>
      </c>
      <c r="G113" t="s">
        <v>11</v>
      </c>
      <c r="H113">
        <v>0.57899999999999996</v>
      </c>
      <c r="K113" t="s">
        <v>28</v>
      </c>
      <c r="L113">
        <v>0.38109999999999999</v>
      </c>
      <c r="P113" t="s">
        <v>21</v>
      </c>
      <c r="Q113">
        <v>1.7434926735527378E-2</v>
      </c>
      <c r="T113" s="19">
        <v>0.57899999999999996</v>
      </c>
      <c r="U113" s="19">
        <v>0.379</v>
      </c>
      <c r="V113">
        <f t="shared" si="56"/>
        <v>0.65457685664939558</v>
      </c>
    </row>
    <row r="114" spans="3:29" x14ac:dyDescent="0.25">
      <c r="C114">
        <v>1.117</v>
      </c>
      <c r="D114">
        <v>1.3560000000000001</v>
      </c>
      <c r="E114">
        <v>12</v>
      </c>
      <c r="F114">
        <v>9.6669999999999998</v>
      </c>
      <c r="G114" t="s">
        <v>12</v>
      </c>
      <c r="H114">
        <v>0.38109999999999999</v>
      </c>
      <c r="K114" t="s">
        <v>25</v>
      </c>
      <c r="L114">
        <v>0.31390000000000001</v>
      </c>
      <c r="P114" t="s">
        <v>25</v>
      </c>
      <c r="Q114">
        <v>4.0195794053661804E-3</v>
      </c>
      <c r="T114" s="19">
        <v>0.38109999999999999</v>
      </c>
      <c r="U114" s="19">
        <v>0.3548</v>
      </c>
      <c r="V114">
        <f t="shared" si="56"/>
        <v>0.93098924166885333</v>
      </c>
    </row>
    <row r="115" spans="3:29" x14ac:dyDescent="0.25">
      <c r="F115">
        <v>10</v>
      </c>
      <c r="G115" t="s">
        <v>13</v>
      </c>
      <c r="H115">
        <v>0.87809999999999999</v>
      </c>
      <c r="K115" t="s">
        <v>22</v>
      </c>
      <c r="L115">
        <v>0.16470000000000001</v>
      </c>
      <c r="P115" t="s">
        <v>28</v>
      </c>
      <c r="Q115">
        <v>2.3993085240130996E-3</v>
      </c>
      <c r="T115" s="19">
        <v>0.87809999999999999</v>
      </c>
      <c r="U115" s="19">
        <v>0.87809999999999999</v>
      </c>
      <c r="V115">
        <f t="shared" si="56"/>
        <v>1</v>
      </c>
    </row>
    <row r="116" spans="3:29" ht="14.4" thickBot="1" x14ac:dyDescent="0.3">
      <c r="F116">
        <v>10.33</v>
      </c>
      <c r="T116" s="5">
        <v>7.101</v>
      </c>
      <c r="U116" s="5">
        <v>5.6909999999999998</v>
      </c>
      <c r="V116">
        <f t="shared" si="56"/>
        <v>0.80143641740599914</v>
      </c>
    </row>
    <row r="117" spans="3:29" x14ac:dyDescent="0.25">
      <c r="F117">
        <v>10.67</v>
      </c>
    </row>
    <row r="118" spans="3:29" x14ac:dyDescent="0.25">
      <c r="F118">
        <v>11</v>
      </c>
    </row>
    <row r="119" spans="3:29" x14ac:dyDescent="0.25">
      <c r="F119">
        <v>11.33</v>
      </c>
    </row>
    <row r="120" spans="3:29" x14ac:dyDescent="0.25">
      <c r="F120">
        <v>11.67</v>
      </c>
      <c r="M120" t="s">
        <v>41</v>
      </c>
      <c r="N120" t="s">
        <v>42</v>
      </c>
      <c r="O120" t="s">
        <v>43</v>
      </c>
      <c r="P120" t="s">
        <v>44</v>
      </c>
    </row>
    <row r="121" spans="3:29" x14ac:dyDescent="0.25">
      <c r="F121">
        <v>12</v>
      </c>
      <c r="L121" t="s">
        <v>21</v>
      </c>
      <c r="M121" s="12">
        <v>0.92576507326447266</v>
      </c>
      <c r="N121" s="12">
        <v>-1.5946192649531565E-2</v>
      </c>
      <c r="O121" s="12">
        <v>1.7434926735527378E-2</v>
      </c>
      <c r="P121" s="12">
        <v>5.5146192649531578E-2</v>
      </c>
      <c r="S121" t="s">
        <v>61</v>
      </c>
      <c r="U121" t="s">
        <v>61</v>
      </c>
      <c r="V121" t="s">
        <v>62</v>
      </c>
      <c r="W121" t="s">
        <v>63</v>
      </c>
      <c r="X121" t="s">
        <v>64</v>
      </c>
      <c r="Y121" t="s">
        <v>65</v>
      </c>
      <c r="Z121" t="s">
        <v>66</v>
      </c>
      <c r="AA121" t="s">
        <v>67</v>
      </c>
      <c r="AB121" t="s">
        <v>68</v>
      </c>
      <c r="AC121" t="s">
        <v>69</v>
      </c>
    </row>
    <row r="122" spans="3:29" x14ac:dyDescent="0.25">
      <c r="L122" t="s">
        <v>22</v>
      </c>
      <c r="M122" s="12">
        <v>0.11074500000000001</v>
      </c>
      <c r="N122" s="12">
        <v>5.3455000000000003E-2</v>
      </c>
      <c r="O122" s="12">
        <v>4.9254999999999993E-2</v>
      </c>
      <c r="P122" s="12">
        <v>-4.8754999999999993E-2</v>
      </c>
      <c r="S122" t="s">
        <v>62</v>
      </c>
    </row>
    <row r="123" spans="3:29" x14ac:dyDescent="0.25">
      <c r="L123" t="s">
        <v>23</v>
      </c>
      <c r="M123" s="12">
        <v>1.0613474114441417</v>
      </c>
      <c r="N123" s="12">
        <v>-0.11191630984819001</v>
      </c>
      <c r="O123" s="12">
        <v>0.14665258855585828</v>
      </c>
      <c r="P123" s="12">
        <v>0.25271630984819005</v>
      </c>
      <c r="S123" t="s">
        <v>63</v>
      </c>
    </row>
    <row r="124" spans="3:29" x14ac:dyDescent="0.25">
      <c r="L124" t="s">
        <v>24</v>
      </c>
      <c r="M124" s="12">
        <v>0.65046986201888168</v>
      </c>
      <c r="N124" s="12">
        <v>0.11053013798111833</v>
      </c>
      <c r="O124" s="12">
        <v>7.3430137981118304E-2</v>
      </c>
      <c r="P124" s="12">
        <v>4.3669862018881678E-2</v>
      </c>
      <c r="S124" t="s">
        <v>64</v>
      </c>
    </row>
    <row r="125" spans="3:29" x14ac:dyDescent="0.25">
      <c r="L125" t="s">
        <v>25</v>
      </c>
      <c r="M125" s="12">
        <v>0.14098042059463381</v>
      </c>
      <c r="N125" s="12">
        <v>0.16192015953589559</v>
      </c>
      <c r="O125" s="12">
        <v>4.0195794053661804E-3</v>
      </c>
      <c r="P125" s="12">
        <v>6.9798404641044365E-3</v>
      </c>
      <c r="S125" t="s">
        <v>65</v>
      </c>
    </row>
    <row r="126" spans="3:29" x14ac:dyDescent="0.25">
      <c r="L126" t="s">
        <v>26</v>
      </c>
      <c r="M126" s="12">
        <v>0.19429107678118515</v>
      </c>
      <c r="N126" s="12">
        <v>1.2912912151256645E-2</v>
      </c>
      <c r="O126" s="12">
        <v>0.35670892321881487</v>
      </c>
      <c r="P126" s="12">
        <v>0.14968708784874332</v>
      </c>
      <c r="S126" t="s">
        <v>66</v>
      </c>
    </row>
    <row r="127" spans="3:29" x14ac:dyDescent="0.25">
      <c r="L127" t="s">
        <v>27</v>
      </c>
      <c r="M127" s="12">
        <v>0.30394788336933043</v>
      </c>
      <c r="N127" s="12">
        <v>0.16605211663066954</v>
      </c>
      <c r="O127" s="12">
        <v>7.5052116630669574E-2</v>
      </c>
      <c r="P127" s="12">
        <v>3.3947883369330412E-2</v>
      </c>
      <c r="S127" t="s">
        <v>67</v>
      </c>
    </row>
    <row r="128" spans="3:29" x14ac:dyDescent="0.25">
      <c r="L128" t="s">
        <v>28</v>
      </c>
      <c r="M128" s="12">
        <v>0.3560006914759869</v>
      </c>
      <c r="N128" s="12">
        <v>1.5179909479507203E-2</v>
      </c>
      <c r="O128" s="12">
        <v>2.3993085240130996E-3</v>
      </c>
      <c r="P128" s="12">
        <v>7.5200905204927948E-3</v>
      </c>
      <c r="S128" t="s">
        <v>68</v>
      </c>
    </row>
    <row r="129" spans="4:19" x14ac:dyDescent="0.25">
      <c r="L129" t="s">
        <v>29</v>
      </c>
      <c r="M129" s="12">
        <v>0.48343717357910904</v>
      </c>
      <c r="N129" s="12">
        <v>3.0385253456221173E-2</v>
      </c>
      <c r="O129" s="12">
        <v>0.58856282642089108</v>
      </c>
      <c r="P129" s="12">
        <v>0.6376147465437787</v>
      </c>
      <c r="S129" t="s">
        <v>69</v>
      </c>
    </row>
    <row r="130" spans="4:19" x14ac:dyDescent="0.25">
      <c r="M130" s="12">
        <v>4.2269845925277414</v>
      </c>
      <c r="N130" s="12">
        <v>0.42257298673694693</v>
      </c>
      <c r="O130" s="12">
        <v>1.3135154074722588</v>
      </c>
      <c r="P130" s="12">
        <v>1.1385270132630529</v>
      </c>
    </row>
    <row r="132" spans="4:19" ht="14.4" thickBot="1" x14ac:dyDescent="0.3"/>
    <row r="133" spans="4:19" ht="15.6" thickBot="1" x14ac:dyDescent="0.3">
      <c r="D133" s="34" t="s">
        <v>48</v>
      </c>
      <c r="E133" s="34" t="s">
        <v>2</v>
      </c>
      <c r="F133" s="26" t="s">
        <v>49</v>
      </c>
      <c r="G133" s="27"/>
      <c r="H133" s="27"/>
      <c r="I133" s="28"/>
      <c r="J133" s="26" t="s">
        <v>50</v>
      </c>
      <c r="K133" s="27"/>
      <c r="L133" s="27"/>
      <c r="M133" s="27"/>
      <c r="N133" s="27"/>
      <c r="O133" s="27"/>
      <c r="P133" s="28"/>
    </row>
    <row r="134" spans="4:19" ht="15.6" thickBot="1" x14ac:dyDescent="0.3">
      <c r="D134" s="35"/>
      <c r="E134" s="35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4:19" ht="15.6" thickBot="1" x14ac:dyDescent="0.3">
      <c r="D135" s="8" t="s">
        <v>5</v>
      </c>
      <c r="E135" s="14">
        <v>1.74</v>
      </c>
      <c r="F135" s="9">
        <v>0.9032</v>
      </c>
      <c r="G135" s="9">
        <v>7.9200000000000007E-2</v>
      </c>
      <c r="H135" s="9">
        <v>1.2262</v>
      </c>
      <c r="I135" s="9">
        <v>0.51380000000000003</v>
      </c>
      <c r="J135" s="9">
        <v>0.92579999999999996</v>
      </c>
      <c r="K135" s="9">
        <v>-1.5900000000000001E-2</v>
      </c>
      <c r="L135" s="9">
        <v>1.7399999999999999E-2</v>
      </c>
      <c r="M135" s="9">
        <v>5.5100000000000003E-2</v>
      </c>
      <c r="N135" s="9">
        <f>F147/(E147-I135-M135)</f>
        <v>1.0065039444073498</v>
      </c>
      <c r="O135" s="9">
        <f>(G147-I135-M135)/7.101</f>
        <v>-1.1829319814110695E-2</v>
      </c>
      <c r="P135" s="9">
        <f>(I135+N135)/E147</f>
        <v>0.11970897200057873</v>
      </c>
    </row>
    <row r="136" spans="4:19" ht="15.6" thickBot="1" x14ac:dyDescent="0.3">
      <c r="D136" s="8" t="s">
        <v>6</v>
      </c>
      <c r="E136" s="14">
        <v>0.71360000000000001</v>
      </c>
      <c r="F136" s="9">
        <v>0.16</v>
      </c>
      <c r="G136" s="9">
        <v>4.7000000000000002E-3</v>
      </c>
      <c r="H136" s="9">
        <v>0.50639999999999996</v>
      </c>
      <c r="I136" s="9">
        <v>0.2072</v>
      </c>
      <c r="J136" s="9">
        <v>0.11070000000000001</v>
      </c>
      <c r="K136" s="9">
        <v>5.3499999999999999E-2</v>
      </c>
      <c r="L136" s="9">
        <v>4.9299999999999997E-2</v>
      </c>
      <c r="M136" s="9">
        <v>-4.8800000000000003E-2</v>
      </c>
      <c r="N136" s="9">
        <f>F148/(E148-I136-M136)</f>
        <v>1.0251181759199186</v>
      </c>
      <c r="O136" s="9">
        <f>(G148-I136-M136)/7.101</f>
        <v>-1.5226024503591043E-2</v>
      </c>
      <c r="P136" s="9">
        <f t="shared" ref="P136:P143" si="57">(I136+N136)/E148</f>
        <v>0.27543991415286512</v>
      </c>
    </row>
    <row r="137" spans="4:19" ht="15.6" thickBot="1" x14ac:dyDescent="0.3">
      <c r="D137" s="8" t="s">
        <v>7</v>
      </c>
      <c r="E137" s="14">
        <v>0.31390000000000001</v>
      </c>
      <c r="F137" s="9">
        <v>1.208</v>
      </c>
      <c r="G137" s="9">
        <v>0.14080000000000001</v>
      </c>
      <c r="H137" s="9">
        <v>1.0999999999999999E-2</v>
      </c>
      <c r="I137" s="9">
        <v>0.3029</v>
      </c>
      <c r="J137" s="9">
        <v>1.0612999999999999</v>
      </c>
      <c r="K137" s="9">
        <v>-0.1119</v>
      </c>
      <c r="L137" s="9">
        <v>0.1467</v>
      </c>
      <c r="M137" s="9">
        <v>0.25269999999999998</v>
      </c>
      <c r="N137" s="9">
        <f t="shared" ref="N137:N143" si="58">F149/(E149-I137-M137)</f>
        <v>1.1189548847776694</v>
      </c>
      <c r="O137" s="9">
        <f t="shared" ref="O137:O143" si="59">(G149-I137-M137)/7.101</f>
        <v>-2.0588649485987889E-2</v>
      </c>
      <c r="P137" s="9">
        <f t="shared" si="57"/>
        <v>0.7952208527839314</v>
      </c>
    </row>
    <row r="138" spans="4:19" ht="15.6" thickBot="1" x14ac:dyDescent="0.3">
      <c r="D138" s="8" t="s">
        <v>8</v>
      </c>
      <c r="E138" s="14">
        <v>1.3480000000000001</v>
      </c>
      <c r="F138" s="9">
        <v>0.72389999999999999</v>
      </c>
      <c r="G138" s="9">
        <v>0.1542</v>
      </c>
      <c r="H138" s="9">
        <v>0.39929999999999999</v>
      </c>
      <c r="I138" s="9">
        <v>0.94940000000000002</v>
      </c>
      <c r="J138" s="9">
        <v>0.65049999999999997</v>
      </c>
      <c r="K138" s="9">
        <v>0.1105</v>
      </c>
      <c r="L138" s="9">
        <v>7.3400000000000007E-2</v>
      </c>
      <c r="M138" s="9">
        <v>4.3700000000000003E-2</v>
      </c>
      <c r="N138" s="9">
        <f t="shared" si="58"/>
        <v>0.4272953580319227</v>
      </c>
      <c r="O138" s="9">
        <f t="shared" si="59"/>
        <v>5.5048584706379362E-2</v>
      </c>
      <c r="P138" s="9">
        <f t="shared" si="57"/>
        <v>0.82141727806200648</v>
      </c>
    </row>
    <row r="139" spans="4:19" ht="15.6" thickBot="1" x14ac:dyDescent="0.3">
      <c r="D139" s="8" t="s">
        <v>9</v>
      </c>
      <c r="E139" s="14">
        <v>0.98240000000000005</v>
      </c>
      <c r="F139" s="9">
        <v>0.14499999999999999</v>
      </c>
      <c r="G139" s="9">
        <v>0.16889999999999999</v>
      </c>
      <c r="H139" s="9">
        <v>7.2599999999999998E-2</v>
      </c>
      <c r="I139" s="9">
        <v>0.90980000000000005</v>
      </c>
      <c r="J139" s="9">
        <v>0.14099999999999999</v>
      </c>
      <c r="K139" s="9">
        <v>0.16189999999999999</v>
      </c>
      <c r="L139" s="9">
        <v>4.0000000000000001E-3</v>
      </c>
      <c r="M139" s="9">
        <v>7.0000000000000001E-3</v>
      </c>
      <c r="N139" s="9">
        <f t="shared" si="58"/>
        <v>0.984376497651682</v>
      </c>
      <c r="O139" s="9">
        <f t="shared" si="59"/>
        <v>9.2381354738769184E-3</v>
      </c>
      <c r="P139" s="9">
        <f t="shared" si="57"/>
        <v>0.37213683647380785</v>
      </c>
    </row>
    <row r="140" spans="4:19" ht="15.6" thickBot="1" x14ac:dyDescent="0.3">
      <c r="D140" s="8" t="s">
        <v>10</v>
      </c>
      <c r="E140" s="14">
        <v>0.16470000000000001</v>
      </c>
      <c r="F140" s="9">
        <v>0.55100000000000005</v>
      </c>
      <c r="G140" s="9">
        <v>0.16259999999999999</v>
      </c>
      <c r="H140" s="9">
        <v>5.0000000000000001E-3</v>
      </c>
      <c r="I140" s="9">
        <v>0.16420000000000001</v>
      </c>
      <c r="J140" s="9">
        <v>0.1943</v>
      </c>
      <c r="K140" s="9">
        <v>1.29E-2</v>
      </c>
      <c r="L140" s="9">
        <v>0.35670000000000002</v>
      </c>
      <c r="M140" s="9">
        <v>0.1497</v>
      </c>
      <c r="N140" s="9">
        <f t="shared" si="58"/>
        <v>1.4045822855546246</v>
      </c>
      <c r="O140" s="9">
        <f t="shared" si="59"/>
        <v>-2.0391494155752712E-2</v>
      </c>
      <c r="P140" s="9">
        <v>0.33519244649392999</v>
      </c>
    </row>
    <row r="141" spans="4:19" ht="15.6" thickBot="1" x14ac:dyDescent="0.3">
      <c r="D141" s="8" t="s">
        <v>11</v>
      </c>
      <c r="E141" s="14">
        <v>0.57899999999999996</v>
      </c>
      <c r="F141" s="9">
        <v>0.379</v>
      </c>
      <c r="G141" s="9">
        <v>0.2</v>
      </c>
      <c r="H141" s="9">
        <v>0.109</v>
      </c>
      <c r="I141" s="9">
        <v>0.47</v>
      </c>
      <c r="J141" s="9">
        <v>0.3039</v>
      </c>
      <c r="K141" s="9">
        <v>0.1661</v>
      </c>
      <c r="L141" s="9">
        <v>7.51E-2</v>
      </c>
      <c r="M141" s="9">
        <v>3.39E-2</v>
      </c>
      <c r="N141" s="9">
        <f t="shared" si="58"/>
        <v>0.77374005305039784</v>
      </c>
      <c r="O141" s="9">
        <f t="shared" si="59"/>
        <v>1.2012392620757636E-2</v>
      </c>
      <c r="P141" s="9">
        <v>0.41189698382381001</v>
      </c>
    </row>
    <row r="142" spans="4:19" ht="15.6" thickBot="1" x14ac:dyDescent="0.3">
      <c r="D142" s="8" t="s">
        <v>12</v>
      </c>
      <c r="E142" s="14">
        <v>0.38109999999999999</v>
      </c>
      <c r="F142" s="9">
        <v>0.3548</v>
      </c>
      <c r="G142" s="9">
        <v>2.63E-2</v>
      </c>
      <c r="H142" s="9">
        <v>9.9000000000000008E-3</v>
      </c>
      <c r="I142" s="9">
        <v>0.37119999999999997</v>
      </c>
      <c r="J142" s="9">
        <v>0.35599999999999998</v>
      </c>
      <c r="K142" s="9">
        <v>1.52E-2</v>
      </c>
      <c r="L142" s="9">
        <v>1E-3</v>
      </c>
      <c r="M142" s="9">
        <v>8.8999999999999999E-3</v>
      </c>
      <c r="N142" s="9">
        <f t="shared" si="58"/>
        <v>1.0107830551989725</v>
      </c>
      <c r="O142" s="9">
        <f t="shared" si="59"/>
        <v>-1.2674271229404208E-4</v>
      </c>
      <c r="P142" s="9">
        <v>0.17443025152614</v>
      </c>
    </row>
    <row r="143" spans="4:19" ht="15.6" thickBot="1" x14ac:dyDescent="0.3">
      <c r="D143" s="15" t="s">
        <v>13</v>
      </c>
      <c r="E143" s="14">
        <v>0.87809999999999999</v>
      </c>
      <c r="F143" s="9">
        <v>1.0720000000000001</v>
      </c>
      <c r="G143" s="9">
        <v>0.66800000000000004</v>
      </c>
      <c r="H143" s="9">
        <v>0.1171</v>
      </c>
      <c r="I143" s="9">
        <v>0.76100000000000001</v>
      </c>
      <c r="J143" s="9">
        <v>0.4834</v>
      </c>
      <c r="K143" s="9">
        <v>3.04E-2</v>
      </c>
      <c r="L143" s="9">
        <v>0.58860000000000001</v>
      </c>
      <c r="M143" s="9">
        <v>0.63759999999999994</v>
      </c>
      <c r="N143" s="9">
        <f t="shared" si="58"/>
        <v>1.2330975194770306</v>
      </c>
      <c r="O143" s="9">
        <f t="shared" si="59"/>
        <v>-7.3299535276721589E-2</v>
      </c>
      <c r="P143" s="9">
        <f t="shared" si="57"/>
        <v>0.54903566064896214</v>
      </c>
    </row>
    <row r="144" spans="4:19" ht="15.6" thickBot="1" x14ac:dyDescent="0.3">
      <c r="D144" s="15" t="s">
        <v>15</v>
      </c>
      <c r="E144" s="9">
        <v>7.101</v>
      </c>
      <c r="F144" s="9">
        <v>5.4969999999999999</v>
      </c>
      <c r="G144" s="9">
        <v>1.605</v>
      </c>
      <c r="H144" s="9">
        <v>2.452</v>
      </c>
      <c r="I144" s="9">
        <v>4.649</v>
      </c>
      <c r="J144" s="9">
        <v>4.2270000000000003</v>
      </c>
      <c r="K144" s="9">
        <v>0.42259999999999998</v>
      </c>
      <c r="L144" s="9">
        <v>1.3121</v>
      </c>
      <c r="M144" s="9">
        <v>1.1398999999999999</v>
      </c>
      <c r="N144" s="9"/>
      <c r="O144" s="9"/>
      <c r="P144" s="9">
        <f>(I144+M144)/E157</f>
        <v>0.28729032258064519</v>
      </c>
    </row>
    <row r="145" spans="4:13" ht="14.4" thickBot="1" x14ac:dyDescent="0.3"/>
    <row r="146" spans="4:13" ht="15.6" thickBot="1" x14ac:dyDescent="0.3">
      <c r="D146" s="1" t="s">
        <v>1</v>
      </c>
      <c r="E146" s="2" t="s">
        <v>2</v>
      </c>
      <c r="F146" s="2" t="s">
        <v>2</v>
      </c>
      <c r="G146" s="2" t="s">
        <v>2</v>
      </c>
      <c r="H146" s="2" t="s">
        <v>2</v>
      </c>
      <c r="I146" s="1" t="s">
        <v>3</v>
      </c>
      <c r="J146" s="1" t="s">
        <v>3</v>
      </c>
      <c r="K146" s="1" t="s">
        <v>4</v>
      </c>
    </row>
    <row r="147" spans="4:13" x14ac:dyDescent="0.25">
      <c r="D147" s="11" t="s">
        <v>5</v>
      </c>
      <c r="E147" s="11">
        <v>12.7</v>
      </c>
      <c r="F147" s="11">
        <v>12.21</v>
      </c>
      <c r="G147" s="11">
        <v>0.4849</v>
      </c>
      <c r="H147" s="11" t="s">
        <v>0</v>
      </c>
      <c r="I147" s="11">
        <v>88.35</v>
      </c>
      <c r="J147" s="11">
        <v>24.5</v>
      </c>
      <c r="K147" s="29">
        <v>28.88</v>
      </c>
    </row>
    <row r="148" spans="4:13" x14ac:dyDescent="0.25">
      <c r="D148" s="11" t="s">
        <v>6</v>
      </c>
      <c r="E148" s="11">
        <v>4.4740000000000002</v>
      </c>
      <c r="F148" s="11">
        <v>4.4240000000000004</v>
      </c>
      <c r="G148" s="11">
        <v>5.0279999999999998E-2</v>
      </c>
      <c r="H148" s="11" t="s">
        <v>0</v>
      </c>
      <c r="I148" s="11">
        <v>86.35</v>
      </c>
      <c r="J148" s="11">
        <v>10.1</v>
      </c>
      <c r="K148" s="32"/>
    </row>
    <row r="149" spans="4:13" x14ac:dyDescent="0.25">
      <c r="D149" s="11" t="s">
        <v>7</v>
      </c>
      <c r="E149" s="11">
        <v>1.788</v>
      </c>
      <c r="F149" s="11">
        <v>1.379</v>
      </c>
      <c r="G149" s="11">
        <v>0.40939999999999999</v>
      </c>
      <c r="H149" s="11" t="s">
        <v>0</v>
      </c>
      <c r="I149" s="11">
        <v>82.31</v>
      </c>
      <c r="J149" s="11">
        <v>4.43</v>
      </c>
      <c r="K149" s="11">
        <v>13.13</v>
      </c>
    </row>
    <row r="150" spans="4:13" x14ac:dyDescent="0.25">
      <c r="D150" s="11" t="s">
        <v>8</v>
      </c>
      <c r="E150" s="11">
        <v>1.6759999999999999</v>
      </c>
      <c r="F150" s="11">
        <v>0.2918</v>
      </c>
      <c r="G150" s="11">
        <v>1.3839999999999999</v>
      </c>
      <c r="H150" s="11" t="s">
        <v>0</v>
      </c>
      <c r="I150" s="11">
        <v>23.27</v>
      </c>
      <c r="J150" s="11">
        <v>19</v>
      </c>
      <c r="K150" s="11">
        <v>19.649999999999999</v>
      </c>
    </row>
    <row r="151" spans="4:13" x14ac:dyDescent="0.25">
      <c r="D151" s="11" t="s">
        <v>9</v>
      </c>
      <c r="E151" s="11">
        <v>5.09</v>
      </c>
      <c r="F151" s="11">
        <v>4.1079999999999997</v>
      </c>
      <c r="G151" s="11">
        <v>0.98240000000000005</v>
      </c>
      <c r="H151" s="11" t="s">
        <v>0</v>
      </c>
      <c r="I151" s="11">
        <v>80.709999999999994</v>
      </c>
      <c r="J151" s="11">
        <v>13.8</v>
      </c>
      <c r="K151" s="32">
        <v>0.65</v>
      </c>
    </row>
    <row r="152" spans="4:13" x14ac:dyDescent="0.25">
      <c r="D152" s="11" t="s">
        <v>10</v>
      </c>
      <c r="E152" s="11">
        <v>0.67179999999999995</v>
      </c>
      <c r="F152" s="11">
        <v>0.50270000000000004</v>
      </c>
      <c r="G152" s="11">
        <v>0.1691</v>
      </c>
      <c r="H152" s="11" t="s">
        <v>0</v>
      </c>
      <c r="I152" s="11">
        <v>78.45</v>
      </c>
      <c r="J152" s="11">
        <v>2.3199999999999998</v>
      </c>
      <c r="K152" s="32"/>
    </row>
    <row r="153" spans="4:13" x14ac:dyDescent="0.25">
      <c r="D153" s="11" t="s">
        <v>11</v>
      </c>
      <c r="E153" s="11">
        <v>0.88090000000000002</v>
      </c>
      <c r="F153" s="11">
        <v>0.29170000000000001</v>
      </c>
      <c r="G153" s="11">
        <v>0.58919999999999995</v>
      </c>
      <c r="H153" s="11" t="s">
        <v>0</v>
      </c>
      <c r="I153" s="11">
        <v>35.270000000000003</v>
      </c>
      <c r="J153" s="11">
        <v>8.15</v>
      </c>
      <c r="K153" s="11" t="s">
        <v>0</v>
      </c>
    </row>
    <row r="154" spans="4:13" x14ac:dyDescent="0.25">
      <c r="D154" s="11" t="s">
        <v>12</v>
      </c>
      <c r="E154" s="11">
        <v>0.45800000000000002</v>
      </c>
      <c r="F154" s="11">
        <v>7.8740000000000004E-2</v>
      </c>
      <c r="G154" s="11">
        <v>0.37919999999999998</v>
      </c>
      <c r="H154" s="11" t="s">
        <v>0</v>
      </c>
      <c r="I154" s="11">
        <v>17.649999999999999</v>
      </c>
      <c r="J154" s="11">
        <v>5.36</v>
      </c>
      <c r="K154" s="11" t="s">
        <v>0</v>
      </c>
    </row>
    <row r="155" spans="4:13" x14ac:dyDescent="0.25">
      <c r="D155" s="11" t="s">
        <v>13</v>
      </c>
      <c r="E155" s="11">
        <v>3.6320000000000001</v>
      </c>
      <c r="F155" s="11">
        <v>2.754</v>
      </c>
      <c r="G155" s="11">
        <v>0.87809999999999999</v>
      </c>
      <c r="H155" s="11" t="s">
        <v>0</v>
      </c>
      <c r="I155" s="11">
        <v>75.83</v>
      </c>
      <c r="J155" s="11">
        <v>12.4</v>
      </c>
      <c r="K155" s="11">
        <v>15.67</v>
      </c>
    </row>
    <row r="156" spans="4:13" x14ac:dyDescent="0.25">
      <c r="D156" s="11" t="s">
        <v>14</v>
      </c>
      <c r="E156" s="11" t="s">
        <v>0</v>
      </c>
      <c r="F156" s="11" t="s">
        <v>0</v>
      </c>
      <c r="G156" s="11" t="s">
        <v>0</v>
      </c>
      <c r="H156" s="11" t="s">
        <v>0</v>
      </c>
      <c r="I156" s="11" t="s">
        <v>0</v>
      </c>
      <c r="J156" s="11" t="s">
        <v>0</v>
      </c>
      <c r="K156" s="11">
        <v>22.03</v>
      </c>
    </row>
    <row r="157" spans="4:13" x14ac:dyDescent="0.25">
      <c r="D157" s="11" t="s">
        <v>15</v>
      </c>
      <c r="E157" s="11">
        <v>20.149999999999999</v>
      </c>
      <c r="F157" s="11">
        <v>2.754</v>
      </c>
      <c r="G157" s="11">
        <v>7.101</v>
      </c>
      <c r="H157" s="11">
        <v>10.29</v>
      </c>
      <c r="I157" s="11">
        <v>13.67</v>
      </c>
      <c r="J157" s="11">
        <v>100</v>
      </c>
      <c r="K157" s="11">
        <v>100</v>
      </c>
    </row>
    <row r="158" spans="4:13" ht="14.4" thickBot="1" x14ac:dyDescent="0.3">
      <c r="D158" s="4"/>
      <c r="E158" s="33">
        <v>0.35239999999999999</v>
      </c>
      <c r="F158" s="33"/>
      <c r="G158" s="33"/>
      <c r="H158" s="33"/>
      <c r="I158" s="33"/>
      <c r="J158" s="33"/>
      <c r="K158" s="5"/>
    </row>
    <row r="159" spans="4:13" ht="14.4" thickBot="1" x14ac:dyDescent="0.3"/>
    <row r="160" spans="4:13" ht="15.6" thickBot="1" x14ac:dyDescent="0.3">
      <c r="D160" s="34" t="s">
        <v>48</v>
      </c>
      <c r="E160" s="34" t="s">
        <v>2</v>
      </c>
      <c r="F160" s="26" t="s">
        <v>49</v>
      </c>
      <c r="G160" s="27"/>
      <c r="H160" s="27"/>
      <c r="I160" s="28"/>
      <c r="J160" s="26" t="s">
        <v>50</v>
      </c>
      <c r="K160" s="27"/>
      <c r="L160" s="27"/>
      <c r="M160" s="28"/>
    </row>
    <row r="161" spans="4:19" ht="15.6" thickBot="1" x14ac:dyDescent="0.3">
      <c r="D161" s="35"/>
      <c r="E161" s="35"/>
      <c r="F161" s="13"/>
      <c r="G161" s="13"/>
      <c r="H161" s="13"/>
      <c r="I161" s="13"/>
      <c r="J161" s="13"/>
      <c r="K161" s="13"/>
      <c r="L161" s="13"/>
      <c r="M161" s="13"/>
    </row>
    <row r="162" spans="4:19" ht="15.6" thickBot="1" x14ac:dyDescent="0.3">
      <c r="D162" s="8" t="s">
        <v>5</v>
      </c>
      <c r="E162" s="14">
        <v>1.74</v>
      </c>
      <c r="F162" s="9">
        <v>1.0720000000000001</v>
      </c>
      <c r="G162" s="9">
        <v>0.66800000000000004</v>
      </c>
      <c r="H162" s="9">
        <v>1.2262</v>
      </c>
      <c r="I162" s="9">
        <v>0.51380000000000003</v>
      </c>
      <c r="J162" s="9">
        <v>0.92579999999999996</v>
      </c>
      <c r="K162" s="9">
        <v>-1.5900000000000001E-2</v>
      </c>
      <c r="L162" s="9">
        <v>1.7399999999999999E-2</v>
      </c>
      <c r="M162" s="9">
        <v>5.5100000000000003E-2</v>
      </c>
    </row>
    <row r="163" spans="4:19" ht="15.6" thickBot="1" x14ac:dyDescent="0.3">
      <c r="D163" s="8" t="s">
        <v>6</v>
      </c>
      <c r="E163" s="14">
        <v>0.71360000000000001</v>
      </c>
      <c r="F163" s="9">
        <v>0.55100000000000005</v>
      </c>
      <c r="G163" s="9">
        <v>0.16259999999999999</v>
      </c>
      <c r="H163" s="9">
        <v>0.50639999999999996</v>
      </c>
      <c r="I163" s="9">
        <v>0.2072</v>
      </c>
      <c r="J163" s="9">
        <v>0.11070000000000001</v>
      </c>
      <c r="K163" s="9">
        <v>5.3499999999999999E-2</v>
      </c>
      <c r="L163" s="9">
        <v>4.9299999999999997E-2</v>
      </c>
      <c r="M163" s="9">
        <v>-4.8800000000000003E-2</v>
      </c>
    </row>
    <row r="164" spans="4:19" ht="15.6" thickBot="1" x14ac:dyDescent="0.3">
      <c r="D164" s="8" t="s">
        <v>7</v>
      </c>
      <c r="E164" s="14">
        <v>0.31390000000000001</v>
      </c>
      <c r="F164" s="9">
        <v>0.14499999999999999</v>
      </c>
      <c r="G164" s="9">
        <v>0.16889999999999999</v>
      </c>
      <c r="H164" s="9">
        <v>1.0999999999999999E-2</v>
      </c>
      <c r="I164" s="9">
        <v>0.3029</v>
      </c>
      <c r="J164" s="9">
        <v>1.0612999999999999</v>
      </c>
      <c r="K164" s="9">
        <v>-0.1119</v>
      </c>
      <c r="L164" s="9">
        <v>0.1467</v>
      </c>
      <c r="M164" s="9">
        <v>0.25269999999999998</v>
      </c>
    </row>
    <row r="165" spans="4:19" ht="15.6" thickBot="1" x14ac:dyDescent="0.3">
      <c r="D165" s="8" t="s">
        <v>8</v>
      </c>
      <c r="E165" s="14">
        <v>1.3480000000000001</v>
      </c>
      <c r="F165" s="9">
        <v>1.208</v>
      </c>
      <c r="G165" s="9">
        <v>0.14080000000000001</v>
      </c>
      <c r="H165" s="9">
        <v>0.39929999999999999</v>
      </c>
      <c r="I165" s="9">
        <v>0.94940000000000002</v>
      </c>
      <c r="J165" s="9">
        <v>0.65049999999999997</v>
      </c>
      <c r="K165" s="9">
        <v>0.1105</v>
      </c>
      <c r="L165" s="9">
        <v>7.3400000000000007E-2</v>
      </c>
      <c r="M165" s="9">
        <v>4.3700000000000003E-2</v>
      </c>
    </row>
    <row r="166" spans="4:19" ht="15.6" thickBot="1" x14ac:dyDescent="0.3">
      <c r="D166" s="8" t="s">
        <v>9</v>
      </c>
      <c r="E166" s="14">
        <v>0.98240000000000005</v>
      </c>
      <c r="F166" s="9">
        <v>0.94320000000000004</v>
      </c>
      <c r="G166" s="9">
        <v>3.9199999999999999E-2</v>
      </c>
      <c r="H166" s="9">
        <v>7.2599999999999998E-2</v>
      </c>
      <c r="I166" s="9">
        <v>0.90980000000000005</v>
      </c>
      <c r="J166" s="9">
        <v>0.14099999999999999</v>
      </c>
      <c r="K166" s="9">
        <v>0.16189999999999999</v>
      </c>
      <c r="L166" s="9">
        <v>4.0000000000000001E-3</v>
      </c>
      <c r="M166" s="9">
        <v>7.0000000000000001E-3</v>
      </c>
    </row>
    <row r="167" spans="4:19" ht="15.6" thickBot="1" x14ac:dyDescent="0.3">
      <c r="D167" s="8" t="s">
        <v>10</v>
      </c>
      <c r="E167" s="14">
        <v>0.16470000000000001</v>
      </c>
      <c r="F167" s="9">
        <v>0.16</v>
      </c>
      <c r="G167" s="9">
        <v>4.7000000000000002E-3</v>
      </c>
      <c r="H167" s="9">
        <v>5.0000000000000001E-3</v>
      </c>
      <c r="I167" s="9">
        <v>0.16420000000000001</v>
      </c>
      <c r="J167" s="9">
        <v>0.1943</v>
      </c>
      <c r="K167" s="9">
        <v>1.29E-2</v>
      </c>
      <c r="L167" s="9">
        <v>0.35670000000000002</v>
      </c>
      <c r="M167" s="9">
        <v>0.1497</v>
      </c>
    </row>
    <row r="168" spans="4:19" ht="15.6" thickBot="1" x14ac:dyDescent="0.3">
      <c r="D168" s="8" t="s">
        <v>11</v>
      </c>
      <c r="E168" s="14">
        <v>0.57899999999999996</v>
      </c>
      <c r="F168" s="9">
        <v>0.379</v>
      </c>
      <c r="G168" s="9">
        <v>0.2</v>
      </c>
      <c r="H168" s="9">
        <v>0.109</v>
      </c>
      <c r="I168" s="9">
        <v>0.47</v>
      </c>
      <c r="J168" s="9">
        <v>0.3039</v>
      </c>
      <c r="K168" s="9">
        <v>0.1661</v>
      </c>
      <c r="L168" s="9">
        <v>7.51E-2</v>
      </c>
      <c r="M168" s="9">
        <v>3.39E-2</v>
      </c>
    </row>
    <row r="169" spans="4:19" ht="15.6" thickBot="1" x14ac:dyDescent="0.3">
      <c r="D169" s="8" t="s">
        <v>12</v>
      </c>
      <c r="E169" s="14">
        <v>0.38109999999999999</v>
      </c>
      <c r="F169" s="9">
        <v>0.3548</v>
      </c>
      <c r="G169" s="9">
        <v>2.63E-2</v>
      </c>
      <c r="H169" s="9">
        <v>9.9000000000000008E-3</v>
      </c>
      <c r="I169" s="9">
        <v>0.37119999999999997</v>
      </c>
      <c r="J169" s="9">
        <v>0.35599999999999998</v>
      </c>
      <c r="K169" s="9">
        <v>1.52E-2</v>
      </c>
      <c r="L169" s="9">
        <v>1E-3</v>
      </c>
      <c r="M169" s="9">
        <v>8.8999999999999999E-3</v>
      </c>
    </row>
    <row r="170" spans="4:19" ht="15.6" thickBot="1" x14ac:dyDescent="0.3">
      <c r="D170" s="15" t="s">
        <v>13</v>
      </c>
      <c r="E170" s="14">
        <v>0.87809999999999999</v>
      </c>
      <c r="F170" s="9">
        <v>0.87809999999999999</v>
      </c>
      <c r="G170" s="9">
        <v>0</v>
      </c>
      <c r="H170" s="9">
        <v>0.1171</v>
      </c>
      <c r="I170" s="9">
        <v>0.76100000000000001</v>
      </c>
      <c r="J170" s="9">
        <v>0.4834</v>
      </c>
      <c r="K170" s="9">
        <v>3.04E-2</v>
      </c>
      <c r="L170" s="9">
        <v>0.58860000000000001</v>
      </c>
      <c r="M170" s="9">
        <v>0.63759999999999994</v>
      </c>
    </row>
    <row r="171" spans="4:19" ht="15.6" thickBot="1" x14ac:dyDescent="0.3">
      <c r="D171" s="15" t="s">
        <v>15</v>
      </c>
      <c r="E171" s="9">
        <v>7.101</v>
      </c>
      <c r="F171" s="9">
        <v>5.6909999999999998</v>
      </c>
      <c r="G171" s="9">
        <v>1.41</v>
      </c>
      <c r="H171" s="9">
        <v>2.452</v>
      </c>
      <c r="I171" s="9">
        <v>4.649</v>
      </c>
      <c r="J171" s="9">
        <v>4.2270000000000003</v>
      </c>
      <c r="K171" s="9">
        <v>0.42259999999999998</v>
      </c>
      <c r="L171" s="9">
        <v>1.3121</v>
      </c>
      <c r="M171" s="9">
        <v>1.1398999999999999</v>
      </c>
    </row>
    <row r="174" spans="4:19" x14ac:dyDescent="0.25">
      <c r="D174" t="s">
        <v>29</v>
      </c>
      <c r="E174" s="10">
        <v>0.50719999999999998</v>
      </c>
      <c r="F174" s="10">
        <v>12.7</v>
      </c>
      <c r="G174" s="10">
        <v>13.02</v>
      </c>
      <c r="H174">
        <f>E174/G174</f>
        <v>3.8955453149001534E-2</v>
      </c>
      <c r="I174">
        <v>1.74</v>
      </c>
      <c r="J174">
        <f>D23*E174/G174</f>
        <v>0</v>
      </c>
      <c r="K174">
        <f>I174-J174</f>
        <v>1.74</v>
      </c>
      <c r="M174">
        <v>1.0720000000000001</v>
      </c>
      <c r="N174">
        <f t="shared" ref="N174:N179" si="60">I174-M174</f>
        <v>0.66799999999999993</v>
      </c>
      <c r="O174">
        <v>12.41</v>
      </c>
      <c r="P174" s="12">
        <f t="shared" ref="P174:P179" si="61">H174*O174</f>
        <v>0.48343717357910904</v>
      </c>
      <c r="Q174" s="12">
        <f t="shared" ref="Q174:Q179" si="62">J174-P174</f>
        <v>-0.48343717357910904</v>
      </c>
      <c r="R174" s="12">
        <f t="shared" ref="R174:S179" si="63">M174-P174</f>
        <v>0.58856282642089108</v>
      </c>
      <c r="S174" s="12">
        <f t="shared" si="63"/>
        <v>1.1514371735791089</v>
      </c>
    </row>
    <row r="175" spans="4:19" x14ac:dyDescent="0.25">
      <c r="D175" t="s">
        <v>26</v>
      </c>
      <c r="E175" s="10">
        <v>0.1993</v>
      </c>
      <c r="F175" s="10">
        <v>4.4740000000000002</v>
      </c>
      <c r="G175" s="10">
        <v>4.3369999999999997</v>
      </c>
      <c r="H175">
        <f>E175/G175</f>
        <v>4.5953424025824308E-2</v>
      </c>
      <c r="I175">
        <v>0.71360000000000001</v>
      </c>
      <c r="J175">
        <f>D20*E175/G175</f>
        <v>0</v>
      </c>
      <c r="K175">
        <f>I175-J175</f>
        <v>0.71360000000000001</v>
      </c>
      <c r="M175">
        <v>0.55100000000000005</v>
      </c>
      <c r="N175">
        <f t="shared" si="60"/>
        <v>0.16259999999999997</v>
      </c>
      <c r="O175">
        <v>4.2279999999999998</v>
      </c>
      <c r="P175" s="12">
        <f t="shared" si="61"/>
        <v>0.19429107678118515</v>
      </c>
      <c r="Q175" s="12">
        <f t="shared" si="62"/>
        <v>-0.19429107678118515</v>
      </c>
      <c r="R175" s="12">
        <f t="shared" si="63"/>
        <v>0.35670892321881487</v>
      </c>
      <c r="S175" s="12">
        <f t="shared" si="63"/>
        <v>0.35689107678118515</v>
      </c>
    </row>
    <row r="176" spans="4:19" x14ac:dyDescent="0.25">
      <c r="D176" t="s">
        <v>25</v>
      </c>
      <c r="E176" s="10">
        <v>0.28589999999999999</v>
      </c>
      <c r="F176" s="10">
        <v>1.788</v>
      </c>
      <c r="G176" s="10">
        <v>1.379</v>
      </c>
      <c r="H176">
        <f>E176/G176</f>
        <v>0.20732414793328499</v>
      </c>
      <c r="I176">
        <v>0.31390000000000001</v>
      </c>
      <c r="J176">
        <f>D19*E176/G176</f>
        <v>0</v>
      </c>
      <c r="K176">
        <f>I176-J176</f>
        <v>0.31390000000000001</v>
      </c>
      <c r="M176">
        <v>0.14499999999999999</v>
      </c>
      <c r="N176">
        <f t="shared" si="60"/>
        <v>0.16890000000000002</v>
      </c>
      <c r="O176">
        <v>1.4610000000000001</v>
      </c>
      <c r="P176" s="12">
        <f t="shared" si="61"/>
        <v>0.3029005801305294</v>
      </c>
      <c r="Q176" s="12">
        <f t="shared" si="62"/>
        <v>-0.3029005801305294</v>
      </c>
      <c r="R176" s="12">
        <f t="shared" si="63"/>
        <v>-0.15790058013052941</v>
      </c>
      <c r="S176" s="12">
        <f t="shared" si="63"/>
        <v>0.47180058013052939</v>
      </c>
    </row>
    <row r="177" spans="4:19" x14ac:dyDescent="0.25">
      <c r="D177" t="s">
        <v>23</v>
      </c>
      <c r="E177">
        <v>1.1930000000000001</v>
      </c>
      <c r="F177">
        <v>1.6759999999999999</v>
      </c>
      <c r="G177">
        <v>0.51380000000000003</v>
      </c>
      <c r="H177">
        <f>E177/G177</f>
        <v>2.3219151420786299</v>
      </c>
      <c r="I177">
        <v>1.3488</v>
      </c>
      <c r="J177">
        <f>D17*E177/G177</f>
        <v>0</v>
      </c>
      <c r="K177">
        <f>I177-J177</f>
        <v>1.3488</v>
      </c>
      <c r="M177">
        <v>1.208</v>
      </c>
      <c r="N177">
        <f t="shared" si="60"/>
        <v>0.14080000000000004</v>
      </c>
      <c r="O177">
        <v>0.45710000000000001</v>
      </c>
      <c r="P177" s="12">
        <f t="shared" si="61"/>
        <v>1.0613474114441417</v>
      </c>
      <c r="Q177" s="12">
        <f t="shared" si="62"/>
        <v>-1.0613474114441417</v>
      </c>
      <c r="R177" s="12">
        <f t="shared" si="63"/>
        <v>0.14665258855585828</v>
      </c>
      <c r="S177" s="12">
        <f t="shared" si="63"/>
        <v>1.2021474114441417</v>
      </c>
    </row>
    <row r="178" spans="4:19" x14ac:dyDescent="0.25">
      <c r="D178" t="s">
        <v>21</v>
      </c>
      <c r="E178">
        <v>0.92200000000000004</v>
      </c>
      <c r="F178">
        <v>5.09</v>
      </c>
      <c r="G178">
        <v>4.1630000000000003</v>
      </c>
      <c r="H178">
        <f>E178/G178</f>
        <v>0.22147489791016095</v>
      </c>
      <c r="I178">
        <v>0.98240000000000005</v>
      </c>
      <c r="J178">
        <f>D15*E178/G178</f>
        <v>0</v>
      </c>
      <c r="K178">
        <f>I178-J178</f>
        <v>0.98240000000000005</v>
      </c>
      <c r="M178">
        <v>0.94320000000000004</v>
      </c>
      <c r="N178">
        <f t="shared" si="60"/>
        <v>3.9200000000000013E-2</v>
      </c>
      <c r="O178">
        <v>4.18</v>
      </c>
      <c r="P178" s="12">
        <f t="shared" si="61"/>
        <v>0.92576507326447266</v>
      </c>
      <c r="Q178" s="12">
        <f t="shared" si="62"/>
        <v>-0.92576507326447266</v>
      </c>
      <c r="R178" s="12">
        <f t="shared" si="63"/>
        <v>1.7434926735527378E-2</v>
      </c>
      <c r="S178" s="12">
        <f t="shared" si="63"/>
        <v>0.96496507326447267</v>
      </c>
    </row>
    <row r="179" spans="4:19" x14ac:dyDescent="0.25">
      <c r="D179" t="s">
        <v>22</v>
      </c>
      <c r="E179">
        <v>0.37080000000000002</v>
      </c>
      <c r="F179">
        <v>0.67179999999999995</v>
      </c>
      <c r="G179">
        <v>0.54059999999999997</v>
      </c>
      <c r="H179">
        <v>0.22500000000000001</v>
      </c>
      <c r="I179">
        <v>0.16470000000000001</v>
      </c>
      <c r="J179">
        <v>0.16420000000000001</v>
      </c>
      <c r="K179">
        <v>5.0000000000000001E-4</v>
      </c>
      <c r="M179">
        <v>0.16</v>
      </c>
      <c r="N179">
        <f t="shared" si="60"/>
        <v>4.7000000000000097E-3</v>
      </c>
      <c r="O179">
        <v>0.49220000000000003</v>
      </c>
      <c r="P179" s="12">
        <f t="shared" si="61"/>
        <v>0.11074500000000001</v>
      </c>
      <c r="Q179" s="12">
        <f t="shared" si="62"/>
        <v>5.3455000000000003E-2</v>
      </c>
      <c r="R179" s="12">
        <f t="shared" si="63"/>
        <v>4.9254999999999993E-2</v>
      </c>
      <c r="S179" s="12">
        <f t="shared" si="63"/>
        <v>-4.8754999999999993E-2</v>
      </c>
    </row>
    <row r="180" spans="4:19" x14ac:dyDescent="0.25">
      <c r="D180" t="s">
        <v>27</v>
      </c>
      <c r="E180" s="10">
        <v>0.70040000000000002</v>
      </c>
      <c r="F180" s="10">
        <v>0.88090000000000002</v>
      </c>
      <c r="G180" s="10">
        <v>0.1852</v>
      </c>
      <c r="H180">
        <f t="shared" ref="H180:H181" si="64">E180/G180</f>
        <v>3.7818574514038876</v>
      </c>
      <c r="I180">
        <v>0.57899999999999996</v>
      </c>
      <c r="J180">
        <v>0.47</v>
      </c>
      <c r="K180">
        <f t="shared" ref="K180:K181" si="65">I180-J180</f>
        <v>0.10899999999999999</v>
      </c>
      <c r="M180">
        <v>0.379</v>
      </c>
      <c r="N180">
        <f t="shared" ref="N180:N181" si="66">I180-M180</f>
        <v>0.19999999999999996</v>
      </c>
      <c r="O180">
        <v>8.0369999999999997E-2</v>
      </c>
      <c r="P180" s="12">
        <f t="shared" ref="P180:P181" si="67">H180*O180</f>
        <v>0.30394788336933043</v>
      </c>
      <c r="Q180" s="12">
        <f t="shared" ref="Q180:Q181" si="68">J180-P180</f>
        <v>0.16605211663066954</v>
      </c>
      <c r="R180" s="12">
        <f t="shared" ref="R180:R181" si="69">M180-P180</f>
        <v>7.5052116630669574E-2</v>
      </c>
      <c r="S180" s="12">
        <f t="shared" ref="S180:S181" si="70">N180-Q180</f>
        <v>3.3947883369330412E-2</v>
      </c>
    </row>
    <row r="181" spans="4:19" x14ac:dyDescent="0.25">
      <c r="D181" t="s">
        <v>28</v>
      </c>
      <c r="E181" s="10">
        <v>0.36149999999999999</v>
      </c>
      <c r="F181" s="10">
        <v>0.45800000000000002</v>
      </c>
      <c r="G181" s="10">
        <v>7.954E-2</v>
      </c>
      <c r="H181">
        <f t="shared" si="64"/>
        <v>4.5448830776967561</v>
      </c>
      <c r="I181">
        <v>0.38109999999999999</v>
      </c>
      <c r="J181">
        <f>D22*E181/G181</f>
        <v>0</v>
      </c>
      <c r="K181">
        <f t="shared" si="65"/>
        <v>0.38109999999999999</v>
      </c>
      <c r="M181">
        <v>0.3548</v>
      </c>
      <c r="N181">
        <f t="shared" si="66"/>
        <v>2.629999999999999E-2</v>
      </c>
      <c r="O181">
        <v>7.8329999999999997E-2</v>
      </c>
      <c r="P181" s="12">
        <f t="shared" si="67"/>
        <v>0.3560006914759869</v>
      </c>
      <c r="Q181" s="12">
        <f t="shared" si="68"/>
        <v>-0.3560006914759869</v>
      </c>
      <c r="R181" s="12">
        <f t="shared" si="69"/>
        <v>-1.2006914759868925E-3</v>
      </c>
      <c r="S181" s="12">
        <f t="shared" si="70"/>
        <v>0.38230069147598689</v>
      </c>
    </row>
    <row r="182" spans="4:19" x14ac:dyDescent="0.25">
      <c r="D182" t="s">
        <v>24</v>
      </c>
      <c r="E182" s="10">
        <v>0.76100000000000001</v>
      </c>
      <c r="F182" s="10">
        <v>3.6320000000000001</v>
      </c>
      <c r="G182" s="10">
        <v>2.754</v>
      </c>
      <c r="H182">
        <f>E182/G182</f>
        <v>0.27632534495279593</v>
      </c>
      <c r="I182">
        <v>0.87809999999999999</v>
      </c>
      <c r="J182">
        <f>D18*E182/G182</f>
        <v>0</v>
      </c>
      <c r="K182">
        <f>I182-J182</f>
        <v>0.87809999999999999</v>
      </c>
      <c r="M182">
        <v>0.87809999999999999</v>
      </c>
      <c r="N182">
        <f>I182-M182</f>
        <v>0</v>
      </c>
      <c r="O182">
        <v>2.754</v>
      </c>
      <c r="P182" s="12">
        <f>H182*O182</f>
        <v>0.76100000000000001</v>
      </c>
      <c r="Q182" s="12">
        <f>J182-P182</f>
        <v>-0.76100000000000001</v>
      </c>
      <c r="R182" s="12">
        <f>M182-P182</f>
        <v>0.11709999999999998</v>
      </c>
      <c r="S182" s="12">
        <f>N182-Q182</f>
        <v>0.76100000000000001</v>
      </c>
    </row>
    <row r="184" spans="4:19" x14ac:dyDescent="0.25">
      <c r="D184" t="s">
        <v>59</v>
      </c>
      <c r="E184">
        <v>0.50719999999999998</v>
      </c>
      <c r="F184">
        <v>12.7</v>
      </c>
      <c r="G184">
        <v>13.02</v>
      </c>
      <c r="H184">
        <v>3.8955453149001534E-2</v>
      </c>
      <c r="I184">
        <v>1.74</v>
      </c>
      <c r="J184">
        <v>0.51382242703533021</v>
      </c>
      <c r="K184">
        <v>1.2261775729646698</v>
      </c>
      <c r="M184">
        <v>1.0720000000000001</v>
      </c>
      <c r="N184">
        <v>0.66799999999999993</v>
      </c>
      <c r="O184">
        <v>12.41</v>
      </c>
      <c r="P184" s="12">
        <v>0.48343717357910904</v>
      </c>
      <c r="Q184" s="12">
        <v>3.0385253456221173E-2</v>
      </c>
      <c r="R184" s="12">
        <v>0.58856282642089108</v>
      </c>
      <c r="S184" s="12">
        <v>0.6376147465437787</v>
      </c>
    </row>
    <row r="185" spans="4:19" x14ac:dyDescent="0.25">
      <c r="D185" t="s">
        <v>56</v>
      </c>
      <c r="E185">
        <v>0.1993</v>
      </c>
      <c r="F185">
        <v>4.4740000000000002</v>
      </c>
      <c r="G185">
        <v>4.3369999999999997</v>
      </c>
      <c r="H185">
        <v>4.5953424025824308E-2</v>
      </c>
      <c r="I185">
        <v>0.71360000000000001</v>
      </c>
      <c r="J185">
        <v>0.2072039889324418</v>
      </c>
      <c r="K185">
        <v>0.50639601106755827</v>
      </c>
      <c r="M185">
        <v>0.55100000000000005</v>
      </c>
      <c r="N185">
        <v>0.16259999999999997</v>
      </c>
      <c r="O185">
        <v>4.2279999999999998</v>
      </c>
      <c r="P185" s="12">
        <v>0.19429107678118515</v>
      </c>
      <c r="Q185" s="12">
        <v>1.2912912151256645E-2</v>
      </c>
      <c r="R185" s="12">
        <v>0.35670892321881487</v>
      </c>
      <c r="S185" s="12">
        <v>0.14968708784874332</v>
      </c>
    </row>
    <row r="186" spans="4:19" x14ac:dyDescent="0.25">
      <c r="D186" t="s">
        <v>55</v>
      </c>
      <c r="E186">
        <v>0.28589999999999999</v>
      </c>
      <c r="F186">
        <v>1.788</v>
      </c>
      <c r="G186">
        <v>1.379</v>
      </c>
      <c r="H186">
        <v>0.20732414793328499</v>
      </c>
      <c r="I186">
        <v>0.31390000000000001</v>
      </c>
      <c r="J186">
        <v>0.3029005801305294</v>
      </c>
      <c r="K186">
        <v>1.0999419869470617E-2</v>
      </c>
      <c r="M186">
        <v>0.14499999999999999</v>
      </c>
      <c r="N186">
        <v>0.16890000000000002</v>
      </c>
      <c r="O186">
        <v>0.68</v>
      </c>
      <c r="P186" s="12">
        <v>0.14098042059463381</v>
      </c>
      <c r="Q186" s="12">
        <v>0.16192015953589559</v>
      </c>
      <c r="R186" s="12">
        <v>4.0195794053661804E-3</v>
      </c>
      <c r="S186" s="12">
        <v>6.9798404641044365E-3</v>
      </c>
    </row>
    <row r="187" spans="4:19" x14ac:dyDescent="0.25">
      <c r="D187" t="s">
        <v>53</v>
      </c>
      <c r="E187">
        <v>1.1930000000000001</v>
      </c>
      <c r="F187">
        <v>1.6759999999999999</v>
      </c>
      <c r="G187">
        <v>0.51380000000000003</v>
      </c>
      <c r="H187">
        <v>2.3219151420786299</v>
      </c>
      <c r="I187">
        <v>1.3488</v>
      </c>
      <c r="J187">
        <v>0.94943110159595168</v>
      </c>
      <c r="K187">
        <v>0.39936889840404832</v>
      </c>
      <c r="M187">
        <v>1.208</v>
      </c>
      <c r="N187">
        <v>0.14080000000000004</v>
      </c>
      <c r="O187">
        <v>0.45710000000000001</v>
      </c>
      <c r="P187" s="12">
        <v>1.0613474114441417</v>
      </c>
      <c r="Q187" s="12">
        <v>-0.11191630984819001</v>
      </c>
      <c r="R187" s="12">
        <v>0.14665258855585828</v>
      </c>
      <c r="S187" s="12">
        <v>0.25271630984819005</v>
      </c>
    </row>
    <row r="188" spans="4:19" x14ac:dyDescent="0.25">
      <c r="D188" t="s">
        <v>51</v>
      </c>
      <c r="E188">
        <v>0.92200000000000004</v>
      </c>
      <c r="F188">
        <v>5.09</v>
      </c>
      <c r="G188">
        <v>4.1630000000000003</v>
      </c>
      <c r="H188">
        <v>0.22147489791016095</v>
      </c>
      <c r="I188">
        <v>0.98240000000000005</v>
      </c>
      <c r="J188">
        <v>0.90981888061494109</v>
      </c>
      <c r="K188">
        <v>7.2581119385058956E-2</v>
      </c>
      <c r="M188">
        <v>0.94320000000000004</v>
      </c>
      <c r="N188">
        <v>3.9200000000000013E-2</v>
      </c>
      <c r="O188">
        <v>4.18</v>
      </c>
      <c r="P188" s="12">
        <v>0.92576507326447266</v>
      </c>
      <c r="Q188" s="12">
        <v>-1.5946192649531565E-2</v>
      </c>
      <c r="R188" s="12">
        <v>1.7434926735527378E-2</v>
      </c>
      <c r="S188" s="12">
        <v>5.5146192649531578E-2</v>
      </c>
    </row>
    <row r="189" spans="4:19" x14ac:dyDescent="0.25">
      <c r="D189" t="s">
        <v>52</v>
      </c>
      <c r="E189">
        <v>0.37080000000000002</v>
      </c>
      <c r="F189">
        <v>0.67179999999999995</v>
      </c>
      <c r="G189">
        <v>0.54059999999999997</v>
      </c>
      <c r="H189">
        <v>0.22500000000000001</v>
      </c>
      <c r="I189">
        <v>0.16470000000000001</v>
      </c>
      <c r="J189">
        <v>0.16420000000000001</v>
      </c>
      <c r="K189">
        <v>5.0000000000000001E-4</v>
      </c>
      <c r="M189">
        <v>0.16</v>
      </c>
      <c r="N189">
        <v>4.7000000000000097E-3</v>
      </c>
      <c r="O189">
        <v>0.49220000000000003</v>
      </c>
      <c r="P189" s="12">
        <v>0.11074500000000001</v>
      </c>
      <c r="Q189" s="12">
        <v>5.3455000000000003E-2</v>
      </c>
      <c r="R189" s="12">
        <v>4.9254999999999993E-2</v>
      </c>
      <c r="S189" s="12">
        <v>-4.8754999999999993E-2</v>
      </c>
    </row>
    <row r="190" spans="4:19" x14ac:dyDescent="0.25">
      <c r="D190" t="s">
        <v>57</v>
      </c>
      <c r="E190">
        <v>0.70040000000000002</v>
      </c>
      <c r="F190">
        <v>0.88090000000000002</v>
      </c>
      <c r="G190">
        <v>0.1852</v>
      </c>
      <c r="H190">
        <v>3.7818574514038876</v>
      </c>
      <c r="I190">
        <v>0.57899999999999996</v>
      </c>
      <c r="J190">
        <v>0.47</v>
      </c>
      <c r="K190">
        <v>0.10899999999999999</v>
      </c>
      <c r="M190">
        <v>0.379</v>
      </c>
      <c r="N190">
        <v>0.19999999999999996</v>
      </c>
      <c r="O190">
        <v>8.0369999999999997E-2</v>
      </c>
      <c r="P190" s="12">
        <v>0.30394788336933043</v>
      </c>
      <c r="Q190" s="12">
        <v>0.16605211663066954</v>
      </c>
      <c r="R190" s="12">
        <v>7.5052116630669574E-2</v>
      </c>
      <c r="S190" s="12">
        <v>3.3947883369330412E-2</v>
      </c>
    </row>
    <row r="191" spans="4:19" x14ac:dyDescent="0.25">
      <c r="D191" t="s">
        <v>58</v>
      </c>
      <c r="E191">
        <v>0.36149999999999999</v>
      </c>
      <c r="F191">
        <v>0.45800000000000002</v>
      </c>
      <c r="G191">
        <v>7.954E-2</v>
      </c>
      <c r="H191">
        <v>4.5448830776967561</v>
      </c>
      <c r="I191">
        <v>0.38109999999999999</v>
      </c>
      <c r="J191">
        <v>0.3711806009554941</v>
      </c>
      <c r="K191">
        <v>9.9193990445058944E-3</v>
      </c>
      <c r="M191">
        <v>0.3584</v>
      </c>
      <c r="N191">
        <v>2.2699999999999998E-2</v>
      </c>
      <c r="O191">
        <v>7.8329999999999997E-2</v>
      </c>
      <c r="P191" s="12">
        <v>0.3560006914759869</v>
      </c>
      <c r="Q191" s="12">
        <v>1.5179909479507203E-2</v>
      </c>
      <c r="R191" s="12">
        <v>2.3993085240130996E-3</v>
      </c>
      <c r="S191" s="12">
        <v>7.5200905204927948E-3</v>
      </c>
    </row>
    <row r="192" spans="4:19" x14ac:dyDescent="0.25">
      <c r="D192" t="s">
        <v>54</v>
      </c>
      <c r="E192">
        <v>0.76100000000000001</v>
      </c>
      <c r="F192">
        <v>3.6320000000000001</v>
      </c>
      <c r="G192">
        <v>2.754</v>
      </c>
      <c r="H192">
        <v>0.27632534495279593</v>
      </c>
      <c r="I192">
        <v>0.87809999999999999</v>
      </c>
      <c r="J192">
        <v>0.76100000000000001</v>
      </c>
      <c r="K192">
        <v>0.11709999999999998</v>
      </c>
      <c r="M192">
        <v>0.87809999999999999</v>
      </c>
      <c r="N192">
        <v>0</v>
      </c>
      <c r="O192">
        <v>2.7538999999999998</v>
      </c>
      <c r="P192" s="12">
        <v>0.76097236746550467</v>
      </c>
      <c r="Q192" s="12">
        <v>0</v>
      </c>
      <c r="R192" s="12">
        <v>0.11712763253449532</v>
      </c>
      <c r="S192" s="12">
        <v>0</v>
      </c>
    </row>
    <row r="196" spans="5:19" x14ac:dyDescent="0.25">
      <c r="J196">
        <v>4.6495575792646884</v>
      </c>
      <c r="K196">
        <v>2.452042420735312</v>
      </c>
      <c r="M196">
        <v>5.6947000000000001</v>
      </c>
      <c r="N196">
        <v>1.4068999999999998</v>
      </c>
      <c r="O196">
        <v>25.3599</v>
      </c>
      <c r="P196" s="12">
        <v>4.337487097974364</v>
      </c>
      <c r="Q196" s="12">
        <v>0.31207048129032394</v>
      </c>
      <c r="R196" s="12">
        <v>1.3572129020256358</v>
      </c>
      <c r="S196" s="12">
        <v>1.0948295187096759</v>
      </c>
    </row>
    <row r="199" spans="5:19" x14ac:dyDescent="0.25">
      <c r="E199" t="s">
        <v>59</v>
      </c>
      <c r="F199" s="12">
        <v>0.58856282642089108</v>
      </c>
      <c r="G199">
        <f>F199/1.3572</f>
        <v>0.43365961274748827</v>
      </c>
    </row>
    <row r="200" spans="5:19" x14ac:dyDescent="0.25">
      <c r="E200" t="s">
        <v>56</v>
      </c>
      <c r="F200" s="12">
        <v>0.35670892321881487</v>
      </c>
      <c r="G200">
        <f t="shared" ref="G200:G207" si="71">F200/1.3572</f>
        <v>0.2628270875470195</v>
      </c>
      <c r="M200" t="s">
        <v>59</v>
      </c>
      <c r="N200">
        <v>1.2261775729646698</v>
      </c>
    </row>
    <row r="201" spans="5:19" x14ac:dyDescent="0.25">
      <c r="E201" t="s">
        <v>53</v>
      </c>
      <c r="F201" s="12">
        <v>0.14665258855585828</v>
      </c>
      <c r="G201">
        <f t="shared" si="71"/>
        <v>0.10805525239895246</v>
      </c>
      <c r="M201" t="s">
        <v>56</v>
      </c>
      <c r="N201">
        <v>0.50639601106755827</v>
      </c>
    </row>
    <row r="202" spans="5:19" x14ac:dyDescent="0.25">
      <c r="E202" t="s">
        <v>54</v>
      </c>
      <c r="F202" s="12">
        <v>0.11712763253449532</v>
      </c>
      <c r="G202">
        <f t="shared" si="71"/>
        <v>8.630093761751792E-2</v>
      </c>
      <c r="M202" t="s">
        <v>54</v>
      </c>
      <c r="N202">
        <v>0.39936889840404832</v>
      </c>
    </row>
    <row r="203" spans="5:19" x14ac:dyDescent="0.25">
      <c r="E203" t="s">
        <v>57</v>
      </c>
      <c r="F203" s="12">
        <v>7.5052116630669574E-2</v>
      </c>
      <c r="G203">
        <f t="shared" si="71"/>
        <v>5.52992312339151E-2</v>
      </c>
      <c r="M203" t="s">
        <v>58</v>
      </c>
      <c r="N203">
        <v>0.11709999999999998</v>
      </c>
    </row>
    <row r="204" spans="5:19" x14ac:dyDescent="0.25">
      <c r="E204" t="s">
        <v>52</v>
      </c>
      <c r="F204" s="12">
        <v>4.9254999999999993E-2</v>
      </c>
      <c r="G204">
        <f t="shared" si="71"/>
        <v>3.629162982611258E-2</v>
      </c>
      <c r="M204" t="s">
        <v>51</v>
      </c>
      <c r="N204">
        <v>0.10899999999999999</v>
      </c>
    </row>
    <row r="205" spans="5:19" x14ac:dyDescent="0.25">
      <c r="E205" t="s">
        <v>51</v>
      </c>
      <c r="F205" s="12">
        <v>1.7434926735527378E-2</v>
      </c>
      <c r="G205">
        <f t="shared" si="71"/>
        <v>1.2846247226294856E-2</v>
      </c>
      <c r="M205" t="s">
        <v>57</v>
      </c>
      <c r="N205">
        <v>7.2581119385058956E-2</v>
      </c>
    </row>
    <row r="206" spans="5:19" x14ac:dyDescent="0.25">
      <c r="E206" t="s">
        <v>55</v>
      </c>
      <c r="F206" s="12">
        <v>4.0195794053661804E-3</v>
      </c>
      <c r="G206">
        <f t="shared" si="71"/>
        <v>2.961670649400369E-3</v>
      </c>
      <c r="M206" t="s">
        <v>53</v>
      </c>
      <c r="N206">
        <v>1.0999419869470617E-2</v>
      </c>
    </row>
    <row r="207" spans="5:19" x14ac:dyDescent="0.25">
      <c r="E207" t="s">
        <v>58</v>
      </c>
      <c r="F207" s="12">
        <v>2.3993085240130996E-3</v>
      </c>
      <c r="G207">
        <f t="shared" si="71"/>
        <v>1.7678371087629676E-3</v>
      </c>
      <c r="J207" t="s">
        <v>59</v>
      </c>
      <c r="K207" s="12">
        <v>0.6376147465437787</v>
      </c>
      <c r="M207" t="s">
        <v>55</v>
      </c>
      <c r="N207">
        <v>9.9193990445058944E-3</v>
      </c>
    </row>
    <row r="208" spans="5:19" x14ac:dyDescent="0.25">
      <c r="F208" s="12">
        <f>SUM(F199:F207)</f>
        <v>1.3572129020256356</v>
      </c>
      <c r="J208" t="s">
        <v>53</v>
      </c>
      <c r="K208" s="12">
        <v>0.25271630984819005</v>
      </c>
      <c r="M208" t="s">
        <v>52</v>
      </c>
      <c r="N208">
        <v>5.0000000000000001E-4</v>
      </c>
    </row>
    <row r="209" spans="5:13" x14ac:dyDescent="0.25">
      <c r="F209" t="s">
        <v>55</v>
      </c>
      <c r="G209">
        <v>4.5448830776967561</v>
      </c>
      <c r="J209" t="s">
        <v>56</v>
      </c>
      <c r="K209" s="12">
        <v>0.14968708784874332</v>
      </c>
    </row>
    <row r="210" spans="5:13" x14ac:dyDescent="0.25">
      <c r="F210" t="s">
        <v>51</v>
      </c>
      <c r="G210">
        <v>3.7818574514038876</v>
      </c>
      <c r="J210" t="s">
        <v>51</v>
      </c>
      <c r="K210" s="12">
        <v>5.5146192649531578E-2</v>
      </c>
    </row>
    <row r="211" spans="5:13" x14ac:dyDescent="0.25">
      <c r="F211" t="s">
        <v>54</v>
      </c>
      <c r="G211">
        <v>2.3219151420786299</v>
      </c>
      <c r="J211" t="s">
        <v>57</v>
      </c>
      <c r="K211" s="12">
        <v>3.3947883369330412E-2</v>
      </c>
    </row>
    <row r="212" spans="5:13" x14ac:dyDescent="0.25">
      <c r="F212" t="s">
        <v>58</v>
      </c>
      <c r="G212">
        <v>0.27632534495279593</v>
      </c>
      <c r="J212" t="s">
        <v>58</v>
      </c>
      <c r="K212" s="12">
        <v>7.5200905204927948E-3</v>
      </c>
    </row>
    <row r="213" spans="5:13" x14ac:dyDescent="0.25">
      <c r="F213" t="s">
        <v>52</v>
      </c>
      <c r="G213">
        <v>0.22500000000000001</v>
      </c>
      <c r="J213" t="s">
        <v>55</v>
      </c>
      <c r="K213" s="12">
        <v>6.9798404641044365E-3</v>
      </c>
    </row>
    <row r="214" spans="5:13" x14ac:dyDescent="0.25">
      <c r="F214" t="s">
        <v>57</v>
      </c>
      <c r="G214">
        <v>0.22147489791016095</v>
      </c>
      <c r="J214" t="s">
        <v>54</v>
      </c>
      <c r="K214" s="12">
        <v>0</v>
      </c>
    </row>
    <row r="215" spans="5:13" x14ac:dyDescent="0.25">
      <c r="F215" t="s">
        <v>53</v>
      </c>
      <c r="G215">
        <v>0.20732414793328499</v>
      </c>
      <c r="J215" t="s">
        <v>52</v>
      </c>
      <c r="K215" s="12">
        <v>-4.8754999999999993E-2</v>
      </c>
    </row>
    <row r="216" spans="5:13" x14ac:dyDescent="0.25">
      <c r="F216" t="s">
        <v>56</v>
      </c>
      <c r="G216">
        <v>4.5953424025824308E-2</v>
      </c>
    </row>
    <row r="217" spans="5:13" x14ac:dyDescent="0.25">
      <c r="F217" t="s">
        <v>59</v>
      </c>
      <c r="G217">
        <v>3.8955453149001534E-2</v>
      </c>
    </row>
    <row r="219" spans="5:13" x14ac:dyDescent="0.25">
      <c r="F219" s="17"/>
      <c r="G219" s="17"/>
      <c r="H219" s="17"/>
      <c r="I219" s="17"/>
      <c r="J219" s="17"/>
      <c r="K219" s="17"/>
      <c r="L219" s="17"/>
      <c r="M219" s="17"/>
    </row>
    <row r="220" spans="5:13" x14ac:dyDescent="0.25">
      <c r="E220" s="16" t="s">
        <v>5</v>
      </c>
      <c r="F220" s="16">
        <v>1.0720000000000001</v>
      </c>
      <c r="G220" s="16">
        <v>0.66800000000000004</v>
      </c>
      <c r="H220" s="16">
        <v>1.2262</v>
      </c>
      <c r="I220" s="16">
        <v>0.51380000000000003</v>
      </c>
      <c r="J220" s="16">
        <v>0.4834</v>
      </c>
      <c r="K220" s="16">
        <v>3.04E-2</v>
      </c>
      <c r="L220" s="16">
        <v>0.58860000000000001</v>
      </c>
      <c r="M220" s="16">
        <v>0.63759999999999994</v>
      </c>
    </row>
    <row r="221" spans="5:13" x14ac:dyDescent="0.25">
      <c r="E221" s="16" t="s">
        <v>6</v>
      </c>
      <c r="F221" s="16">
        <v>0.55100000000000005</v>
      </c>
      <c r="G221" s="16">
        <v>0.16259999999999999</v>
      </c>
      <c r="H221" s="16">
        <v>0.50639999999999996</v>
      </c>
      <c r="I221" s="16">
        <v>0.2072</v>
      </c>
      <c r="J221" s="16">
        <v>0.1943</v>
      </c>
      <c r="K221" s="16">
        <v>1.29E-2</v>
      </c>
      <c r="L221" s="16">
        <v>0.35670000000000002</v>
      </c>
      <c r="M221" s="16">
        <v>0.1497</v>
      </c>
    </row>
    <row r="222" spans="5:13" x14ac:dyDescent="0.25">
      <c r="E222" s="16" t="s">
        <v>7</v>
      </c>
      <c r="F222" s="16">
        <v>0.14499999999999999</v>
      </c>
      <c r="G222" s="16">
        <v>0.16889999999999999</v>
      </c>
      <c r="H222" s="16">
        <v>1.0999999999999999E-2</v>
      </c>
      <c r="I222" s="16">
        <v>0.3029</v>
      </c>
      <c r="J222" s="16">
        <v>0.14099999999999999</v>
      </c>
      <c r="K222" s="16">
        <v>0.16189999999999999</v>
      </c>
      <c r="L222" s="16">
        <v>4.0000000000000001E-3</v>
      </c>
      <c r="M222" s="16">
        <v>7.0000000000000001E-3</v>
      </c>
    </row>
    <row r="223" spans="5:13" x14ac:dyDescent="0.25">
      <c r="E223" s="16" t="s">
        <v>8</v>
      </c>
      <c r="F223" s="16">
        <v>1.208</v>
      </c>
      <c r="G223" s="16">
        <v>0.14080000000000001</v>
      </c>
      <c r="H223" s="16">
        <v>0.39929999999999999</v>
      </c>
      <c r="I223" s="16">
        <v>0.94940000000000002</v>
      </c>
      <c r="J223" s="16">
        <v>1.0612999999999999</v>
      </c>
      <c r="K223" s="16">
        <v>-0.1119</v>
      </c>
      <c r="L223" s="16">
        <v>0.1467</v>
      </c>
      <c r="M223" s="16">
        <v>0.25269999999999998</v>
      </c>
    </row>
    <row r="224" spans="5:13" x14ac:dyDescent="0.25">
      <c r="E224" s="16" t="s">
        <v>9</v>
      </c>
      <c r="F224" s="16">
        <v>0.94320000000000004</v>
      </c>
      <c r="G224" s="16">
        <v>3.9199999999999999E-2</v>
      </c>
      <c r="H224" s="16">
        <v>7.2599999999999998E-2</v>
      </c>
      <c r="I224" s="16">
        <v>0.90980000000000005</v>
      </c>
      <c r="J224" s="16">
        <v>0.92579999999999996</v>
      </c>
      <c r="K224" s="16">
        <v>-1.5900000000000001E-2</v>
      </c>
      <c r="L224" s="16">
        <v>1.7399999999999999E-2</v>
      </c>
      <c r="M224" s="16">
        <v>5.5100000000000003E-2</v>
      </c>
    </row>
    <row r="225" spans="5:13" x14ac:dyDescent="0.25">
      <c r="E225" s="16" t="s">
        <v>10</v>
      </c>
      <c r="F225" s="16">
        <v>0.16</v>
      </c>
      <c r="G225" s="16">
        <v>4.7000000000000002E-3</v>
      </c>
      <c r="H225" s="16">
        <v>5.0000000000000001E-3</v>
      </c>
      <c r="I225" s="16">
        <v>0.16420000000000001</v>
      </c>
      <c r="J225" s="16">
        <v>0.11070000000000001</v>
      </c>
      <c r="K225" s="16">
        <v>5.3499999999999999E-2</v>
      </c>
      <c r="L225" s="16">
        <v>4.9299999999999997E-2</v>
      </c>
      <c r="M225" s="16">
        <v>-4.8800000000000003E-2</v>
      </c>
    </row>
    <row r="226" spans="5:13" x14ac:dyDescent="0.25">
      <c r="E226" s="16" t="s">
        <v>11</v>
      </c>
      <c r="F226" s="16">
        <v>0.379</v>
      </c>
      <c r="G226" s="16">
        <v>0.2</v>
      </c>
      <c r="H226" s="16">
        <v>0.109</v>
      </c>
      <c r="I226" s="16">
        <v>0.47</v>
      </c>
      <c r="J226" s="16">
        <v>0.3039</v>
      </c>
      <c r="K226" s="16">
        <v>0.1661</v>
      </c>
      <c r="L226" s="16">
        <v>7.51E-2</v>
      </c>
      <c r="M226" s="16">
        <v>3.39E-2</v>
      </c>
    </row>
    <row r="227" spans="5:13" x14ac:dyDescent="0.25">
      <c r="E227" s="16" t="s">
        <v>12</v>
      </c>
      <c r="F227" s="16">
        <v>0.3548</v>
      </c>
      <c r="G227" s="16">
        <v>2.63E-2</v>
      </c>
      <c r="H227" s="16">
        <v>9.9000000000000008E-3</v>
      </c>
      <c r="I227" s="16">
        <v>0.37119999999999997</v>
      </c>
      <c r="J227" s="16">
        <v>0.35599999999999998</v>
      </c>
      <c r="K227" s="16">
        <v>1.52E-2</v>
      </c>
      <c r="L227" s="16">
        <v>2.3999999999999998E-3</v>
      </c>
      <c r="M227" s="16">
        <v>7.4999999999999997E-3</v>
      </c>
    </row>
    <row r="228" spans="5:13" x14ac:dyDescent="0.25">
      <c r="E228" s="16" t="s">
        <v>13</v>
      </c>
      <c r="F228" s="16">
        <v>0.87809999999999999</v>
      </c>
      <c r="G228" s="16">
        <v>0</v>
      </c>
      <c r="H228" s="16">
        <v>0.1171</v>
      </c>
      <c r="I228" s="16">
        <v>0.76100000000000001</v>
      </c>
      <c r="J228" s="16">
        <v>0.76100000000000001</v>
      </c>
      <c r="K228" s="16">
        <v>0</v>
      </c>
      <c r="L228" s="16">
        <v>0.1171</v>
      </c>
      <c r="M228" s="16">
        <v>0</v>
      </c>
    </row>
    <row r="229" spans="5:13" x14ac:dyDescent="0.25">
      <c r="E229" s="16" t="s">
        <v>60</v>
      </c>
      <c r="F229" s="16">
        <v>5.6909999999999998</v>
      </c>
      <c r="G229" s="16">
        <v>1.41</v>
      </c>
      <c r="H229" s="16">
        <v>2.452</v>
      </c>
      <c r="I229" s="16">
        <v>4.649</v>
      </c>
      <c r="J229" s="16">
        <v>4.3375000000000004</v>
      </c>
      <c r="K229" s="16">
        <v>0.31209999999999999</v>
      </c>
      <c r="L229" s="16">
        <v>1.3572</v>
      </c>
      <c r="M229" s="16">
        <v>1.0948</v>
      </c>
    </row>
    <row r="234" spans="5:13" x14ac:dyDescent="0.25">
      <c r="E234" s="16" t="s">
        <v>5</v>
      </c>
      <c r="F234" s="16" t="s">
        <v>6</v>
      </c>
      <c r="G234" s="16" t="s">
        <v>7</v>
      </c>
      <c r="H234" s="16" t="s">
        <v>8</v>
      </c>
      <c r="I234" s="16" t="s">
        <v>9</v>
      </c>
      <c r="J234" s="16" t="s">
        <v>10</v>
      </c>
      <c r="K234" s="16" t="s">
        <v>11</v>
      </c>
      <c r="L234" s="16" t="s">
        <v>12</v>
      </c>
      <c r="M234" s="16" t="s">
        <v>13</v>
      </c>
    </row>
    <row r="235" spans="5:13" x14ac:dyDescent="0.25">
      <c r="E235" s="16">
        <v>1.0720000000000001</v>
      </c>
      <c r="F235" s="16">
        <v>0.55100000000000005</v>
      </c>
      <c r="G235" s="16">
        <v>0.14499999999999999</v>
      </c>
      <c r="H235" s="16">
        <v>1.208</v>
      </c>
      <c r="I235" s="16">
        <v>0.94320000000000004</v>
      </c>
      <c r="J235" s="16">
        <v>0.16</v>
      </c>
      <c r="K235" s="16">
        <v>0.379</v>
      </c>
      <c r="L235" s="16">
        <v>0.3548</v>
      </c>
      <c r="M235" s="16">
        <v>0.87809999999999999</v>
      </c>
    </row>
    <row r="236" spans="5:13" x14ac:dyDescent="0.25">
      <c r="E236" s="16">
        <v>0.66800000000000004</v>
      </c>
      <c r="F236" s="16">
        <v>0.16259999999999999</v>
      </c>
      <c r="G236" s="16">
        <v>0.16889999999999999</v>
      </c>
      <c r="H236" s="16">
        <v>0.14080000000000001</v>
      </c>
      <c r="I236" s="16">
        <v>3.9199999999999999E-2</v>
      </c>
      <c r="J236" s="16">
        <v>4.7000000000000002E-3</v>
      </c>
      <c r="K236" s="16">
        <v>0.2</v>
      </c>
      <c r="L236" s="16">
        <v>2.63E-2</v>
      </c>
      <c r="M236" s="16">
        <v>0</v>
      </c>
    </row>
    <row r="244" spans="5:20" x14ac:dyDescent="0.25">
      <c r="K244" t="s">
        <v>70</v>
      </c>
      <c r="L244" t="s">
        <v>71</v>
      </c>
      <c r="M244" t="s">
        <v>72</v>
      </c>
      <c r="N244" t="s">
        <v>73</v>
      </c>
      <c r="O244" t="s">
        <v>74</v>
      </c>
      <c r="P244" t="s">
        <v>75</v>
      </c>
      <c r="Q244" t="s">
        <v>76</v>
      </c>
      <c r="R244" t="s">
        <v>77</v>
      </c>
      <c r="S244" t="s">
        <v>79</v>
      </c>
      <c r="T244" t="s">
        <v>78</v>
      </c>
    </row>
    <row r="245" spans="5:20" x14ac:dyDescent="0.25">
      <c r="K245">
        <v>7.7759999999999998</v>
      </c>
      <c r="L245">
        <v>0.73660000000000003</v>
      </c>
      <c r="M245">
        <v>0.84789999999999999</v>
      </c>
      <c r="N245">
        <v>0.58609999999999995</v>
      </c>
      <c r="O245">
        <v>2.38</v>
      </c>
      <c r="P245">
        <v>0.98150000000000004</v>
      </c>
      <c r="Q245">
        <v>1.0149999999999999</v>
      </c>
      <c r="R245">
        <v>0.38329999999999997</v>
      </c>
      <c r="S245">
        <v>0.76300000000000001</v>
      </c>
      <c r="T245">
        <v>8.2220000000000001E-2</v>
      </c>
    </row>
    <row r="247" spans="5:20" ht="14.4" thickBot="1" x14ac:dyDescent="0.3"/>
    <row r="248" spans="5:20" ht="14.4" thickBot="1" x14ac:dyDescent="0.3">
      <c r="E248" s="29" t="s">
        <v>48</v>
      </c>
      <c r="F248" s="29" t="s">
        <v>81</v>
      </c>
      <c r="G248" s="31" t="s">
        <v>49</v>
      </c>
      <c r="H248" s="31"/>
      <c r="I248" s="31"/>
      <c r="J248" s="31"/>
      <c r="K248" s="31" t="s">
        <v>50</v>
      </c>
      <c r="L248" s="31"/>
      <c r="M248" s="31"/>
      <c r="N248" s="31"/>
    </row>
    <row r="249" spans="5:20" ht="14.4" thickBot="1" x14ac:dyDescent="0.3">
      <c r="E249" s="30"/>
      <c r="F249" s="30"/>
      <c r="G249" s="4"/>
      <c r="H249" s="4"/>
      <c r="I249" s="4"/>
      <c r="J249" s="4"/>
      <c r="K249" s="4"/>
      <c r="L249" s="4"/>
      <c r="M249" s="4"/>
      <c r="N249" s="4"/>
    </row>
    <row r="250" spans="5:20" x14ac:dyDescent="0.25">
      <c r="E250" s="19" t="s">
        <v>5</v>
      </c>
      <c r="F250" s="19">
        <v>0.73209999999999997</v>
      </c>
      <c r="G250" s="19">
        <v>0.68459999999999999</v>
      </c>
      <c r="H250" s="19">
        <v>4.7500000000000001E-2</v>
      </c>
      <c r="I250" s="19">
        <v>0.2039</v>
      </c>
      <c r="J250" s="19">
        <v>0.5282</v>
      </c>
      <c r="K250" s="19">
        <v>0.48559999999999998</v>
      </c>
      <c r="L250" s="19">
        <v>4.2599999999999999E-2</v>
      </c>
      <c r="M250" s="19">
        <v>0.19900000000000001</v>
      </c>
      <c r="N250" s="19">
        <v>4.8999999999999998E-3</v>
      </c>
      <c r="P250" s="19" t="s">
        <v>5</v>
      </c>
      <c r="Q250" s="19">
        <v>0.73209999999999997</v>
      </c>
      <c r="R250" s="19">
        <v>0.68459999999999999</v>
      </c>
      <c r="S250">
        <f>R250/Q250</f>
        <v>0.93511815325775172</v>
      </c>
    </row>
    <row r="251" spans="5:20" x14ac:dyDescent="0.25">
      <c r="E251" s="19" t="s">
        <v>6</v>
      </c>
      <c r="F251" s="19">
        <v>0.71360000000000001</v>
      </c>
      <c r="G251" s="19">
        <v>0.60170000000000001</v>
      </c>
      <c r="H251" s="19">
        <v>0.1119</v>
      </c>
      <c r="I251" s="19">
        <v>0.51049999999999995</v>
      </c>
      <c r="J251" s="19">
        <v>0.2031</v>
      </c>
      <c r="K251" s="19">
        <v>0.17130000000000001</v>
      </c>
      <c r="L251" s="19">
        <v>3.1899999999999998E-2</v>
      </c>
      <c r="M251" s="19">
        <v>0.4304</v>
      </c>
      <c r="N251" s="19">
        <v>0.08</v>
      </c>
      <c r="P251" s="19" t="s">
        <v>6</v>
      </c>
      <c r="Q251" s="19">
        <v>0.71360000000000001</v>
      </c>
      <c r="R251" s="19">
        <v>0.60170000000000001</v>
      </c>
      <c r="S251">
        <f t="shared" ref="S251:S258" si="72">R251/Q251</f>
        <v>0.84318946188340804</v>
      </c>
    </row>
    <row r="252" spans="5:20" x14ac:dyDescent="0.25">
      <c r="E252" s="19" t="s">
        <v>7</v>
      </c>
      <c r="F252" s="19">
        <v>0.31390000000000001</v>
      </c>
      <c r="G252" s="19">
        <v>0.30790000000000001</v>
      </c>
      <c r="H252" s="19">
        <v>6.0000000000000001E-3</v>
      </c>
      <c r="I252" s="19">
        <v>1.0999999999999999E-2</v>
      </c>
      <c r="J252" s="19">
        <v>0.3029</v>
      </c>
      <c r="K252" s="19">
        <v>0.30080000000000001</v>
      </c>
      <c r="L252" s="19">
        <v>2.0999999999999999E-3</v>
      </c>
      <c r="M252" s="19">
        <v>7.1000000000000004E-3</v>
      </c>
      <c r="N252" s="19">
        <v>3.8999999999999998E-3</v>
      </c>
      <c r="P252" s="19" t="s">
        <v>7</v>
      </c>
      <c r="Q252" s="19">
        <v>0.31390000000000001</v>
      </c>
      <c r="R252" s="19">
        <v>0.30790000000000001</v>
      </c>
      <c r="S252">
        <f t="shared" si="72"/>
        <v>0.98088563236699589</v>
      </c>
    </row>
    <row r="253" spans="5:20" x14ac:dyDescent="0.25">
      <c r="E253" s="19" t="s">
        <v>8</v>
      </c>
      <c r="F253" s="19">
        <v>1.3488</v>
      </c>
      <c r="G253" s="19">
        <v>1.161</v>
      </c>
      <c r="H253" s="19">
        <v>0.18779999999999999</v>
      </c>
      <c r="I253" s="19">
        <v>0.47699999999999998</v>
      </c>
      <c r="J253" s="19">
        <v>0.87180000000000002</v>
      </c>
      <c r="K253" s="19">
        <v>0.68969999999999998</v>
      </c>
      <c r="L253" s="19">
        <v>0.182</v>
      </c>
      <c r="M253" s="19">
        <v>0.4713</v>
      </c>
      <c r="N253" s="19">
        <v>5.7999999999999996E-3</v>
      </c>
      <c r="P253" s="19" t="s">
        <v>8</v>
      </c>
      <c r="Q253" s="19">
        <v>1.3488</v>
      </c>
      <c r="R253" s="19">
        <v>1.161</v>
      </c>
      <c r="S253">
        <f t="shared" si="72"/>
        <v>0.86076512455516019</v>
      </c>
    </row>
    <row r="254" spans="5:20" x14ac:dyDescent="0.25">
      <c r="E254" s="19" t="s">
        <v>9</v>
      </c>
      <c r="F254" s="19">
        <v>0.98240000000000005</v>
      </c>
      <c r="G254" s="19">
        <v>0.94320000000000004</v>
      </c>
      <c r="H254" s="19">
        <v>3.9199999999999999E-2</v>
      </c>
      <c r="I254" s="19">
        <v>6.0400000000000002E-2</v>
      </c>
      <c r="J254" s="19">
        <v>0.92200000000000004</v>
      </c>
      <c r="K254" s="19">
        <v>0.91569999999999996</v>
      </c>
      <c r="L254" s="19">
        <v>6.3E-3</v>
      </c>
      <c r="M254" s="19">
        <v>2.75E-2</v>
      </c>
      <c r="N254" s="19">
        <v>3.2899999999999999E-2</v>
      </c>
      <c r="P254" s="19" t="s">
        <v>9</v>
      </c>
      <c r="Q254" s="19">
        <v>0.98240000000000005</v>
      </c>
      <c r="R254" s="19">
        <v>0.94320000000000004</v>
      </c>
      <c r="S254">
        <f t="shared" si="72"/>
        <v>0.96009771986970682</v>
      </c>
    </row>
    <row r="255" spans="5:20" x14ac:dyDescent="0.25">
      <c r="E255" s="19" t="s">
        <v>10</v>
      </c>
      <c r="F255" s="19">
        <v>0.16470000000000001</v>
      </c>
      <c r="G255" s="19">
        <v>0.18609999999999999</v>
      </c>
      <c r="H255" s="19">
        <v>-2.1000000000000001E-2</v>
      </c>
      <c r="I255" s="19">
        <v>5.0000000000000001E-4</v>
      </c>
      <c r="J255" s="19">
        <v>0.16420000000000001</v>
      </c>
      <c r="K255" s="19">
        <v>0.1041</v>
      </c>
      <c r="L255" s="19">
        <v>6.0100000000000001E-2</v>
      </c>
      <c r="M255" s="19">
        <v>8.2000000000000003E-2</v>
      </c>
      <c r="N255" s="19">
        <v>-8.2000000000000003E-2</v>
      </c>
      <c r="P255" s="19" t="s">
        <v>10</v>
      </c>
      <c r="Q255" s="19">
        <v>0.16470000000000001</v>
      </c>
      <c r="R255" s="19">
        <v>0.18609999999999999</v>
      </c>
      <c r="S255">
        <f t="shared" si="72"/>
        <v>1.1299332119004248</v>
      </c>
    </row>
    <row r="256" spans="5:20" x14ac:dyDescent="0.25">
      <c r="E256" s="19" t="s">
        <v>11</v>
      </c>
      <c r="F256" s="19">
        <v>0.57899999999999996</v>
      </c>
      <c r="G256" s="19">
        <v>0.40799999999999997</v>
      </c>
      <c r="H256" s="19">
        <v>0.17100000000000001</v>
      </c>
      <c r="I256" s="19">
        <v>0.109</v>
      </c>
      <c r="J256" s="19">
        <v>0.47</v>
      </c>
      <c r="K256" s="19">
        <v>0.37330000000000002</v>
      </c>
      <c r="L256" s="19">
        <v>9.6699999999999994E-2</v>
      </c>
      <c r="M256" s="19">
        <v>3.4700000000000002E-2</v>
      </c>
      <c r="N256" s="19">
        <v>7.4300000000000005E-2</v>
      </c>
      <c r="P256" s="19" t="s">
        <v>11</v>
      </c>
      <c r="Q256" s="19">
        <v>0.57899999999999996</v>
      </c>
      <c r="R256" s="19">
        <v>0.40799999999999997</v>
      </c>
      <c r="S256">
        <f t="shared" si="72"/>
        <v>0.70466321243523311</v>
      </c>
    </row>
    <row r="257" spans="5:21" x14ac:dyDescent="0.25">
      <c r="E257" s="19" t="s">
        <v>12</v>
      </c>
      <c r="F257" s="19">
        <v>0.38109999999999999</v>
      </c>
      <c r="G257" s="19">
        <v>8.9599999999999999E-2</v>
      </c>
      <c r="H257" s="19">
        <v>0.29149999999999998</v>
      </c>
      <c r="I257" s="19">
        <v>6.1000000000000004E-3</v>
      </c>
      <c r="J257" s="19">
        <v>0.37490000000000001</v>
      </c>
      <c r="K257" s="19">
        <v>8.6400000000000005E-2</v>
      </c>
      <c r="L257" s="19">
        <v>0.28849999999999998</v>
      </c>
      <c r="M257" s="19">
        <v>3.2000000000000002E-3</v>
      </c>
      <c r="N257" s="19">
        <v>3.0000000000000001E-3</v>
      </c>
      <c r="P257" s="19" t="s">
        <v>12</v>
      </c>
      <c r="Q257" s="19">
        <v>0.38109999999999999</v>
      </c>
      <c r="R257" s="19">
        <v>8.9599999999999999E-2</v>
      </c>
      <c r="S257">
        <f t="shared" si="72"/>
        <v>0.23510889530307005</v>
      </c>
    </row>
    <row r="258" spans="5:21" x14ac:dyDescent="0.25">
      <c r="E258" s="19" t="s">
        <v>13</v>
      </c>
      <c r="F258" s="19">
        <v>0.87809999999999999</v>
      </c>
      <c r="G258" s="19">
        <v>0.87809999999999999</v>
      </c>
      <c r="H258" s="19">
        <v>0</v>
      </c>
      <c r="I258" s="19">
        <v>0.1171</v>
      </c>
      <c r="J258" s="19">
        <v>0.76100000000000001</v>
      </c>
      <c r="K258" s="19">
        <v>0.76100000000000001</v>
      </c>
      <c r="L258" s="19">
        <v>0</v>
      </c>
      <c r="M258" s="19">
        <v>0.1171</v>
      </c>
      <c r="N258" s="19">
        <v>0</v>
      </c>
      <c r="P258" s="19" t="s">
        <v>13</v>
      </c>
      <c r="Q258" s="19">
        <v>0.87809999999999999</v>
      </c>
      <c r="R258" s="19">
        <v>0.87809999999999999</v>
      </c>
      <c r="S258">
        <f t="shared" si="72"/>
        <v>1</v>
      </c>
    </row>
    <row r="259" spans="5:21" ht="14.4" thickBot="1" x14ac:dyDescent="0.3">
      <c r="E259" s="5" t="s">
        <v>15</v>
      </c>
      <c r="F259" s="5">
        <v>6.0937000000000001</v>
      </c>
      <c r="G259" s="5">
        <v>5.2602000000000002</v>
      </c>
      <c r="H259" s="5">
        <v>0.83350000000000002</v>
      </c>
      <c r="I259" s="5">
        <v>1.4955000000000001</v>
      </c>
      <c r="J259" s="5">
        <v>4.5982000000000003</v>
      </c>
      <c r="K259" s="5">
        <v>3.8879999999999999</v>
      </c>
      <c r="L259" s="5">
        <v>0.71020000000000005</v>
      </c>
      <c r="M259" s="5">
        <v>1.3722000000000001</v>
      </c>
      <c r="N259" s="5">
        <v>0.12330000000000001</v>
      </c>
      <c r="P259" s="5" t="s">
        <v>15</v>
      </c>
      <c r="Q259" s="5">
        <v>6.0937000000000001</v>
      </c>
      <c r="R259" s="5">
        <v>5.2602000000000002</v>
      </c>
    </row>
    <row r="261" spans="5:21" ht="15" x14ac:dyDescent="0.35">
      <c r="E261" s="23" t="s">
        <v>82</v>
      </c>
      <c r="F261" s="22">
        <v>109.1</v>
      </c>
      <c r="G261" s="23">
        <v>255.4</v>
      </c>
      <c r="H261" s="25">
        <v>456.3</v>
      </c>
      <c r="K261" t="s">
        <v>83</v>
      </c>
      <c r="N261" s="25">
        <v>456.3</v>
      </c>
      <c r="Q261" t="s">
        <v>86</v>
      </c>
      <c r="S261" t="s">
        <v>87</v>
      </c>
      <c r="U261" t="s">
        <v>88</v>
      </c>
    </row>
    <row r="262" spans="5:21" x14ac:dyDescent="0.25">
      <c r="E262">
        <v>308.14999999999998</v>
      </c>
      <c r="F262">
        <v>9</v>
      </c>
      <c r="G262">
        <v>662.13</v>
      </c>
      <c r="H262">
        <v>299.04000000000002</v>
      </c>
      <c r="I262">
        <v>1.3162</v>
      </c>
      <c r="K262">
        <v>304.14999999999998</v>
      </c>
      <c r="L262">
        <v>9.3000000000000007</v>
      </c>
      <c r="M262">
        <v>741.17</v>
      </c>
      <c r="N262">
        <v>278.39</v>
      </c>
      <c r="O262">
        <v>1.2474000000000001</v>
      </c>
      <c r="Q262">
        <f>0.1607*(H262-456.3)/(109.1-255.4)</f>
        <v>0.1727387696514012</v>
      </c>
      <c r="S262">
        <f>0.1607*(N262-456.3)/(109.1-255.4)</f>
        <v>0.19542130553656872</v>
      </c>
    </row>
    <row r="263" spans="5:21" x14ac:dyDescent="0.25">
      <c r="E263">
        <v>308.14999999999998</v>
      </c>
      <c r="F263">
        <v>9.3330000000000002</v>
      </c>
      <c r="G263">
        <v>682.89</v>
      </c>
      <c r="H263">
        <v>295.08</v>
      </c>
      <c r="I263">
        <v>1.3017000000000001</v>
      </c>
      <c r="K263">
        <v>305.14999999999998</v>
      </c>
      <c r="L263">
        <v>9.3000000000000007</v>
      </c>
      <c r="M263">
        <v>728.01</v>
      </c>
      <c r="N263">
        <v>282.25</v>
      </c>
      <c r="O263">
        <v>1.26</v>
      </c>
      <c r="Q263">
        <f t="shared" ref="Q263:Q271" si="73">0.1607*(H263-456.3)/(109.1-255.4)</f>
        <v>0.1770885440874915</v>
      </c>
      <c r="S263">
        <f t="shared" ref="S263:S271" si="74">0.1607*(N263-456.3)/(109.1-255.4)</f>
        <v>0.19118137388926865</v>
      </c>
    </row>
    <row r="264" spans="5:21" x14ac:dyDescent="0.25">
      <c r="E264">
        <v>308.14999999999998</v>
      </c>
      <c r="F264">
        <v>9.6669999999999998</v>
      </c>
      <c r="G264">
        <v>699.26</v>
      </c>
      <c r="H264">
        <v>292.02</v>
      </c>
      <c r="I264">
        <v>1.2902</v>
      </c>
      <c r="K264">
        <v>306.14999999999998</v>
      </c>
      <c r="L264">
        <v>9.3000000000000007</v>
      </c>
      <c r="M264">
        <v>713.78</v>
      </c>
      <c r="N264">
        <v>286.33999999999997</v>
      </c>
      <c r="O264">
        <v>1.2734000000000001</v>
      </c>
      <c r="Q264">
        <f t="shared" si="73"/>
        <v>0.18044973342447029</v>
      </c>
      <c r="S264">
        <f t="shared" si="74"/>
        <v>0.18668880382775122</v>
      </c>
    </row>
    <row r="265" spans="5:21" x14ac:dyDescent="0.25">
      <c r="E265">
        <v>308.14999999999998</v>
      </c>
      <c r="F265">
        <v>10</v>
      </c>
      <c r="G265">
        <v>712.81</v>
      </c>
      <c r="H265">
        <v>289.52</v>
      </c>
      <c r="I265">
        <v>1.2806</v>
      </c>
      <c r="K265">
        <v>307.14999999999998</v>
      </c>
      <c r="L265">
        <v>9.3000000000000007</v>
      </c>
      <c r="M265">
        <v>698.24</v>
      </c>
      <c r="N265">
        <v>290.70999999999998</v>
      </c>
      <c r="O265">
        <v>1.2877000000000001</v>
      </c>
      <c r="Q265">
        <f t="shared" si="73"/>
        <v>0.18319580314422421</v>
      </c>
      <c r="S265">
        <f t="shared" si="74"/>
        <v>0.18188867395762134</v>
      </c>
    </row>
    <row r="266" spans="5:21" x14ac:dyDescent="0.25">
      <c r="E266">
        <v>308.14999999999998</v>
      </c>
      <c r="F266">
        <v>10.33</v>
      </c>
      <c r="G266">
        <v>724.36</v>
      </c>
      <c r="H266">
        <v>287.42</v>
      </c>
      <c r="I266">
        <v>1.2723</v>
      </c>
      <c r="K266">
        <v>308.14999999999998</v>
      </c>
      <c r="L266">
        <v>9.3000000000000007</v>
      </c>
      <c r="M266">
        <v>681.07</v>
      </c>
      <c r="N266">
        <v>295.43</v>
      </c>
      <c r="O266">
        <v>1.3029999999999999</v>
      </c>
      <c r="Q266">
        <f t="shared" si="73"/>
        <v>0.18550250170881749</v>
      </c>
      <c r="S266">
        <f t="shared" si="74"/>
        <v>0.1767040943267259</v>
      </c>
    </row>
    <row r="267" spans="5:21" x14ac:dyDescent="0.25">
      <c r="E267">
        <v>308.14999999999998</v>
      </c>
      <c r="F267">
        <v>10.67</v>
      </c>
      <c r="G267">
        <v>734.84</v>
      </c>
      <c r="H267">
        <v>285.55</v>
      </c>
      <c r="I267">
        <v>1.2646999999999999</v>
      </c>
      <c r="K267">
        <v>309.14999999999998</v>
      </c>
      <c r="L267">
        <v>9.3000000000000007</v>
      </c>
      <c r="M267">
        <v>661.84</v>
      </c>
      <c r="N267">
        <v>300.60000000000002</v>
      </c>
      <c r="O267">
        <v>1.3197000000000001</v>
      </c>
      <c r="Q267">
        <f t="shared" si="73"/>
        <v>0.18755656185919345</v>
      </c>
      <c r="S267">
        <f t="shared" si="74"/>
        <v>0.17102522214627477</v>
      </c>
    </row>
    <row r="268" spans="5:21" x14ac:dyDescent="0.25">
      <c r="E268">
        <v>308.14999999999998</v>
      </c>
      <c r="F268">
        <v>11</v>
      </c>
      <c r="G268">
        <v>743.95</v>
      </c>
      <c r="H268">
        <v>283.94</v>
      </c>
      <c r="I268">
        <v>1.258</v>
      </c>
      <c r="K268">
        <v>310.14999999999998</v>
      </c>
      <c r="L268">
        <v>9.3000000000000007</v>
      </c>
      <c r="M268">
        <v>639.96</v>
      </c>
      <c r="N268">
        <v>306.35000000000002</v>
      </c>
      <c r="O268">
        <v>1.3383</v>
      </c>
      <c r="Q268">
        <f t="shared" si="73"/>
        <v>0.18932503075871498</v>
      </c>
      <c r="S268">
        <f t="shared" si="74"/>
        <v>0.16470926179084072</v>
      </c>
    </row>
    <row r="269" spans="5:21" x14ac:dyDescent="0.25">
      <c r="E269">
        <v>308.14999999999998</v>
      </c>
      <c r="F269">
        <v>11.33</v>
      </c>
      <c r="G269">
        <v>752.23</v>
      </c>
      <c r="H269">
        <v>282.51</v>
      </c>
      <c r="I269">
        <v>1.2519</v>
      </c>
      <c r="K269">
        <v>311.14999999999998</v>
      </c>
      <c r="L269">
        <v>9.3000000000000007</v>
      </c>
      <c r="M269">
        <v>614.70000000000005</v>
      </c>
      <c r="N269">
        <v>312.86</v>
      </c>
      <c r="O269">
        <v>1.3593</v>
      </c>
      <c r="Q269">
        <f t="shared" si="73"/>
        <v>0.19089578263841425</v>
      </c>
      <c r="S269">
        <f t="shared" si="74"/>
        <v>0.1575584962406015</v>
      </c>
    </row>
    <row r="270" spans="5:21" x14ac:dyDescent="0.25">
      <c r="E270">
        <v>308.14999999999998</v>
      </c>
      <c r="F270">
        <v>11.67</v>
      </c>
      <c r="G270">
        <v>760.05</v>
      </c>
      <c r="H270">
        <v>281.17</v>
      </c>
      <c r="I270">
        <v>1.2461</v>
      </c>
      <c r="K270">
        <v>312.14999999999998</v>
      </c>
      <c r="L270">
        <v>9.3000000000000007</v>
      </c>
      <c r="M270">
        <v>585.16999999999996</v>
      </c>
      <c r="N270">
        <v>320.38</v>
      </c>
      <c r="O270">
        <v>1.3834</v>
      </c>
      <c r="Q270">
        <f t="shared" si="73"/>
        <v>0.19236767600820232</v>
      </c>
      <c r="S270">
        <f t="shared" si="74"/>
        <v>0.14929831852358169</v>
      </c>
    </row>
    <row r="271" spans="5:21" x14ac:dyDescent="0.25">
      <c r="E271">
        <v>308.14999999999998</v>
      </c>
      <c r="F271">
        <v>12</v>
      </c>
      <c r="G271">
        <v>767.07</v>
      </c>
      <c r="H271">
        <v>279.99</v>
      </c>
      <c r="I271">
        <v>1.2408999999999999</v>
      </c>
      <c r="K271">
        <v>313.14999999999998</v>
      </c>
      <c r="L271">
        <v>9.3000000000000007</v>
      </c>
      <c r="M271">
        <v>550.54</v>
      </c>
      <c r="N271">
        <v>329.19</v>
      </c>
      <c r="O271">
        <v>1.4116</v>
      </c>
      <c r="Q271">
        <f t="shared" si="73"/>
        <v>0.19366382091592618</v>
      </c>
      <c r="S271">
        <f t="shared" si="74"/>
        <v>0.13962116883116885</v>
      </c>
    </row>
    <row r="273" spans="5:21" x14ac:dyDescent="0.25">
      <c r="E273" t="s">
        <v>84</v>
      </c>
      <c r="J273" s="24">
        <v>223.22</v>
      </c>
    </row>
    <row r="274" spans="5:21" x14ac:dyDescent="0.25">
      <c r="E274">
        <v>238.09</v>
      </c>
      <c r="F274">
        <v>1.2</v>
      </c>
      <c r="G274">
        <v>1096.7</v>
      </c>
      <c r="H274">
        <v>31.152999999999999</v>
      </c>
      <c r="I274">
        <v>122.93</v>
      </c>
      <c r="J274">
        <v>436.22</v>
      </c>
      <c r="K274">
        <v>0.70745000000000002</v>
      </c>
      <c r="L274">
        <v>2.0232999999999999</v>
      </c>
    </row>
    <row r="275" spans="5:21" x14ac:dyDescent="0.25">
      <c r="E275">
        <v>240.14</v>
      </c>
      <c r="F275">
        <v>1.2888999999999999</v>
      </c>
      <c r="G275">
        <v>1088.3</v>
      </c>
      <c r="H275">
        <v>33.462000000000003</v>
      </c>
      <c r="I275">
        <v>127.14</v>
      </c>
      <c r="J275">
        <v>436.51</v>
      </c>
      <c r="K275">
        <v>0.72468999999999995</v>
      </c>
      <c r="L275">
        <v>2.0129999999999999</v>
      </c>
      <c r="N275" t="s">
        <v>85</v>
      </c>
    </row>
    <row r="276" spans="5:21" x14ac:dyDescent="0.25">
      <c r="E276">
        <v>242.09</v>
      </c>
      <c r="F276">
        <v>1.3777999999999999</v>
      </c>
      <c r="G276">
        <v>1080.2</v>
      </c>
      <c r="H276">
        <v>35.786000000000001</v>
      </c>
      <c r="I276">
        <v>131.15</v>
      </c>
      <c r="J276">
        <v>436.72</v>
      </c>
      <c r="K276">
        <v>0.74100999999999995</v>
      </c>
      <c r="L276">
        <v>2.0032000000000001</v>
      </c>
      <c r="N276">
        <v>282.23</v>
      </c>
      <c r="O276">
        <v>4.4000000000000004</v>
      </c>
      <c r="P276">
        <v>867.89</v>
      </c>
      <c r="Q276">
        <v>131.04</v>
      </c>
      <c r="R276" s="24">
        <v>223.22</v>
      </c>
      <c r="S276">
        <v>423.84</v>
      </c>
      <c r="T276">
        <v>1.0799000000000001</v>
      </c>
      <c r="U276">
        <v>1.7907999999999999</v>
      </c>
    </row>
    <row r="277" spans="5:21" x14ac:dyDescent="0.25">
      <c r="E277">
        <v>243.95</v>
      </c>
      <c r="F277">
        <v>1.4666999999999999</v>
      </c>
      <c r="G277">
        <v>1072.3</v>
      </c>
      <c r="H277">
        <v>38.125</v>
      </c>
      <c r="I277">
        <v>135.01</v>
      </c>
      <c r="J277">
        <v>436.88</v>
      </c>
      <c r="K277">
        <v>0.75653000000000004</v>
      </c>
      <c r="L277">
        <v>1.994</v>
      </c>
    </row>
    <row r="278" spans="5:21" x14ac:dyDescent="0.25">
      <c r="E278">
        <v>245.73</v>
      </c>
      <c r="F278">
        <v>1.5556000000000001</v>
      </c>
      <c r="G278">
        <v>1064.7</v>
      </c>
      <c r="H278">
        <v>40.479999999999997</v>
      </c>
      <c r="I278">
        <v>138.71</v>
      </c>
      <c r="J278">
        <v>436.99</v>
      </c>
      <c r="K278">
        <v>0.77132999999999996</v>
      </c>
      <c r="L278">
        <v>1.9852000000000001</v>
      </c>
    </row>
    <row r="279" spans="5:21" x14ac:dyDescent="0.25">
      <c r="E279">
        <v>247.44</v>
      </c>
      <c r="F279">
        <v>1.6444000000000001</v>
      </c>
      <c r="G279">
        <v>1057.3</v>
      </c>
      <c r="H279">
        <v>42.850999999999999</v>
      </c>
      <c r="I279">
        <v>142.29</v>
      </c>
      <c r="J279">
        <v>437.05</v>
      </c>
      <c r="K279">
        <v>0.78547999999999996</v>
      </c>
      <c r="L279">
        <v>1.9766999999999999</v>
      </c>
    </row>
    <row r="280" spans="5:21" x14ac:dyDescent="0.25">
      <c r="E280">
        <v>249.07</v>
      </c>
      <c r="F280">
        <v>1.7333000000000001</v>
      </c>
      <c r="G280">
        <v>1050.0999999999999</v>
      </c>
      <c r="H280">
        <v>45.243000000000002</v>
      </c>
      <c r="I280">
        <v>145.75</v>
      </c>
      <c r="J280">
        <v>437.06</v>
      </c>
      <c r="K280">
        <v>0.79908000000000001</v>
      </c>
      <c r="L280">
        <v>1.9685999999999999</v>
      </c>
    </row>
    <row r="281" spans="5:21" x14ac:dyDescent="0.25">
      <c r="E281">
        <v>250.65</v>
      </c>
      <c r="F281">
        <v>1.8222</v>
      </c>
      <c r="G281">
        <v>1043</v>
      </c>
      <c r="H281">
        <v>47.654000000000003</v>
      </c>
      <c r="I281">
        <v>149.1</v>
      </c>
      <c r="J281">
        <v>437.03</v>
      </c>
      <c r="K281">
        <v>0.81215999999999999</v>
      </c>
      <c r="L281">
        <v>1.9609000000000001</v>
      </c>
    </row>
    <row r="282" spans="5:21" x14ac:dyDescent="0.25">
      <c r="E282">
        <v>252.18</v>
      </c>
      <c r="F282">
        <v>1.9111</v>
      </c>
      <c r="G282">
        <v>1036.0999999999999</v>
      </c>
      <c r="H282">
        <v>50.087000000000003</v>
      </c>
      <c r="I282">
        <v>152.35</v>
      </c>
      <c r="J282">
        <v>436.96</v>
      </c>
      <c r="K282">
        <v>0.82476000000000005</v>
      </c>
      <c r="L282">
        <v>1.9534</v>
      </c>
    </row>
    <row r="283" spans="5:21" x14ac:dyDescent="0.25">
      <c r="E283">
        <v>253.65</v>
      </c>
      <c r="F283">
        <v>2</v>
      </c>
      <c r="G283">
        <v>1029.4000000000001</v>
      </c>
      <c r="H283">
        <v>52.54</v>
      </c>
      <c r="I283">
        <v>155.52000000000001</v>
      </c>
      <c r="J283">
        <v>436.85</v>
      </c>
      <c r="K283">
        <v>0.83694000000000002</v>
      </c>
      <c r="L283">
        <v>1.9460999999999999</v>
      </c>
    </row>
    <row r="286" spans="5:21" x14ac:dyDescent="0.25">
      <c r="F286" t="s">
        <v>89</v>
      </c>
    </row>
    <row r="287" spans="5:21" x14ac:dyDescent="0.25">
      <c r="F287">
        <v>0.245</v>
      </c>
    </row>
    <row r="288" spans="5:21" x14ac:dyDescent="0.25">
      <c r="F288">
        <v>0.3261</v>
      </c>
    </row>
    <row r="289" spans="4:19" x14ac:dyDescent="0.25">
      <c r="F289">
        <v>0.4209</v>
      </c>
    </row>
    <row r="290" spans="4:19" x14ac:dyDescent="0.25">
      <c r="F290">
        <v>0.51829999999999998</v>
      </c>
    </row>
    <row r="291" spans="4:19" x14ac:dyDescent="0.25">
      <c r="F291">
        <v>0.66149999999999998</v>
      </c>
    </row>
    <row r="292" spans="4:19" x14ac:dyDescent="0.25">
      <c r="F292">
        <v>0.71460000000000001</v>
      </c>
    </row>
    <row r="293" spans="4:19" x14ac:dyDescent="0.25">
      <c r="F293">
        <v>0.81140000000000001</v>
      </c>
    </row>
    <row r="294" spans="4:19" x14ac:dyDescent="0.25">
      <c r="F294">
        <v>0.90680000000000005</v>
      </c>
    </row>
    <row r="295" spans="4:19" x14ac:dyDescent="0.25">
      <c r="F295">
        <v>1</v>
      </c>
    </row>
    <row r="296" spans="4:19" x14ac:dyDescent="0.25">
      <c r="F296">
        <v>1.0920000000000001</v>
      </c>
    </row>
    <row r="299" spans="4:19" x14ac:dyDescent="0.25">
      <c r="D299" t="s">
        <v>103</v>
      </c>
      <c r="E299" t="s">
        <v>104</v>
      </c>
      <c r="F299" t="s">
        <v>105</v>
      </c>
      <c r="G299" t="s">
        <v>106</v>
      </c>
      <c r="H299" t="s">
        <v>107</v>
      </c>
      <c r="I299" t="s">
        <v>108</v>
      </c>
      <c r="J299" t="s">
        <v>109</v>
      </c>
      <c r="K299" t="s">
        <v>110</v>
      </c>
      <c r="L299" t="s">
        <v>111</v>
      </c>
    </row>
    <row r="300" spans="4:19" x14ac:dyDescent="0.25">
      <c r="D300">
        <v>3.7210000000000001</v>
      </c>
      <c r="E300">
        <v>0.1129</v>
      </c>
      <c r="F300">
        <v>0.20630000000000001</v>
      </c>
      <c r="G300">
        <v>0.85880000000000001</v>
      </c>
      <c r="H300">
        <v>1.0660000000000001</v>
      </c>
      <c r="I300">
        <v>1.224</v>
      </c>
      <c r="J300">
        <v>5.1159999999999997</v>
      </c>
      <c r="K300">
        <v>0.28620000000000001</v>
      </c>
      <c r="L300">
        <v>0.27939999999999998</v>
      </c>
      <c r="M300">
        <f>SUM(D300:L300)</f>
        <v>12.870600000000001</v>
      </c>
      <c r="Q300">
        <v>3.286</v>
      </c>
      <c r="R300">
        <v>-0.43490000000000001</v>
      </c>
      <c r="S300">
        <v>2</v>
      </c>
    </row>
    <row r="301" spans="4:19" x14ac:dyDescent="0.25">
      <c r="D301">
        <v>3.3130000000000002</v>
      </c>
      <c r="E301">
        <v>0.191</v>
      </c>
      <c r="F301">
        <v>0.19470000000000001</v>
      </c>
      <c r="G301">
        <v>0.85880000000000001</v>
      </c>
      <c r="H301">
        <v>0.90090000000000003</v>
      </c>
      <c r="I301">
        <v>1.093</v>
      </c>
      <c r="J301">
        <v>4.38</v>
      </c>
      <c r="K301">
        <v>0.29809999999999998</v>
      </c>
      <c r="L301">
        <v>0.34699999999999998</v>
      </c>
      <c r="M301">
        <f t="shared" ref="M301:M309" si="75">SUM(D301:L301)</f>
        <v>11.576499999999999</v>
      </c>
      <c r="Q301">
        <v>2.9729999999999999</v>
      </c>
      <c r="R301">
        <v>-0.3392</v>
      </c>
      <c r="S301">
        <v>2.2999999999999998</v>
      </c>
    </row>
    <row r="302" spans="4:19" x14ac:dyDescent="0.25">
      <c r="D302">
        <v>2.948</v>
      </c>
      <c r="E302">
        <v>0.2833</v>
      </c>
      <c r="F302">
        <v>0.1862</v>
      </c>
      <c r="G302">
        <v>0.85880000000000001</v>
      </c>
      <c r="H302">
        <v>0.77</v>
      </c>
      <c r="I302">
        <v>1</v>
      </c>
      <c r="J302">
        <v>3.7</v>
      </c>
      <c r="K302">
        <v>0.31019999999999998</v>
      </c>
      <c r="L302">
        <v>0.40960000000000002</v>
      </c>
      <c r="M302">
        <f t="shared" si="75"/>
        <v>10.466100000000001</v>
      </c>
      <c r="Q302">
        <v>2.7090000000000001</v>
      </c>
      <c r="R302">
        <v>-0.23899999999999999</v>
      </c>
      <c r="S302">
        <v>2.7</v>
      </c>
    </row>
    <row r="303" spans="4:19" x14ac:dyDescent="0.25">
      <c r="D303">
        <v>2.613</v>
      </c>
      <c r="E303">
        <v>0.38900000000000001</v>
      </c>
      <c r="F303">
        <v>0.17979999999999999</v>
      </c>
      <c r="G303">
        <v>0.85880000000000001</v>
      </c>
      <c r="H303">
        <v>0.66090000000000004</v>
      </c>
      <c r="I303">
        <v>0.92849999999999999</v>
      </c>
      <c r="J303">
        <v>3.06</v>
      </c>
      <c r="K303">
        <v>0.32250000000000001</v>
      </c>
      <c r="L303">
        <v>0.46949999999999997</v>
      </c>
      <c r="M303">
        <f t="shared" si="75"/>
        <v>9.4819999999999993</v>
      </c>
      <c r="Q303">
        <v>2.4790000000000001</v>
      </c>
      <c r="R303">
        <v>-0.1336</v>
      </c>
      <c r="S303">
        <v>3</v>
      </c>
    </row>
    <row r="304" spans="4:19" x14ac:dyDescent="0.25">
      <c r="D304">
        <v>2.2989999999999999</v>
      </c>
      <c r="E304">
        <v>0.50760000000000005</v>
      </c>
      <c r="F304">
        <v>0.1749</v>
      </c>
      <c r="G304">
        <v>0.85880000000000001</v>
      </c>
      <c r="H304">
        <v>0.56669999999999998</v>
      </c>
      <c r="I304">
        <v>0.86850000000000005</v>
      </c>
      <c r="J304">
        <v>2.4500000000000002</v>
      </c>
      <c r="K304">
        <v>0.33529999999999999</v>
      </c>
      <c r="L304">
        <v>0.52869999999999995</v>
      </c>
      <c r="M304">
        <f t="shared" si="75"/>
        <v>8.589500000000001</v>
      </c>
      <c r="Q304">
        <v>2.278</v>
      </c>
      <c r="R304">
        <v>-2.1850000000000001E-2</v>
      </c>
      <c r="S304">
        <v>3.3</v>
      </c>
    </row>
    <row r="305" spans="3:19" x14ac:dyDescent="0.25">
      <c r="D305">
        <v>1.9990000000000001</v>
      </c>
      <c r="E305">
        <v>0.63970000000000005</v>
      </c>
      <c r="F305">
        <v>0.1711</v>
      </c>
      <c r="G305">
        <v>0.85880000000000001</v>
      </c>
      <c r="H305">
        <v>0.4834</v>
      </c>
      <c r="I305">
        <v>0.81569999999999998</v>
      </c>
      <c r="J305">
        <v>1.859</v>
      </c>
      <c r="K305">
        <v>0.34870000000000001</v>
      </c>
      <c r="L305">
        <v>0.58879999999999999</v>
      </c>
      <c r="M305">
        <f t="shared" si="75"/>
        <v>7.7641999999999998</v>
      </c>
      <c r="Q305">
        <v>2.097</v>
      </c>
      <c r="R305">
        <v>9.7729999999999997E-2</v>
      </c>
      <c r="S305">
        <v>3.7</v>
      </c>
    </row>
    <row r="306" spans="3:19" x14ac:dyDescent="0.25">
      <c r="D306">
        <v>1.706</v>
      </c>
      <c r="E306">
        <v>0.78610000000000002</v>
      </c>
      <c r="F306">
        <v>0.1681</v>
      </c>
      <c r="G306">
        <v>0.85880000000000001</v>
      </c>
      <c r="H306">
        <v>0.4083</v>
      </c>
      <c r="I306">
        <v>0.76749999999999996</v>
      </c>
      <c r="J306">
        <v>1.2809999999999999</v>
      </c>
      <c r="K306">
        <v>0.36270000000000002</v>
      </c>
      <c r="L306">
        <v>0.65139999999999998</v>
      </c>
      <c r="M306">
        <f t="shared" si="75"/>
        <v>6.9898999999999996</v>
      </c>
      <c r="Q306">
        <v>1.9339999999999999</v>
      </c>
      <c r="R306">
        <v>0.2273</v>
      </c>
      <c r="S306">
        <v>4</v>
      </c>
    </row>
    <row r="307" spans="3:19" x14ac:dyDescent="0.25">
      <c r="D307">
        <v>1.4139999999999999</v>
      </c>
      <c r="E307">
        <v>0.94799999999999995</v>
      </c>
      <c r="F307">
        <v>0.1656</v>
      </c>
      <c r="G307">
        <v>0.85880000000000001</v>
      </c>
      <c r="H307">
        <v>0.33939999999999998</v>
      </c>
      <c r="I307">
        <v>0.72270000000000001</v>
      </c>
      <c r="J307">
        <v>0.70750000000000002</v>
      </c>
      <c r="K307">
        <v>0.3775</v>
      </c>
      <c r="L307">
        <v>0.7177</v>
      </c>
      <c r="M307">
        <f t="shared" si="75"/>
        <v>6.2512000000000008</v>
      </c>
      <c r="Q307">
        <v>1.784</v>
      </c>
      <c r="R307">
        <v>0.36969999999999997</v>
      </c>
      <c r="S307">
        <v>4.3</v>
      </c>
    </row>
    <row r="308" spans="3:19" x14ac:dyDescent="0.25">
      <c r="D308">
        <v>1.1160000000000001</v>
      </c>
      <c r="E308">
        <v>1.127</v>
      </c>
      <c r="F308">
        <v>0.16339999999999999</v>
      </c>
      <c r="G308">
        <v>0.85880000000000001</v>
      </c>
      <c r="H308">
        <v>0.27500000000000002</v>
      </c>
      <c r="I308">
        <v>0.68020000000000003</v>
      </c>
      <c r="J308">
        <v>0.1323</v>
      </c>
      <c r="K308">
        <v>0.39329999999999998</v>
      </c>
      <c r="L308">
        <v>0.78910000000000002</v>
      </c>
      <c r="M308">
        <f t="shared" si="75"/>
        <v>5.5351000000000008</v>
      </c>
      <c r="Q308">
        <v>1.645</v>
      </c>
      <c r="R308">
        <v>0.52900000000000003</v>
      </c>
      <c r="S308">
        <v>4.7</v>
      </c>
    </row>
    <row r="309" spans="3:19" x14ac:dyDescent="0.25">
      <c r="D309">
        <v>0.80510000000000004</v>
      </c>
      <c r="E309">
        <v>1.327</v>
      </c>
      <c r="F309">
        <v>0.16139999999999999</v>
      </c>
      <c r="G309">
        <v>0.85880000000000001</v>
      </c>
      <c r="H309">
        <v>0.21410000000000001</v>
      </c>
      <c r="I309">
        <v>0.63949999999999996</v>
      </c>
      <c r="J309">
        <v>-0.4531</v>
      </c>
      <c r="K309">
        <v>0.41020000000000001</v>
      </c>
      <c r="L309">
        <v>0.86739999999999995</v>
      </c>
      <c r="M309">
        <f t="shared" si="75"/>
        <v>4.8304000000000009</v>
      </c>
      <c r="Q309">
        <v>1.516</v>
      </c>
      <c r="R309">
        <v>0.71079999999999999</v>
      </c>
      <c r="S309">
        <v>5</v>
      </c>
    </row>
    <row r="312" spans="3:19" x14ac:dyDescent="0.25">
      <c r="C312">
        <v>1.2509999999999999</v>
      </c>
      <c r="D312">
        <v>0.4753</v>
      </c>
      <c r="E312">
        <v>3.7210000000000001</v>
      </c>
      <c r="F312">
        <v>0.1129</v>
      </c>
      <c r="G312">
        <v>0.20630000000000001</v>
      </c>
      <c r="H312">
        <v>0.85880000000000001</v>
      </c>
      <c r="I312">
        <v>1.0660000000000001</v>
      </c>
      <c r="J312">
        <v>1.224</v>
      </c>
      <c r="K312">
        <v>5.1159999999999997</v>
      </c>
      <c r="L312">
        <v>0.28620000000000001</v>
      </c>
      <c r="M312">
        <v>0.27939999999999998</v>
      </c>
      <c r="N312">
        <v>3.286</v>
      </c>
      <c r="O312">
        <v>-0.43490000000000001</v>
      </c>
      <c r="P312">
        <v>2</v>
      </c>
    </row>
    <row r="313" spans="3:19" x14ac:dyDescent="0.25">
      <c r="C313">
        <v>1.286</v>
      </c>
      <c r="D313">
        <v>0.43990000000000001</v>
      </c>
      <c r="E313">
        <v>3.3130000000000002</v>
      </c>
      <c r="F313">
        <v>0.191</v>
      </c>
      <c r="G313">
        <v>0.19470000000000001</v>
      </c>
      <c r="H313">
        <v>0.85880000000000001</v>
      </c>
      <c r="I313">
        <v>0.90090000000000003</v>
      </c>
      <c r="J313">
        <v>1.093</v>
      </c>
      <c r="K313">
        <v>4.38</v>
      </c>
      <c r="L313">
        <v>0.29809999999999998</v>
      </c>
      <c r="M313">
        <v>0.34699999999999998</v>
      </c>
      <c r="N313">
        <v>2.9729999999999999</v>
      </c>
      <c r="O313">
        <v>-0.3392</v>
      </c>
      <c r="P313">
        <v>2.2999999999999998</v>
      </c>
    </row>
    <row r="314" spans="3:19" x14ac:dyDescent="0.25">
      <c r="C314">
        <v>1.3049999999999999</v>
      </c>
      <c r="D314">
        <v>0.4052</v>
      </c>
      <c r="E314">
        <v>2.948</v>
      </c>
      <c r="F314">
        <v>0.2833</v>
      </c>
      <c r="G314">
        <v>0.1862</v>
      </c>
      <c r="H314">
        <v>0.85880000000000001</v>
      </c>
      <c r="I314">
        <v>0.77</v>
      </c>
      <c r="J314">
        <v>1</v>
      </c>
      <c r="K314">
        <v>3.7</v>
      </c>
      <c r="L314">
        <v>0.31019999999999998</v>
      </c>
      <c r="M314">
        <v>0.40960000000000002</v>
      </c>
      <c r="N314">
        <v>2.7090000000000001</v>
      </c>
      <c r="O314">
        <v>-0.23899999999999999</v>
      </c>
      <c r="P314">
        <v>2.7</v>
      </c>
    </row>
    <row r="315" spans="3:19" x14ac:dyDescent="0.25">
      <c r="C315">
        <v>1.3129999999999999</v>
      </c>
      <c r="D315">
        <v>0.37119999999999997</v>
      </c>
      <c r="E315">
        <v>2.613</v>
      </c>
      <c r="F315">
        <v>0.38900000000000001</v>
      </c>
      <c r="G315">
        <v>0.17979999999999999</v>
      </c>
      <c r="H315">
        <v>0.85880000000000001</v>
      </c>
      <c r="I315">
        <v>0.66090000000000004</v>
      </c>
      <c r="J315">
        <v>0.92849999999999999</v>
      </c>
      <c r="K315">
        <v>3.06</v>
      </c>
      <c r="L315">
        <v>0.32250000000000001</v>
      </c>
      <c r="M315">
        <v>0.46949999999999997</v>
      </c>
      <c r="N315">
        <v>2.4790000000000001</v>
      </c>
      <c r="O315">
        <v>-0.1336</v>
      </c>
      <c r="P315">
        <v>3</v>
      </c>
    </row>
    <row r="316" spans="3:19" x14ac:dyDescent="0.25">
      <c r="C316">
        <v>1.3109999999999999</v>
      </c>
      <c r="D316">
        <v>0.33789999999999998</v>
      </c>
      <c r="E316">
        <v>2.2989999999999999</v>
      </c>
      <c r="F316">
        <v>0.50760000000000005</v>
      </c>
      <c r="G316">
        <v>0.1749</v>
      </c>
      <c r="H316">
        <v>0.85880000000000001</v>
      </c>
      <c r="I316">
        <v>0.56669999999999998</v>
      </c>
      <c r="J316">
        <v>0.86850000000000005</v>
      </c>
      <c r="K316">
        <v>2.4500000000000002</v>
      </c>
      <c r="L316">
        <v>0.33529999999999999</v>
      </c>
      <c r="M316">
        <v>0.52869999999999995</v>
      </c>
      <c r="N316">
        <v>2.278</v>
      </c>
      <c r="O316">
        <v>-2.1850000000000001E-2</v>
      </c>
      <c r="P316">
        <v>3.3</v>
      </c>
    </row>
    <row r="317" spans="3:19" x14ac:dyDescent="0.25">
      <c r="C317">
        <v>1.3</v>
      </c>
      <c r="D317">
        <v>0.30530000000000002</v>
      </c>
      <c r="E317">
        <v>1.9990000000000001</v>
      </c>
      <c r="F317">
        <v>0.63970000000000005</v>
      </c>
      <c r="G317">
        <v>0.1711</v>
      </c>
      <c r="H317">
        <v>0.85880000000000001</v>
      </c>
      <c r="I317">
        <v>0.4834</v>
      </c>
      <c r="J317">
        <v>0.81569999999999998</v>
      </c>
      <c r="K317">
        <v>1.859</v>
      </c>
      <c r="L317">
        <v>0.34870000000000001</v>
      </c>
      <c r="M317">
        <v>0.58879999999999999</v>
      </c>
      <c r="N317">
        <v>2.097</v>
      </c>
      <c r="O317">
        <v>9.7729999999999997E-2</v>
      </c>
      <c r="P317">
        <v>3.7</v>
      </c>
    </row>
    <row r="318" spans="3:19" x14ac:dyDescent="0.25">
      <c r="C318">
        <v>1.2829999999999999</v>
      </c>
      <c r="D318">
        <v>0.27350000000000002</v>
      </c>
      <c r="E318">
        <v>1.706</v>
      </c>
      <c r="F318">
        <v>0.78610000000000002</v>
      </c>
      <c r="G318">
        <v>0.1681</v>
      </c>
      <c r="H318">
        <v>0.85880000000000001</v>
      </c>
      <c r="I318">
        <v>0.4083</v>
      </c>
      <c r="J318">
        <v>0.76749999999999996</v>
      </c>
      <c r="K318">
        <v>1.2809999999999999</v>
      </c>
      <c r="L318">
        <v>0.36270000000000002</v>
      </c>
      <c r="M318">
        <v>0.65139999999999998</v>
      </c>
      <c r="N318">
        <v>1.9339999999999999</v>
      </c>
      <c r="O318">
        <v>0.2273</v>
      </c>
      <c r="P318">
        <v>4</v>
      </c>
    </row>
    <row r="319" spans="3:19" x14ac:dyDescent="0.25">
      <c r="C319">
        <v>1.258</v>
      </c>
      <c r="D319">
        <v>0.2422</v>
      </c>
      <c r="E319">
        <v>1.4139999999999999</v>
      </c>
      <c r="F319">
        <v>0.94799999999999995</v>
      </c>
      <c r="G319">
        <v>0.1656</v>
      </c>
      <c r="H319">
        <v>0.85880000000000001</v>
      </c>
      <c r="I319">
        <v>0.33939999999999998</v>
      </c>
      <c r="J319">
        <v>0.72270000000000001</v>
      </c>
      <c r="K319">
        <v>0.70750000000000002</v>
      </c>
      <c r="L319">
        <v>0.3775</v>
      </c>
      <c r="M319">
        <v>0.7177</v>
      </c>
      <c r="N319">
        <v>1.784</v>
      </c>
      <c r="O319">
        <v>0.36969999999999997</v>
      </c>
      <c r="P319">
        <v>4.3</v>
      </c>
    </row>
    <row r="320" spans="3:19" x14ac:dyDescent="0.25">
      <c r="C320">
        <v>1.228</v>
      </c>
      <c r="D320">
        <v>0.21149999999999999</v>
      </c>
      <c r="E320">
        <v>1.1160000000000001</v>
      </c>
      <c r="F320">
        <v>1.127</v>
      </c>
      <c r="G320">
        <v>0.16339999999999999</v>
      </c>
      <c r="H320">
        <v>0.85880000000000001</v>
      </c>
      <c r="I320">
        <v>0.27500000000000002</v>
      </c>
      <c r="J320">
        <v>0.68020000000000003</v>
      </c>
      <c r="K320">
        <v>0.1323</v>
      </c>
      <c r="L320">
        <v>0.39329999999999998</v>
      </c>
      <c r="M320">
        <v>0.78910000000000002</v>
      </c>
      <c r="N320">
        <v>1.645</v>
      </c>
      <c r="O320">
        <v>0.52900000000000003</v>
      </c>
      <c r="P320">
        <v>4.7</v>
      </c>
    </row>
    <row r="321" spans="3:16" x14ac:dyDescent="0.25">
      <c r="C321">
        <v>1.1910000000000001</v>
      </c>
      <c r="D321">
        <v>0.18110000000000001</v>
      </c>
      <c r="E321">
        <v>0.80510000000000004</v>
      </c>
      <c r="F321">
        <v>1.327</v>
      </c>
      <c r="G321">
        <v>0.16139999999999999</v>
      </c>
      <c r="H321">
        <v>0.85880000000000001</v>
      </c>
      <c r="I321">
        <v>0.21410000000000001</v>
      </c>
      <c r="J321">
        <v>0.63949999999999996</v>
      </c>
      <c r="K321">
        <v>-0.4531</v>
      </c>
      <c r="L321">
        <v>0.41020000000000001</v>
      </c>
      <c r="M321">
        <v>0.86739999999999995</v>
      </c>
      <c r="N321">
        <v>1.516</v>
      </c>
      <c r="O321">
        <v>0.71079999999999999</v>
      </c>
      <c r="P321">
        <v>5</v>
      </c>
    </row>
  </sheetData>
  <sortState xmlns:xlrd2="http://schemas.microsoft.com/office/spreadsheetml/2017/richdata2" ref="T29:U37">
    <sortCondition descending="1" ref="U29:U37"/>
  </sortState>
  <mergeCells count="18">
    <mergeCell ref="J133:P133"/>
    <mergeCell ref="K147:K148"/>
    <mergeCell ref="K151:K152"/>
    <mergeCell ref="E158:J158"/>
    <mergeCell ref="D160:D161"/>
    <mergeCell ref="E160:E161"/>
    <mergeCell ref="H2:H3"/>
    <mergeCell ref="H6:H7"/>
    <mergeCell ref="B13:G13"/>
    <mergeCell ref="D133:D134"/>
    <mergeCell ref="E133:E134"/>
    <mergeCell ref="F133:I133"/>
    <mergeCell ref="F160:I160"/>
    <mergeCell ref="J160:M160"/>
    <mergeCell ref="E248:E249"/>
    <mergeCell ref="F248:F249"/>
    <mergeCell ref="G248:J248"/>
    <mergeCell ref="K248:N248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32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297180</xdr:colOff>
                <xdr:row>1</xdr:row>
                <xdr:rowOff>60960</xdr:rowOff>
              </to>
            </anchor>
          </objectPr>
        </oleObject>
      </mc:Choice>
      <mc:Fallback>
        <oleObject progId="Equation.DSMT4" shapeId="1032" r:id="rId4"/>
      </mc:Fallback>
    </mc:AlternateContent>
    <mc:AlternateContent xmlns:mc="http://schemas.openxmlformats.org/markup-compatibility/2006">
      <mc:Choice Requires="x14">
        <oleObject progId="Equation.DSMT4" shapeId="1031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274320</xdr:colOff>
                <xdr:row>1</xdr:row>
                <xdr:rowOff>60960</xdr:rowOff>
              </to>
            </anchor>
          </objectPr>
        </oleObject>
      </mc:Choice>
      <mc:Fallback>
        <oleObject progId="Equation.DSMT4" shapeId="1031" r:id="rId6"/>
      </mc:Fallback>
    </mc:AlternateContent>
    <mc:AlternateContent xmlns:mc="http://schemas.openxmlformats.org/markup-compatibility/2006">
      <mc:Choice Requires="x14">
        <oleObject progId="Equation.DSMT4" shapeId="1030" r:id="rId8">
          <objectPr defaultSize="0" autoPict="0" r:id="rId9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60960</xdr:rowOff>
              </to>
            </anchor>
          </objectPr>
        </oleObject>
      </mc:Choice>
      <mc:Fallback>
        <oleObject progId="Equation.DSMT4" shapeId="1030" r:id="rId8"/>
      </mc:Fallback>
    </mc:AlternateContent>
    <mc:AlternateContent xmlns:mc="http://schemas.openxmlformats.org/markup-compatibility/2006">
      <mc:Choice Requires="x14">
        <oleObject progId="Equation.DSMT4" shapeId="1029" r:id="rId10">
          <objectPr defaultSize="0" autoPict="0" r:id="rId11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4</xdr:col>
                <xdr:colOff>205740</xdr:colOff>
                <xdr:row>1</xdr:row>
                <xdr:rowOff>45720</xdr:rowOff>
              </to>
            </anchor>
          </objectPr>
        </oleObject>
      </mc:Choice>
      <mc:Fallback>
        <oleObject progId="Equation.DSMT4" shapeId="1029" r:id="rId10"/>
      </mc:Fallback>
    </mc:AlternateContent>
    <mc:AlternateContent xmlns:mc="http://schemas.openxmlformats.org/markup-compatibility/2006">
      <mc:Choice Requires="x14">
        <oleObject progId="Equation.DSMT4" shapeId="1028" r:id="rId12">
          <objectPr defaultSize="0" autoPict="0" r:id="rId13">
            <anchor moveWithCells="1" siz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175260</xdr:colOff>
                <xdr:row>1</xdr:row>
                <xdr:rowOff>30480</xdr:rowOff>
              </to>
            </anchor>
          </objectPr>
        </oleObject>
      </mc:Choice>
      <mc:Fallback>
        <oleObject progId="Equation.DSMT4" shapeId="1028" r:id="rId12"/>
      </mc:Fallback>
    </mc:AlternateContent>
    <mc:AlternateContent xmlns:mc="http://schemas.openxmlformats.org/markup-compatibility/2006">
      <mc:Choice Requires="x14">
        <oleObject progId="Equation.DSMT4" shapeId="1027" r:id="rId14">
          <objectPr defaultSize="0" autoPict="0" r:id="rId15">
            <anchor moveWithCells="1" sizeWithCells="1">
              <from>
                <xdr:col>6</xdr:col>
                <xdr:colOff>0</xdr:colOff>
                <xdr:row>0</xdr:row>
                <xdr:rowOff>0</xdr:rowOff>
              </from>
              <to>
                <xdr:col>6</xdr:col>
                <xdr:colOff>175260</xdr:colOff>
                <xdr:row>1</xdr:row>
                <xdr:rowOff>30480</xdr:rowOff>
              </to>
            </anchor>
          </objectPr>
        </oleObject>
      </mc:Choice>
      <mc:Fallback>
        <oleObject progId="Equation.DSMT4" shapeId="1027" r:id="rId14"/>
      </mc:Fallback>
    </mc:AlternateContent>
    <mc:AlternateContent xmlns:mc="http://schemas.openxmlformats.org/markup-compatibility/2006">
      <mc:Choice Requires="x14">
        <oleObject progId="Equation.DSMT4" shapeId="1025" r:id="rId16">
          <objectPr defaultSize="0" autoPict="0" r:id="rId17">
            <anchor moveWithCells="1" siz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198120</xdr:colOff>
                <xdr:row>13</xdr:row>
                <xdr:rowOff>45720</xdr:rowOff>
              </to>
            </anchor>
          </objectPr>
        </oleObject>
      </mc:Choice>
      <mc:Fallback>
        <oleObject progId="Equation.DSMT4" shapeId="1025" r:id="rId16"/>
      </mc:Fallback>
    </mc:AlternateContent>
    <mc:AlternateContent xmlns:mc="http://schemas.openxmlformats.org/markup-compatibility/2006">
      <mc:Choice Requires="x14">
        <oleObject progId="Equation.DSMT4" shapeId="1044" r:id="rId18">
          <objectPr defaultSize="0" autoPict="0" r:id="rId9">
            <anchor moveWithCells="1" sizeWithCells="1">
              <from>
                <xdr:col>4</xdr:col>
                <xdr:colOff>0</xdr:colOff>
                <xdr:row>132</xdr:row>
                <xdr:rowOff>182880</xdr:rowOff>
              </from>
              <to>
                <xdr:col>4</xdr:col>
                <xdr:colOff>297180</xdr:colOff>
                <xdr:row>133</xdr:row>
                <xdr:rowOff>60960</xdr:rowOff>
              </to>
            </anchor>
          </objectPr>
        </oleObject>
      </mc:Choice>
      <mc:Fallback>
        <oleObject progId="Equation.DSMT4" shapeId="1044" r:id="rId18"/>
      </mc:Fallback>
    </mc:AlternateContent>
    <mc:AlternateContent xmlns:mc="http://schemas.openxmlformats.org/markup-compatibility/2006">
      <mc:Choice Requires="x14">
        <oleObject progId="Equation.DSMT4" shapeId="1043" r:id="rId19">
          <objectPr defaultSize="0" autoPict="0" r:id="rId20">
            <anchor moveWithCells="1" sizeWithCells="1">
              <from>
                <xdr:col>5</xdr:col>
                <xdr:colOff>0</xdr:colOff>
                <xdr:row>133</xdr:row>
                <xdr:rowOff>0</xdr:rowOff>
              </from>
              <to>
                <xdr:col>5</xdr:col>
                <xdr:colOff>289560</xdr:colOff>
                <xdr:row>134</xdr:row>
                <xdr:rowOff>53340</xdr:rowOff>
              </to>
            </anchor>
          </objectPr>
        </oleObject>
      </mc:Choice>
      <mc:Fallback>
        <oleObject progId="Equation.DSMT4" shapeId="1043" r:id="rId19"/>
      </mc:Fallback>
    </mc:AlternateContent>
    <mc:AlternateContent xmlns:mc="http://schemas.openxmlformats.org/markup-compatibility/2006">
      <mc:Choice Requires="x14">
        <oleObject progId="Equation.DSMT4" shapeId="1042" r:id="rId21">
          <objectPr defaultSize="0" autoPict="0" r:id="rId22">
            <anchor moveWithCells="1" sizeWithCells="1">
              <from>
                <xdr:col>6</xdr:col>
                <xdr:colOff>0</xdr:colOff>
                <xdr:row>133</xdr:row>
                <xdr:rowOff>0</xdr:rowOff>
              </from>
              <to>
                <xdr:col>6</xdr:col>
                <xdr:colOff>289560</xdr:colOff>
                <xdr:row>134</xdr:row>
                <xdr:rowOff>53340</xdr:rowOff>
              </to>
            </anchor>
          </objectPr>
        </oleObject>
      </mc:Choice>
      <mc:Fallback>
        <oleObject progId="Equation.DSMT4" shapeId="1042" r:id="rId21"/>
      </mc:Fallback>
    </mc:AlternateContent>
    <mc:AlternateContent xmlns:mc="http://schemas.openxmlformats.org/markup-compatibility/2006">
      <mc:Choice Requires="x14">
        <oleObject progId="Equation.DSMT4" shapeId="1041" r:id="rId23">
          <objectPr defaultSize="0" autoPict="0" r:id="rId2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41" r:id="rId23"/>
      </mc:Fallback>
    </mc:AlternateContent>
    <mc:AlternateContent xmlns:mc="http://schemas.openxmlformats.org/markup-compatibility/2006">
      <mc:Choice Requires="x14">
        <oleObject progId="Equation.DSMT4" shapeId="1040" r:id="rId25">
          <objectPr defaultSize="0" autoPict="0" r:id="rId26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40" r:id="rId25"/>
      </mc:Fallback>
    </mc:AlternateContent>
    <mc:AlternateContent xmlns:mc="http://schemas.openxmlformats.org/markup-compatibility/2006">
      <mc:Choice Requires="x14">
        <oleObject progId="Equation.DSMT4" shapeId="1039" r:id="rId27">
          <objectPr defaultSize="0" autoPict="0" r:id="rId28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39" r:id="rId27"/>
      </mc:Fallback>
    </mc:AlternateContent>
    <mc:AlternateContent xmlns:mc="http://schemas.openxmlformats.org/markup-compatibility/2006">
      <mc:Choice Requires="x14">
        <oleObject progId="Equation.DSMT4" shapeId="1038" r:id="rId29">
          <objectPr defaultSize="0" autoPict="0" r:id="rId30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38" r:id="rId29"/>
      </mc:Fallback>
    </mc:AlternateContent>
    <mc:AlternateContent xmlns:mc="http://schemas.openxmlformats.org/markup-compatibility/2006">
      <mc:Choice Requires="x14">
        <oleObject progId="Equation.DSMT4" shapeId="1037" r:id="rId31">
          <objectPr defaultSize="0" autoPict="0" r:id="rId32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37" r:id="rId31"/>
      </mc:Fallback>
    </mc:AlternateContent>
    <mc:AlternateContent xmlns:mc="http://schemas.openxmlformats.org/markup-compatibility/2006">
      <mc:Choice Requires="x14">
        <oleObject progId="Equation.DSMT4" shapeId="1036" r:id="rId33">
          <objectPr defaultSize="0" autoPict="0" r:id="rId3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36" r:id="rId33"/>
      </mc:Fallback>
    </mc:AlternateContent>
    <mc:AlternateContent xmlns:mc="http://schemas.openxmlformats.org/markup-compatibility/2006">
      <mc:Choice Requires="x14">
        <oleObject progId="Equation.DSMT4" shapeId="1035" r:id="rId35">
          <objectPr defaultSize="0" autoPict="0" r:id="rId36">
            <anchor moveWithCells="1" sizeWithCells="1">
              <from>
                <xdr:col>13</xdr:col>
                <xdr:colOff>0</xdr:colOff>
                <xdr:row>133</xdr:row>
                <xdr:rowOff>0</xdr:rowOff>
              </from>
              <to>
                <xdr:col>13</xdr:col>
                <xdr:colOff>365760</xdr:colOff>
                <xdr:row>134</xdr:row>
                <xdr:rowOff>45720</xdr:rowOff>
              </to>
            </anchor>
          </objectPr>
        </oleObject>
      </mc:Choice>
      <mc:Fallback>
        <oleObject progId="Equation.DSMT4" shapeId="1035" r:id="rId35"/>
      </mc:Fallback>
    </mc:AlternateContent>
    <mc:AlternateContent xmlns:mc="http://schemas.openxmlformats.org/markup-compatibility/2006">
      <mc:Choice Requires="x14">
        <oleObject progId="Equation.DSMT4" shapeId="1034" r:id="rId37">
          <objectPr defaultSize="0" autoPict="0" r:id="rId38">
            <anchor moveWithCells="1" sizeWithCells="1">
              <from>
                <xdr:col>14</xdr:col>
                <xdr:colOff>0</xdr:colOff>
                <xdr:row>133</xdr:row>
                <xdr:rowOff>0</xdr:rowOff>
              </from>
              <to>
                <xdr:col>14</xdr:col>
                <xdr:colOff>312420</xdr:colOff>
                <xdr:row>133</xdr:row>
                <xdr:rowOff>190500</xdr:rowOff>
              </to>
            </anchor>
          </objectPr>
        </oleObject>
      </mc:Choice>
      <mc:Fallback>
        <oleObject progId="Equation.DSMT4" shapeId="1034" r:id="rId37"/>
      </mc:Fallback>
    </mc:AlternateContent>
    <mc:AlternateContent xmlns:mc="http://schemas.openxmlformats.org/markup-compatibility/2006">
      <mc:Choice Requires="x14">
        <oleObject progId="Equation.DSMT4" shapeId="1033" r:id="rId39">
          <objectPr defaultSize="0" autoPict="0" r:id="rId40">
            <anchor moveWithCells="1" sizeWithCells="1">
              <from>
                <xdr:col>15</xdr:col>
                <xdr:colOff>0</xdr:colOff>
                <xdr:row>133</xdr:row>
                <xdr:rowOff>0</xdr:rowOff>
              </from>
              <to>
                <xdr:col>15</xdr:col>
                <xdr:colOff>274320</xdr:colOff>
                <xdr:row>134</xdr:row>
                <xdr:rowOff>0</xdr:rowOff>
              </to>
            </anchor>
          </objectPr>
        </oleObject>
      </mc:Choice>
      <mc:Fallback>
        <oleObject progId="Equation.DSMT4" shapeId="1033" r:id="rId39"/>
      </mc:Fallback>
    </mc:AlternateContent>
    <mc:AlternateContent xmlns:mc="http://schemas.openxmlformats.org/markup-compatibility/2006">
      <mc:Choice Requires="x14">
        <oleObject progId="Equation.DSMT4" shapeId="1045" r:id="rId41">
          <objectPr defaultSize="0" autoPict="0" r:id="rId5">
            <anchor moveWithCells="1" sizeWithCells="1">
              <from>
                <xdr:col>4</xdr:col>
                <xdr:colOff>0</xdr:colOff>
                <xdr:row>145</xdr:row>
                <xdr:rowOff>0</xdr:rowOff>
              </from>
              <to>
                <xdr:col>4</xdr:col>
                <xdr:colOff>297180</xdr:colOff>
                <xdr:row>146</xdr:row>
                <xdr:rowOff>60960</xdr:rowOff>
              </to>
            </anchor>
          </objectPr>
        </oleObject>
      </mc:Choice>
      <mc:Fallback>
        <oleObject progId="Equation.DSMT4" shapeId="1045" r:id="rId41"/>
      </mc:Fallback>
    </mc:AlternateContent>
    <mc:AlternateContent xmlns:mc="http://schemas.openxmlformats.org/markup-compatibility/2006">
      <mc:Choice Requires="x14">
        <oleObject progId="Equation.DSMT4" shapeId="1046" r:id="rId42">
          <objectPr defaultSize="0" autoPict="0" r:id="rId7">
            <anchor moveWithCells="1" sizeWithCells="1">
              <from>
                <xdr:col>5</xdr:col>
                <xdr:colOff>0</xdr:colOff>
                <xdr:row>145</xdr:row>
                <xdr:rowOff>0</xdr:rowOff>
              </from>
              <to>
                <xdr:col>5</xdr:col>
                <xdr:colOff>274320</xdr:colOff>
                <xdr:row>146</xdr:row>
                <xdr:rowOff>60960</xdr:rowOff>
              </to>
            </anchor>
          </objectPr>
        </oleObject>
      </mc:Choice>
      <mc:Fallback>
        <oleObject progId="Equation.DSMT4" shapeId="1046" r:id="rId42"/>
      </mc:Fallback>
    </mc:AlternateContent>
    <mc:AlternateContent xmlns:mc="http://schemas.openxmlformats.org/markup-compatibility/2006">
      <mc:Choice Requires="x14">
        <oleObject progId="Equation.DSMT4" shapeId="1047" r:id="rId43">
          <objectPr defaultSize="0" autoPict="0" r:id="rId9">
            <anchor moveWithCells="1" sizeWithCells="1">
              <from>
                <xdr:col>6</xdr:col>
                <xdr:colOff>0</xdr:colOff>
                <xdr:row>145</xdr:row>
                <xdr:rowOff>0</xdr:rowOff>
              </from>
              <to>
                <xdr:col>6</xdr:col>
                <xdr:colOff>297180</xdr:colOff>
                <xdr:row>146</xdr:row>
                <xdr:rowOff>60960</xdr:rowOff>
              </to>
            </anchor>
          </objectPr>
        </oleObject>
      </mc:Choice>
      <mc:Fallback>
        <oleObject progId="Equation.DSMT4" shapeId="1047" r:id="rId43"/>
      </mc:Fallback>
    </mc:AlternateContent>
    <mc:AlternateContent xmlns:mc="http://schemas.openxmlformats.org/markup-compatibility/2006">
      <mc:Choice Requires="x14">
        <oleObject progId="Equation.DSMT4" shapeId="1048" r:id="rId44">
          <objectPr defaultSize="0" autoPict="0" r:id="rId11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48" r:id="rId44"/>
      </mc:Fallback>
    </mc:AlternateContent>
    <mc:AlternateContent xmlns:mc="http://schemas.openxmlformats.org/markup-compatibility/2006">
      <mc:Choice Requires="x14">
        <oleObject progId="Equation.DSMT4" shapeId="1049" r:id="rId45">
          <objectPr defaultSize="0" autoPict="0" r:id="rId13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49" r:id="rId45"/>
      </mc:Fallback>
    </mc:AlternateContent>
    <mc:AlternateContent xmlns:mc="http://schemas.openxmlformats.org/markup-compatibility/2006">
      <mc:Choice Requires="x14">
        <oleObject progId="Equation.DSMT4" shapeId="1050" r:id="rId46">
          <objectPr defaultSize="0" autoPict="0" r:id="rId1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50" r:id="rId46"/>
      </mc:Fallback>
    </mc:AlternateContent>
    <mc:AlternateContent xmlns:mc="http://schemas.openxmlformats.org/markup-compatibility/2006">
      <mc:Choice Requires="x14">
        <oleObject progId="Equation.DSMT4" shapeId="1051" r:id="rId47">
          <objectPr defaultSize="0" autoPict="0" r:id="rId48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51" r:id="rId47"/>
      </mc:Fallback>
    </mc:AlternateContent>
    <mc:AlternateContent xmlns:mc="http://schemas.openxmlformats.org/markup-compatibility/2006">
      <mc:Choice Requires="x14">
        <oleObject progId="Equation.DSMT4" shapeId="1052" r:id="rId49">
          <objectPr defaultSize="0" autoPict="0" r:id="rId17">
            <anchor moveWithCells="1" sizeWithCells="1">
              <from>
                <xdr:col>3</xdr:col>
                <xdr:colOff>0</xdr:colOff>
                <xdr:row>157</xdr:row>
                <xdr:rowOff>0</xdr:rowOff>
              </from>
              <to>
                <xdr:col>3</xdr:col>
                <xdr:colOff>198120</xdr:colOff>
                <xdr:row>158</xdr:row>
                <xdr:rowOff>45720</xdr:rowOff>
              </to>
            </anchor>
          </objectPr>
        </oleObject>
      </mc:Choice>
      <mc:Fallback>
        <oleObject progId="Equation.DSMT4" shapeId="1052" r:id="rId49"/>
      </mc:Fallback>
    </mc:AlternateContent>
    <mc:AlternateContent xmlns:mc="http://schemas.openxmlformats.org/markup-compatibility/2006">
      <mc:Choice Requires="x14">
        <oleObject progId="Equation.DSMT4" shapeId="1077" r:id="rId50">
          <objectPr defaultSize="0" autoPict="0" r:id="rId9">
            <anchor moveWithCells="1" sizeWithCells="1">
              <from>
                <xdr:col>4</xdr:col>
                <xdr:colOff>0</xdr:colOff>
                <xdr:row>159</xdr:row>
                <xdr:rowOff>0</xdr:rowOff>
              </from>
              <to>
                <xdr:col>4</xdr:col>
                <xdr:colOff>297180</xdr:colOff>
                <xdr:row>160</xdr:row>
                <xdr:rowOff>60960</xdr:rowOff>
              </to>
            </anchor>
          </objectPr>
        </oleObject>
      </mc:Choice>
      <mc:Fallback>
        <oleObject progId="Equation.DSMT4" shapeId="1077" r:id="rId50"/>
      </mc:Fallback>
    </mc:AlternateContent>
    <mc:AlternateContent xmlns:mc="http://schemas.openxmlformats.org/markup-compatibility/2006">
      <mc:Choice Requires="x14">
        <oleObject progId="Equation.DSMT4" shapeId="1076" r:id="rId51">
          <objectPr defaultSize="0" autoPict="0" r:id="rId20">
            <anchor moveWithCells="1" sizeWithCells="1">
              <from>
                <xdr:col>5</xdr:col>
                <xdr:colOff>0</xdr:colOff>
                <xdr:row>160</xdr:row>
                <xdr:rowOff>0</xdr:rowOff>
              </from>
              <to>
                <xdr:col>5</xdr:col>
                <xdr:colOff>289560</xdr:colOff>
                <xdr:row>161</xdr:row>
                <xdr:rowOff>53340</xdr:rowOff>
              </to>
            </anchor>
          </objectPr>
        </oleObject>
      </mc:Choice>
      <mc:Fallback>
        <oleObject progId="Equation.DSMT4" shapeId="1076" r:id="rId51"/>
      </mc:Fallback>
    </mc:AlternateContent>
    <mc:AlternateContent xmlns:mc="http://schemas.openxmlformats.org/markup-compatibility/2006">
      <mc:Choice Requires="x14">
        <oleObject progId="Equation.DSMT4" shapeId="1075" r:id="rId52">
          <objectPr defaultSize="0" autoPict="0" r:id="rId22">
            <anchor moveWithCells="1" sizeWithCells="1">
              <from>
                <xdr:col>6</xdr:col>
                <xdr:colOff>0</xdr:colOff>
                <xdr:row>160</xdr:row>
                <xdr:rowOff>0</xdr:rowOff>
              </from>
              <to>
                <xdr:col>6</xdr:col>
                <xdr:colOff>289560</xdr:colOff>
                <xdr:row>161</xdr:row>
                <xdr:rowOff>53340</xdr:rowOff>
              </to>
            </anchor>
          </objectPr>
        </oleObject>
      </mc:Choice>
      <mc:Fallback>
        <oleObject progId="Equation.DSMT4" shapeId="1075" r:id="rId52"/>
      </mc:Fallback>
    </mc:AlternateContent>
    <mc:AlternateContent xmlns:mc="http://schemas.openxmlformats.org/markup-compatibility/2006">
      <mc:Choice Requires="x14">
        <oleObject progId="Equation.DSMT4" shapeId="1074" r:id="rId53">
          <objectPr defaultSize="0" autoPict="0" r:id="rId2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4" r:id="rId53"/>
      </mc:Fallback>
    </mc:AlternateContent>
    <mc:AlternateContent xmlns:mc="http://schemas.openxmlformats.org/markup-compatibility/2006">
      <mc:Choice Requires="x14">
        <oleObject progId="Equation.DSMT4" shapeId="1073" r:id="rId54">
          <objectPr defaultSize="0" autoPict="0" r:id="rId26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3" r:id="rId54"/>
      </mc:Fallback>
    </mc:AlternateContent>
    <mc:AlternateContent xmlns:mc="http://schemas.openxmlformats.org/markup-compatibility/2006">
      <mc:Choice Requires="x14">
        <oleObject progId="Equation.DSMT4" shapeId="1072" r:id="rId55">
          <objectPr defaultSize="0" autoPict="0" r:id="rId28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2" r:id="rId55"/>
      </mc:Fallback>
    </mc:AlternateContent>
    <mc:AlternateContent xmlns:mc="http://schemas.openxmlformats.org/markup-compatibility/2006">
      <mc:Choice Requires="x14">
        <oleObject progId="Equation.DSMT4" shapeId="1071" r:id="rId56">
          <objectPr defaultSize="0" autoPict="0" r:id="rId30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1" r:id="rId56"/>
      </mc:Fallback>
    </mc:AlternateContent>
    <mc:AlternateContent xmlns:mc="http://schemas.openxmlformats.org/markup-compatibility/2006">
      <mc:Choice Requires="x14">
        <oleObject progId="Equation.DSMT4" shapeId="1070" r:id="rId57">
          <objectPr defaultSize="0" autoPict="0" r:id="rId32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0" r:id="rId57"/>
      </mc:Fallback>
    </mc:AlternateContent>
    <mc:AlternateContent xmlns:mc="http://schemas.openxmlformats.org/markup-compatibility/2006">
      <mc:Choice Requires="x14">
        <oleObject progId="Equation.DSMT4" shapeId="1069" r:id="rId58">
          <objectPr defaultSize="0" autoPict="0" r:id="rId3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69" r:id="rId58"/>
      </mc:Fallback>
    </mc:AlternateContent>
    <mc:AlternateContent xmlns:mc="http://schemas.openxmlformats.org/markup-compatibility/2006">
      <mc:Choice Requires="x14">
        <oleObject progId="Equation.DSMT4" shapeId="1085" r:id="rId59">
          <objectPr defaultSize="0" autoPict="0" r:id="rId20">
            <anchor moveWithCells="1" sizeWithCells="1">
              <from>
                <xdr:col>5</xdr:col>
                <xdr:colOff>0</xdr:colOff>
                <xdr:row>218</xdr:row>
                <xdr:rowOff>0</xdr:rowOff>
              </from>
              <to>
                <xdr:col>5</xdr:col>
                <xdr:colOff>289560</xdr:colOff>
                <xdr:row>219</xdr:row>
                <xdr:rowOff>76200</xdr:rowOff>
              </to>
            </anchor>
          </objectPr>
        </oleObject>
      </mc:Choice>
      <mc:Fallback>
        <oleObject progId="Equation.DSMT4" shapeId="1085" r:id="rId59"/>
      </mc:Fallback>
    </mc:AlternateContent>
    <mc:AlternateContent xmlns:mc="http://schemas.openxmlformats.org/markup-compatibility/2006">
      <mc:Choice Requires="x14">
        <oleObject progId="Equation.DSMT4" shapeId="1084" r:id="rId60">
          <objectPr defaultSize="0" autoPict="0" r:id="rId22">
            <anchor moveWithCells="1" sizeWithCells="1">
              <from>
                <xdr:col>6</xdr:col>
                <xdr:colOff>0</xdr:colOff>
                <xdr:row>218</xdr:row>
                <xdr:rowOff>0</xdr:rowOff>
              </from>
              <to>
                <xdr:col>6</xdr:col>
                <xdr:colOff>289560</xdr:colOff>
                <xdr:row>219</xdr:row>
                <xdr:rowOff>76200</xdr:rowOff>
              </to>
            </anchor>
          </objectPr>
        </oleObject>
      </mc:Choice>
      <mc:Fallback>
        <oleObject progId="Equation.DSMT4" shapeId="1084" r:id="rId60"/>
      </mc:Fallback>
    </mc:AlternateContent>
    <mc:AlternateContent xmlns:mc="http://schemas.openxmlformats.org/markup-compatibility/2006">
      <mc:Choice Requires="x14">
        <oleObject progId="Equation.DSMT4" shapeId="1083" r:id="rId61">
          <objectPr defaultSize="0" autoPict="0" r:id="rId2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83" r:id="rId61"/>
      </mc:Fallback>
    </mc:AlternateContent>
    <mc:AlternateContent xmlns:mc="http://schemas.openxmlformats.org/markup-compatibility/2006">
      <mc:Choice Requires="x14">
        <oleObject progId="Equation.DSMT4" shapeId="1082" r:id="rId62">
          <objectPr defaultSize="0" autoPict="0" r:id="rId26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82" r:id="rId62"/>
      </mc:Fallback>
    </mc:AlternateContent>
    <mc:AlternateContent xmlns:mc="http://schemas.openxmlformats.org/markup-compatibility/2006">
      <mc:Choice Requires="x14">
        <oleObject progId="Equation.DSMT4" shapeId="1081" r:id="rId63">
          <objectPr defaultSize="0" autoPict="0" r:id="rId28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81" r:id="rId63"/>
      </mc:Fallback>
    </mc:AlternateContent>
    <mc:AlternateContent xmlns:mc="http://schemas.openxmlformats.org/markup-compatibility/2006">
      <mc:Choice Requires="x14">
        <oleObject progId="Equation.DSMT4" shapeId="1080" r:id="rId64">
          <objectPr defaultSize="0" autoPict="0" r:id="rId30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80" r:id="rId64"/>
      </mc:Fallback>
    </mc:AlternateContent>
    <mc:AlternateContent xmlns:mc="http://schemas.openxmlformats.org/markup-compatibility/2006">
      <mc:Choice Requires="x14">
        <oleObject progId="Equation.DSMT4" shapeId="1079" r:id="rId65">
          <objectPr defaultSize="0" autoPict="0" r:id="rId32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9" r:id="rId65"/>
      </mc:Fallback>
    </mc:AlternateContent>
    <mc:AlternateContent xmlns:mc="http://schemas.openxmlformats.org/markup-compatibility/2006">
      <mc:Choice Requires="x14">
        <oleObject progId="Equation.DSMT4" shapeId="1078" r:id="rId66">
          <objectPr defaultSize="0" autoPict="0" r:id="rId34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DSMT4" shapeId="1078" r:id="rId66"/>
      </mc:Fallback>
    </mc:AlternateContent>
    <mc:AlternateContent xmlns:mc="http://schemas.openxmlformats.org/markup-compatibility/2006">
      <mc:Choice Requires="x14">
        <oleObject progId="Equation.DSMT4" shapeId="1086" r:id="rId67">
          <objectPr defaultSize="0" autoPict="0" r:id="rId7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274320</xdr:colOff>
                <xdr:row>1</xdr:row>
                <xdr:rowOff>60960</xdr:rowOff>
              </to>
            </anchor>
          </objectPr>
        </oleObject>
      </mc:Choice>
      <mc:Fallback>
        <oleObject progId="Equation.DSMT4" shapeId="1086" r:id="rId6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朱杰</dc:creator>
  <cp:lastModifiedBy>13167</cp:lastModifiedBy>
  <dcterms:created xsi:type="dcterms:W3CDTF">2015-06-05T18:19:34Z</dcterms:created>
  <dcterms:modified xsi:type="dcterms:W3CDTF">2022-03-09T04:56:26Z</dcterms:modified>
</cp:coreProperties>
</file>