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richardwilson2/Desktop/Work/UNL work/Papers/Rim15/Rim15_2021/Rim15_Nat Comm_2022/Nat Comm Tables/"/>
    </mc:Choice>
  </mc:AlternateContent>
  <xr:revisionPtr revIDLastSave="0" documentId="13_ncr:1_{8C8D20DC-3438-9347-B831-2A88DF6778F3}" xr6:coauthVersionLast="47" xr6:coauthVersionMax="47" xr10:uidLastSave="{00000000-0000-0000-0000-000000000000}"/>
  <bookViews>
    <workbookView xWindow="13440" yWindow="5560" windowWidth="32420" windowHeight="20800" xr2:uid="{00000000-000D-0000-FFFF-FFFF00000000}"/>
  </bookViews>
  <sheets>
    <sheet name="Sheet1" sheetId="1" r:id="rId1"/>
  </sheets>
  <definedNames>
    <definedName name="_061121_GangLi_GSH" localSheetId="0">Sheet1!$A$2:$J$83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7" i="1" l="1"/>
  <c r="I154" i="1" s="1"/>
  <c r="H137" i="1"/>
  <c r="H154" i="1" s="1"/>
  <c r="G137" i="1"/>
  <c r="G143" i="1" s="1"/>
  <c r="E137" i="1"/>
  <c r="E143" i="1" s="1"/>
  <c r="D137" i="1"/>
  <c r="D143" i="1" s="1"/>
  <c r="C137" i="1"/>
  <c r="C143" i="1" s="1"/>
  <c r="J134" i="1"/>
  <c r="I134" i="1"/>
  <c r="H134" i="1"/>
  <c r="G134" i="1"/>
  <c r="F134" i="1"/>
  <c r="E134" i="1"/>
  <c r="D134" i="1"/>
  <c r="D187" i="1" s="1"/>
  <c r="C134" i="1"/>
  <c r="B134" i="1"/>
  <c r="J133" i="1"/>
  <c r="I133" i="1"/>
  <c r="H133" i="1"/>
  <c r="Q133" i="1" s="1"/>
  <c r="G133" i="1"/>
  <c r="P133" i="1" s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I131" i="1"/>
  <c r="H131" i="1"/>
  <c r="G131" i="1"/>
  <c r="F131" i="1"/>
  <c r="E131" i="1"/>
  <c r="D131" i="1"/>
  <c r="C131" i="1"/>
  <c r="B131" i="1"/>
  <c r="J130" i="1"/>
  <c r="I130" i="1"/>
  <c r="H130" i="1"/>
  <c r="G130" i="1"/>
  <c r="F130" i="1"/>
  <c r="E130" i="1"/>
  <c r="D130" i="1"/>
  <c r="C130" i="1"/>
  <c r="B130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P128" i="1" s="1"/>
  <c r="F128" i="1"/>
  <c r="E128" i="1"/>
  <c r="D128" i="1"/>
  <c r="C128" i="1"/>
  <c r="B128" i="1"/>
  <c r="J127" i="1"/>
  <c r="I127" i="1"/>
  <c r="H127" i="1"/>
  <c r="G127" i="1"/>
  <c r="F127" i="1"/>
  <c r="E127" i="1"/>
  <c r="D127" i="1"/>
  <c r="C127" i="1"/>
  <c r="B127" i="1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D176" i="1" s="1"/>
  <c r="C123" i="1"/>
  <c r="B123" i="1"/>
  <c r="J122" i="1"/>
  <c r="I122" i="1"/>
  <c r="H122" i="1"/>
  <c r="G122" i="1"/>
  <c r="F122" i="1"/>
  <c r="E122" i="1"/>
  <c r="D122" i="1"/>
  <c r="C122" i="1"/>
  <c r="C175" i="1" s="1"/>
  <c r="B122" i="1"/>
  <c r="J121" i="1"/>
  <c r="I121" i="1"/>
  <c r="H121" i="1"/>
  <c r="G121" i="1"/>
  <c r="F121" i="1"/>
  <c r="E121" i="1"/>
  <c r="D121" i="1"/>
  <c r="D174" i="1" s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D169" i="1" s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H166" i="1" s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D160" i="1" s="1"/>
  <c r="C107" i="1"/>
  <c r="B107" i="1"/>
  <c r="J106" i="1"/>
  <c r="I106" i="1"/>
  <c r="I159" i="1" s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N105" i="1" s="1"/>
  <c r="B105" i="1"/>
  <c r="J104" i="1"/>
  <c r="I104" i="1"/>
  <c r="H104" i="1"/>
  <c r="G104" i="1"/>
  <c r="Q104" i="1" s="1"/>
  <c r="F104" i="1"/>
  <c r="E104" i="1"/>
  <c r="D104" i="1"/>
  <c r="C104" i="1"/>
  <c r="B104" i="1"/>
  <c r="J103" i="1"/>
  <c r="I103" i="1"/>
  <c r="H103" i="1"/>
  <c r="G103" i="1"/>
  <c r="F103" i="1"/>
  <c r="E103" i="1"/>
  <c r="D103" i="1"/>
  <c r="D156" i="1" s="1"/>
  <c r="C103" i="1"/>
  <c r="B103" i="1"/>
  <c r="J102" i="1"/>
  <c r="I102" i="1"/>
  <c r="H102" i="1"/>
  <c r="G102" i="1"/>
  <c r="F102" i="1"/>
  <c r="E102" i="1"/>
  <c r="E155" i="1" s="1"/>
  <c r="D102" i="1"/>
  <c r="C102" i="1"/>
  <c r="B102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E152" i="1" s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C150" i="1" s="1"/>
  <c r="B97" i="1"/>
  <c r="H150" i="1" s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Q95" i="1" s="1"/>
  <c r="F95" i="1"/>
  <c r="E95" i="1"/>
  <c r="D95" i="1"/>
  <c r="C95" i="1"/>
  <c r="B95" i="1"/>
  <c r="I148" i="1" s="1"/>
  <c r="J94" i="1"/>
  <c r="I94" i="1"/>
  <c r="H94" i="1"/>
  <c r="G94" i="1"/>
  <c r="F94" i="1"/>
  <c r="E94" i="1"/>
  <c r="E147" i="1" s="1"/>
  <c r="D94" i="1"/>
  <c r="C94" i="1"/>
  <c r="B94" i="1"/>
  <c r="J93" i="1"/>
  <c r="I93" i="1"/>
  <c r="I146" i="1" s="1"/>
  <c r="H93" i="1"/>
  <c r="H146" i="1" s="1"/>
  <c r="G93" i="1"/>
  <c r="F93" i="1"/>
  <c r="E93" i="1"/>
  <c r="D93" i="1"/>
  <c r="D146" i="1" s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Q103" i="1" l="1"/>
  <c r="C162" i="1"/>
  <c r="C170" i="1"/>
  <c r="E176" i="1"/>
  <c r="D162" i="1"/>
  <c r="D170" i="1"/>
  <c r="D178" i="1"/>
  <c r="H180" i="1"/>
  <c r="Q97" i="1"/>
  <c r="H160" i="1"/>
  <c r="P108" i="1"/>
  <c r="N96" i="1"/>
  <c r="I160" i="1"/>
  <c r="H153" i="1"/>
  <c r="P102" i="1"/>
  <c r="N89" i="1"/>
  <c r="D150" i="1"/>
  <c r="P109" i="1"/>
  <c r="C176" i="1"/>
  <c r="I187" i="1"/>
  <c r="O100" i="1"/>
  <c r="C178" i="1"/>
  <c r="Q127" i="1"/>
  <c r="Q128" i="1"/>
  <c r="C157" i="1"/>
  <c r="C164" i="1"/>
  <c r="E170" i="1"/>
  <c r="N170" i="1" s="1"/>
  <c r="D171" i="1"/>
  <c r="C172" i="1"/>
  <c r="Q122" i="1"/>
  <c r="E179" i="1"/>
  <c r="D180" i="1"/>
  <c r="H184" i="1"/>
  <c r="H161" i="1"/>
  <c r="E172" i="1"/>
  <c r="I176" i="1"/>
  <c r="H155" i="1"/>
  <c r="G164" i="1"/>
  <c r="I178" i="1"/>
  <c r="H179" i="1"/>
  <c r="O131" i="1"/>
  <c r="O87" i="1"/>
  <c r="Q93" i="1"/>
  <c r="I151" i="1"/>
  <c r="I158" i="1"/>
  <c r="Q107" i="1"/>
  <c r="P114" i="1"/>
  <c r="C171" i="1"/>
  <c r="I173" i="1"/>
  <c r="D184" i="1"/>
  <c r="O126" i="1"/>
  <c r="C186" i="1"/>
  <c r="E141" i="1"/>
  <c r="E157" i="1"/>
  <c r="E163" i="1"/>
  <c r="D164" i="1"/>
  <c r="N164" i="1" s="1"/>
  <c r="Q115" i="1"/>
  <c r="G169" i="1"/>
  <c r="I174" i="1"/>
  <c r="G176" i="1"/>
  <c r="E178" i="1"/>
  <c r="D179" i="1"/>
  <c r="H182" i="1"/>
  <c r="D186" i="1"/>
  <c r="C144" i="1"/>
  <c r="E150" i="1"/>
  <c r="N150" i="1" s="1"/>
  <c r="Q87" i="1"/>
  <c r="D144" i="1"/>
  <c r="O92" i="1"/>
  <c r="I147" i="1"/>
  <c r="I155" i="1"/>
  <c r="P103" i="1"/>
  <c r="D158" i="1"/>
  <c r="C159" i="1"/>
  <c r="E164" i="1"/>
  <c r="N113" i="1"/>
  <c r="H169" i="1"/>
  <c r="Q117" i="1"/>
  <c r="D173" i="1"/>
  <c r="N121" i="1"/>
  <c r="I182" i="1"/>
  <c r="D142" i="1"/>
  <c r="E144" i="1"/>
  <c r="O93" i="1"/>
  <c r="P97" i="1"/>
  <c r="D152" i="1"/>
  <c r="E158" i="1"/>
  <c r="Q109" i="1"/>
  <c r="Q110" i="1"/>
  <c r="E165" i="1"/>
  <c r="I169" i="1"/>
  <c r="G171" i="1"/>
  <c r="E173" i="1"/>
  <c r="P132" i="1"/>
  <c r="Q89" i="1"/>
  <c r="O102" i="1"/>
  <c r="Q102" i="1"/>
  <c r="O108" i="1"/>
  <c r="N115" i="1"/>
  <c r="H171" i="1"/>
  <c r="Q119" i="1"/>
  <c r="H178" i="1"/>
  <c r="C182" i="1"/>
  <c r="I184" i="1"/>
  <c r="Q108" i="1"/>
  <c r="H163" i="1"/>
  <c r="I141" i="1"/>
  <c r="Q91" i="1"/>
  <c r="E146" i="1"/>
  <c r="E153" i="1"/>
  <c r="D155" i="1"/>
  <c r="I157" i="1"/>
  <c r="H164" i="1"/>
  <c r="E167" i="1"/>
  <c r="D168" i="1"/>
  <c r="C169" i="1"/>
  <c r="I171" i="1"/>
  <c r="D182" i="1"/>
  <c r="G187" i="1"/>
  <c r="Q99" i="1"/>
  <c r="H165" i="1"/>
  <c r="H173" i="1"/>
  <c r="Q121" i="1"/>
  <c r="C177" i="1"/>
  <c r="E182" i="1"/>
  <c r="N178" i="1"/>
  <c r="O178" i="1"/>
  <c r="N176" i="1"/>
  <c r="O176" i="1"/>
  <c r="E151" i="1"/>
  <c r="O105" i="1"/>
  <c r="N111" i="1"/>
  <c r="O115" i="1"/>
  <c r="Q126" i="1"/>
  <c r="E181" i="1"/>
  <c r="E183" i="1"/>
  <c r="O134" i="1"/>
  <c r="C154" i="1"/>
  <c r="C158" i="1"/>
  <c r="C184" i="1"/>
  <c r="N91" i="1"/>
  <c r="N93" i="1"/>
  <c r="N87" i="1"/>
  <c r="O91" i="1"/>
  <c r="G145" i="1"/>
  <c r="G149" i="1"/>
  <c r="N97" i="1"/>
  <c r="S97" i="1" s="1"/>
  <c r="O99" i="1"/>
  <c r="N99" i="1"/>
  <c r="I153" i="1"/>
  <c r="I163" i="1"/>
  <c r="O111" i="1"/>
  <c r="I165" i="1"/>
  <c r="Q113" i="1"/>
  <c r="P115" i="1"/>
  <c r="N117" i="1"/>
  <c r="O121" i="1"/>
  <c r="G175" i="1"/>
  <c r="G177" i="1"/>
  <c r="O132" i="1"/>
  <c r="Q132" i="1"/>
  <c r="E187" i="1"/>
  <c r="P134" i="1"/>
  <c r="C140" i="1"/>
  <c r="D154" i="1"/>
  <c r="G170" i="1"/>
  <c r="I143" i="1"/>
  <c r="O89" i="1"/>
  <c r="Q88" i="1"/>
  <c r="P91" i="1"/>
  <c r="N94" i="1"/>
  <c r="H149" i="1"/>
  <c r="O97" i="1"/>
  <c r="G151" i="1"/>
  <c r="N104" i="1"/>
  <c r="N106" i="1"/>
  <c r="O117" i="1"/>
  <c r="P121" i="1"/>
  <c r="H175" i="1"/>
  <c r="N123" i="1"/>
  <c r="H177" i="1"/>
  <c r="N127" i="1"/>
  <c r="O127" i="1"/>
  <c r="G181" i="1"/>
  <c r="G183" i="1"/>
  <c r="E184" i="1"/>
  <c r="D185" i="1"/>
  <c r="I186" i="1"/>
  <c r="Q134" i="1"/>
  <c r="C142" i="1"/>
  <c r="E154" i="1"/>
  <c r="C180" i="1"/>
  <c r="H143" i="1"/>
  <c r="O88" i="1"/>
  <c r="H145" i="1"/>
  <c r="E140" i="1"/>
  <c r="D141" i="1"/>
  <c r="H142" i="1"/>
  <c r="I145" i="1"/>
  <c r="O94" i="1"/>
  <c r="O95" i="1"/>
  <c r="I149" i="1"/>
  <c r="H151" i="1"/>
  <c r="N100" i="1"/>
  <c r="D157" i="1"/>
  <c r="N157" i="1" s="1"/>
  <c r="O104" i="1"/>
  <c r="Q105" i="1"/>
  <c r="D159" i="1"/>
  <c r="O159" i="1" s="1"/>
  <c r="I161" i="1"/>
  <c r="C163" i="1"/>
  <c r="N110" i="1"/>
  <c r="C165" i="1"/>
  <c r="N112" i="1"/>
  <c r="I166" i="1"/>
  <c r="H167" i="1"/>
  <c r="H172" i="1"/>
  <c r="P120" i="1"/>
  <c r="I175" i="1"/>
  <c r="O123" i="1"/>
  <c r="I177" i="1"/>
  <c r="Q125" i="1"/>
  <c r="P127" i="1"/>
  <c r="H181" i="1"/>
  <c r="N129" i="1"/>
  <c r="H183" i="1"/>
  <c r="E185" i="1"/>
  <c r="N133" i="1"/>
  <c r="S133" i="1" s="1"/>
  <c r="O133" i="1"/>
  <c r="G154" i="1"/>
  <c r="G158" i="1"/>
  <c r="C166" i="1"/>
  <c r="C174" i="1"/>
  <c r="H186" i="1"/>
  <c r="P104" i="1"/>
  <c r="P105" i="1"/>
  <c r="E159" i="1"/>
  <c r="N107" i="1"/>
  <c r="D163" i="1"/>
  <c r="O110" i="1"/>
  <c r="Q111" i="1"/>
  <c r="D165" i="1"/>
  <c r="I167" i="1"/>
  <c r="N116" i="1"/>
  <c r="N118" i="1"/>
  <c r="I172" i="1"/>
  <c r="P126" i="1"/>
  <c r="I181" i="1"/>
  <c r="O129" i="1"/>
  <c r="I183" i="1"/>
  <c r="Q131" i="1"/>
  <c r="H187" i="1"/>
  <c r="Q187" i="1" s="1"/>
  <c r="C160" i="1"/>
  <c r="C168" i="1"/>
  <c r="Q171" i="1"/>
  <c r="P89" i="1"/>
  <c r="O96" i="1"/>
  <c r="I156" i="1"/>
  <c r="P110" i="1"/>
  <c r="O116" i="1"/>
  <c r="N122" i="1"/>
  <c r="N124" i="1"/>
  <c r="C152" i="1"/>
  <c r="N92" i="1"/>
  <c r="H140" i="1"/>
  <c r="P88" i="1"/>
  <c r="D145" i="1"/>
  <c r="Q94" i="1"/>
  <c r="D149" i="1"/>
  <c r="P96" i="1"/>
  <c r="S96" i="1" s="1"/>
  <c r="C151" i="1"/>
  <c r="N98" i="1"/>
  <c r="H152" i="1"/>
  <c r="N103" i="1"/>
  <c r="O103" i="1"/>
  <c r="G157" i="1"/>
  <c r="G159" i="1"/>
  <c r="E160" i="1"/>
  <c r="D161" i="1"/>
  <c r="H162" i="1"/>
  <c r="I164" i="1"/>
  <c r="P164" i="1" s="1"/>
  <c r="O113" i="1"/>
  <c r="O114" i="1"/>
  <c r="Q114" i="1"/>
  <c r="E169" i="1"/>
  <c r="N169" i="1" s="1"/>
  <c r="P116" i="1"/>
  <c r="H170" i="1"/>
  <c r="E171" i="1"/>
  <c r="O119" i="1"/>
  <c r="D175" i="1"/>
  <c r="O122" i="1"/>
  <c r="Q123" i="1"/>
  <c r="D177" i="1"/>
  <c r="I179" i="1"/>
  <c r="C181" i="1"/>
  <c r="N128" i="1"/>
  <c r="S128" i="1" s="1"/>
  <c r="C183" i="1"/>
  <c r="N130" i="1"/>
  <c r="H185" i="1"/>
  <c r="C156" i="1"/>
  <c r="C145" i="1"/>
  <c r="I140" i="1"/>
  <c r="H141" i="1"/>
  <c r="I144" i="1"/>
  <c r="E145" i="1"/>
  <c r="H147" i="1"/>
  <c r="P95" i="1"/>
  <c r="E149" i="1"/>
  <c r="Q96" i="1"/>
  <c r="D151" i="1"/>
  <c r="O98" i="1"/>
  <c r="I152" i="1"/>
  <c r="Q100" i="1"/>
  <c r="H157" i="1"/>
  <c r="H159" i="1"/>
  <c r="E161" i="1"/>
  <c r="N109" i="1"/>
  <c r="S109" i="1" s="1"/>
  <c r="O109" i="1"/>
  <c r="G163" i="1"/>
  <c r="G165" i="1"/>
  <c r="E166" i="1"/>
  <c r="D167" i="1"/>
  <c r="H168" i="1"/>
  <c r="Q116" i="1"/>
  <c r="I170" i="1"/>
  <c r="D172" i="1"/>
  <c r="N172" i="1" s="1"/>
  <c r="O120" i="1"/>
  <c r="Q120" i="1"/>
  <c r="E175" i="1"/>
  <c r="P122" i="1"/>
  <c r="P123" i="1"/>
  <c r="E177" i="1"/>
  <c r="O177" i="1" s="1"/>
  <c r="O125" i="1"/>
  <c r="D181" i="1"/>
  <c r="O128" i="1"/>
  <c r="Q129" i="1"/>
  <c r="D183" i="1"/>
  <c r="I185" i="1"/>
  <c r="C187" i="1"/>
  <c r="N134" i="1"/>
  <c r="S134" i="1" s="1"/>
  <c r="C146" i="1"/>
  <c r="G182" i="1"/>
  <c r="S105" i="1"/>
  <c r="C148" i="1"/>
  <c r="D140" i="1"/>
  <c r="D148" i="1"/>
  <c r="D166" i="1"/>
  <c r="E142" i="1"/>
  <c r="E148" i="1"/>
  <c r="E168" i="1"/>
  <c r="E174" i="1"/>
  <c r="E180" i="1"/>
  <c r="E186" i="1"/>
  <c r="G140" i="1"/>
  <c r="G142" i="1"/>
  <c r="G144" i="1"/>
  <c r="G146" i="1"/>
  <c r="G148" i="1"/>
  <c r="G150" i="1"/>
  <c r="G152" i="1"/>
  <c r="G156" i="1"/>
  <c r="G160" i="1"/>
  <c r="G162" i="1"/>
  <c r="G166" i="1"/>
  <c r="G168" i="1"/>
  <c r="G172" i="1"/>
  <c r="G174" i="1"/>
  <c r="G178" i="1"/>
  <c r="G180" i="1"/>
  <c r="G184" i="1"/>
  <c r="G186" i="1"/>
  <c r="E156" i="1"/>
  <c r="H144" i="1"/>
  <c r="P111" i="1"/>
  <c r="S111" i="1" s="1"/>
  <c r="I168" i="1"/>
  <c r="I180" i="1"/>
  <c r="H156" i="1"/>
  <c r="P92" i="1"/>
  <c r="P117" i="1"/>
  <c r="S117" i="1" s="1"/>
  <c r="P129" i="1"/>
  <c r="I142" i="1"/>
  <c r="I150" i="1"/>
  <c r="I162" i="1"/>
  <c r="Q92" i="1"/>
  <c r="Q98" i="1"/>
  <c r="O106" i="1"/>
  <c r="O112" i="1"/>
  <c r="O118" i="1"/>
  <c r="O124" i="1"/>
  <c r="O130" i="1"/>
  <c r="C141" i="1"/>
  <c r="C147" i="1"/>
  <c r="C149" i="1"/>
  <c r="C153" i="1"/>
  <c r="C155" i="1"/>
  <c r="C161" i="1"/>
  <c r="C167" i="1"/>
  <c r="C173" i="1"/>
  <c r="C179" i="1"/>
  <c r="C185" i="1"/>
  <c r="H148" i="1"/>
  <c r="H176" i="1"/>
  <c r="P176" i="1" s="1"/>
  <c r="P98" i="1"/>
  <c r="P93" i="1"/>
  <c r="P99" i="1"/>
  <c r="P106" i="1"/>
  <c r="S106" i="1" s="1"/>
  <c r="P112" i="1"/>
  <c r="P118" i="1"/>
  <c r="S118" i="1" s="1"/>
  <c r="N119" i="1"/>
  <c r="P124" i="1"/>
  <c r="N125" i="1"/>
  <c r="P130" i="1"/>
  <c r="N131" i="1"/>
  <c r="D147" i="1"/>
  <c r="D153" i="1"/>
  <c r="E162" i="1"/>
  <c r="N162" i="1" s="1"/>
  <c r="Q106" i="1"/>
  <c r="O107" i="1"/>
  <c r="Q112" i="1"/>
  <c r="Q118" i="1"/>
  <c r="Q124" i="1"/>
  <c r="Q130" i="1"/>
  <c r="H174" i="1"/>
  <c r="P87" i="1"/>
  <c r="N88" i="1"/>
  <c r="P94" i="1"/>
  <c r="S94" i="1" s="1"/>
  <c r="N95" i="1"/>
  <c r="S95" i="1" s="1"/>
  <c r="P100" i="1"/>
  <c r="S100" i="1" s="1"/>
  <c r="N102" i="1"/>
  <c r="S102" i="1" s="1"/>
  <c r="P107" i="1"/>
  <c r="N108" i="1"/>
  <c r="S108" i="1" s="1"/>
  <c r="P113" i="1"/>
  <c r="S113" i="1" s="1"/>
  <c r="N114" i="1"/>
  <c r="S114" i="1" s="1"/>
  <c r="P119" i="1"/>
  <c r="N120" i="1"/>
  <c r="S120" i="1" s="1"/>
  <c r="P125" i="1"/>
  <c r="N126" i="1"/>
  <c r="S126" i="1" s="1"/>
  <c r="P131" i="1"/>
  <c r="N132" i="1"/>
  <c r="S132" i="1" s="1"/>
  <c r="G141" i="1"/>
  <c r="G147" i="1"/>
  <c r="G153" i="1"/>
  <c r="G155" i="1"/>
  <c r="G161" i="1"/>
  <c r="G167" i="1"/>
  <c r="G173" i="1"/>
  <c r="G179" i="1"/>
  <c r="G185" i="1"/>
  <c r="H158" i="1"/>
  <c r="S124" i="1" l="1"/>
  <c r="N186" i="1"/>
  <c r="S103" i="1"/>
  <c r="S121" i="1"/>
  <c r="O157" i="1"/>
  <c r="O164" i="1"/>
  <c r="S112" i="1"/>
  <c r="O171" i="1"/>
  <c r="S89" i="1"/>
  <c r="Q169" i="1"/>
  <c r="S107" i="1"/>
  <c r="N144" i="1"/>
  <c r="O150" i="1"/>
  <c r="O144" i="1"/>
  <c r="N182" i="1"/>
  <c r="S98" i="1"/>
  <c r="S116" i="1"/>
  <c r="O170" i="1"/>
  <c r="S115" i="1"/>
  <c r="S123" i="1"/>
  <c r="S91" i="1"/>
  <c r="N175" i="1"/>
  <c r="S92" i="1"/>
  <c r="O182" i="1"/>
  <c r="P171" i="1"/>
  <c r="S127" i="1"/>
  <c r="S87" i="1"/>
  <c r="P169" i="1"/>
  <c r="S169" i="1" s="1"/>
  <c r="N155" i="1"/>
  <c r="O155" i="1"/>
  <c r="P163" i="1"/>
  <c r="Q163" i="1"/>
  <c r="S110" i="1"/>
  <c r="N142" i="1"/>
  <c r="O142" i="1"/>
  <c r="P151" i="1"/>
  <c r="Q151" i="1"/>
  <c r="P170" i="1"/>
  <c r="Q170" i="1"/>
  <c r="P175" i="1"/>
  <c r="S175" i="1" s="1"/>
  <c r="Q175" i="1"/>
  <c r="P160" i="1"/>
  <c r="Q160" i="1"/>
  <c r="N163" i="1"/>
  <c r="O163" i="1"/>
  <c r="N159" i="1"/>
  <c r="S164" i="1"/>
  <c r="S176" i="1"/>
  <c r="N171" i="1"/>
  <c r="S171" i="1" s="1"/>
  <c r="P162" i="1"/>
  <c r="S162" i="1" s="1"/>
  <c r="Q162" i="1"/>
  <c r="S88" i="1"/>
  <c r="P180" i="1"/>
  <c r="Q180" i="1"/>
  <c r="O140" i="1"/>
  <c r="N140" i="1"/>
  <c r="Q176" i="1"/>
  <c r="P155" i="1"/>
  <c r="Q155" i="1"/>
  <c r="P184" i="1"/>
  <c r="Q184" i="1"/>
  <c r="N174" i="1"/>
  <c r="O174" i="1"/>
  <c r="S182" i="1"/>
  <c r="N177" i="1"/>
  <c r="P142" i="1"/>
  <c r="Q142" i="1"/>
  <c r="N153" i="1"/>
  <c r="O153" i="1"/>
  <c r="P182" i="1"/>
  <c r="Q182" i="1"/>
  <c r="N146" i="1"/>
  <c r="O146" i="1"/>
  <c r="N147" i="1"/>
  <c r="O147" i="1"/>
  <c r="P152" i="1"/>
  <c r="Q152" i="1"/>
  <c r="N145" i="1"/>
  <c r="O145" i="1"/>
  <c r="P179" i="1"/>
  <c r="Q179" i="1"/>
  <c r="N179" i="1"/>
  <c r="O179" i="1"/>
  <c r="N141" i="1"/>
  <c r="O141" i="1"/>
  <c r="P174" i="1"/>
  <c r="Q174" i="1"/>
  <c r="P150" i="1"/>
  <c r="S150" i="1" s="1"/>
  <c r="Q150" i="1"/>
  <c r="N187" i="1"/>
  <c r="O187" i="1"/>
  <c r="N181" i="1"/>
  <c r="O181" i="1"/>
  <c r="N151" i="1"/>
  <c r="O151" i="1"/>
  <c r="N152" i="1"/>
  <c r="O152" i="1"/>
  <c r="N166" i="1"/>
  <c r="O166" i="1"/>
  <c r="O186" i="1"/>
  <c r="Q164" i="1"/>
  <c r="P187" i="1"/>
  <c r="P153" i="1"/>
  <c r="Q153" i="1"/>
  <c r="N149" i="1"/>
  <c r="O149" i="1"/>
  <c r="P185" i="1"/>
  <c r="Q185" i="1"/>
  <c r="N148" i="1"/>
  <c r="O148" i="1"/>
  <c r="P172" i="1"/>
  <c r="S172" i="1" s="1"/>
  <c r="Q172" i="1"/>
  <c r="P148" i="1"/>
  <c r="Q148" i="1"/>
  <c r="O175" i="1"/>
  <c r="P158" i="1"/>
  <c r="Q158" i="1"/>
  <c r="O169" i="1"/>
  <c r="P183" i="1"/>
  <c r="Q183" i="1"/>
  <c r="P149" i="1"/>
  <c r="Q149" i="1"/>
  <c r="N184" i="1"/>
  <c r="S184" i="1" s="1"/>
  <c r="O184" i="1"/>
  <c r="S170" i="1"/>
  <c r="P147" i="1"/>
  <c r="Q147" i="1"/>
  <c r="P141" i="1"/>
  <c r="Q141" i="1"/>
  <c r="N185" i="1"/>
  <c r="O185" i="1"/>
  <c r="P178" i="1"/>
  <c r="S178" i="1" s="1"/>
  <c r="Q178" i="1"/>
  <c r="P173" i="1"/>
  <c r="Q173" i="1"/>
  <c r="P167" i="1"/>
  <c r="Q167" i="1"/>
  <c r="P168" i="1"/>
  <c r="Q168" i="1"/>
  <c r="P146" i="1"/>
  <c r="Q146" i="1"/>
  <c r="P159" i="1"/>
  <c r="Q159" i="1"/>
  <c r="S122" i="1"/>
  <c r="N168" i="1"/>
  <c r="O168" i="1"/>
  <c r="N180" i="1"/>
  <c r="S180" i="1" s="1"/>
  <c r="O180" i="1"/>
  <c r="P181" i="1"/>
  <c r="Q181" i="1"/>
  <c r="P145" i="1"/>
  <c r="Q145" i="1"/>
  <c r="N158" i="1"/>
  <c r="O158" i="1"/>
  <c r="O172" i="1"/>
  <c r="O162" i="1"/>
  <c r="P186" i="1"/>
  <c r="S186" i="1" s="1"/>
  <c r="Q186" i="1"/>
  <c r="Q140" i="1"/>
  <c r="P140" i="1"/>
  <c r="P156" i="1"/>
  <c r="Q156" i="1"/>
  <c r="N183" i="1"/>
  <c r="O183" i="1"/>
  <c r="N173" i="1"/>
  <c r="S173" i="1" s="1"/>
  <c r="O173" i="1"/>
  <c r="S99" i="1"/>
  <c r="N167" i="1"/>
  <c r="S167" i="1" s="1"/>
  <c r="O167" i="1"/>
  <c r="P161" i="1"/>
  <c r="Q161" i="1"/>
  <c r="S130" i="1"/>
  <c r="S93" i="1"/>
  <c r="N161" i="1"/>
  <c r="O161" i="1"/>
  <c r="S129" i="1"/>
  <c r="P166" i="1"/>
  <c r="Q166" i="1"/>
  <c r="P144" i="1"/>
  <c r="S144" i="1" s="1"/>
  <c r="Q144" i="1"/>
  <c r="P165" i="1"/>
  <c r="Q165" i="1"/>
  <c r="N156" i="1"/>
  <c r="O156" i="1"/>
  <c r="P157" i="1"/>
  <c r="S157" i="1" s="1"/>
  <c r="Q157" i="1"/>
  <c r="N160" i="1"/>
  <c r="S160" i="1" s="1"/>
  <c r="O160" i="1"/>
  <c r="N165" i="1"/>
  <c r="S165" i="1" s="1"/>
  <c r="O165" i="1"/>
  <c r="S104" i="1"/>
  <c r="P177" i="1"/>
  <c r="Q177" i="1"/>
  <c r="S131" i="1"/>
  <c r="S125" i="1"/>
  <c r="S119" i="1"/>
  <c r="S174" i="1" l="1"/>
  <c r="S159" i="1"/>
  <c r="S148" i="1"/>
  <c r="S141" i="1"/>
  <c r="S153" i="1"/>
  <c r="S183" i="1"/>
  <c r="S185" i="1"/>
  <c r="S187" i="1"/>
  <c r="S179" i="1"/>
  <c r="S147" i="1"/>
  <c r="S181" i="1"/>
  <c r="S166" i="1"/>
  <c r="S163" i="1"/>
  <c r="S155" i="1"/>
  <c r="S177" i="1"/>
  <c r="S168" i="1"/>
  <c r="S152" i="1"/>
  <c r="S146" i="1"/>
  <c r="S156" i="1"/>
  <c r="S142" i="1"/>
  <c r="S158" i="1"/>
  <c r="S149" i="1"/>
  <c r="S161" i="1"/>
  <c r="S151" i="1"/>
  <c r="S145" i="1"/>
  <c r="S14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61121-GangLi-GSH" type="6" refreshedVersion="2" background="1" saveData="1">
    <textPr sourceFile="C:\Users\Javier Seravalli\Documents\MS_Projects\RichardWilson\061121-GangLi-GSH.txt">
      <textFields>
        <textField/>
      </textFields>
    </textPr>
  </connection>
</connections>
</file>

<file path=xl/sharedStrings.xml><?xml version="1.0" encoding="utf-8"?>
<sst xmlns="http://schemas.openxmlformats.org/spreadsheetml/2006/main" count="235" uniqueCount="112">
  <si>
    <t>Original Filename</t>
  </si>
  <si>
    <t>F:\Analyst Data\Projects\RBC\Data\052621-R-Wilson-GSH.wiff (sample 43)</t>
  </si>
  <si>
    <t>F:\Analyst Data\Projects\RBC\Data\052621-R-Wilson-GSH.wiff (sample 44)</t>
  </si>
  <si>
    <t>F:\Analyst Data\Projects\RBC\Data\052621-R-Wilson-GSH.wiff (sample 45)</t>
  </si>
  <si>
    <t>F:\Analyst Data\Projects\RBC\Data\052621-R-Wilson-GSH.wiff (sample 46)</t>
  </si>
  <si>
    <t>F:\Analyst Data\Projects\RBC\Data\052621-R-Wilson-GSH.wiff (sample 47)</t>
  </si>
  <si>
    <t>F:\Analyst Data\Projects\RBC\Data\052621-R-Wilson-GSH.wiff (sample 48)</t>
  </si>
  <si>
    <t>F:\Analyst Data\Projects\RBC\Data\052621-R-Wilson-GSH.wiff (sample 49)</t>
  </si>
  <si>
    <t>F:\Analyst Data\Projects\RBC\Data\052621-R-Wilson-GSH.wiff (sample 50)</t>
  </si>
  <si>
    <t>F:\Analyst Data\Projects\RBC\Data\052621-R-Wilson-GSH.wiff (sample 42)</t>
  </si>
  <si>
    <t>Sample Name</t>
  </si>
  <si>
    <t>LC-H2O</t>
  </si>
  <si>
    <t>Guy11-R1</t>
  </si>
  <si>
    <t>Guy11-R2</t>
  </si>
  <si>
    <t>Guy11-R3</t>
  </si>
  <si>
    <t>10uM-A9906-2</t>
  </si>
  <si>
    <t>Acquisition Date &amp; Time</t>
  </si>
  <si>
    <t>Vial Number</t>
  </si>
  <si>
    <t>Injection Volume</t>
  </si>
  <si>
    <t>Acq. Method Name</t>
  </si>
  <si>
    <t>(+)-RostonRevPlus.dam</t>
  </si>
  <si>
    <t>slope cps /pmole</t>
  </si>
  <si>
    <t>Intercept cps</t>
  </si>
  <si>
    <t>ethanolamine</t>
  </si>
  <si>
    <t>glycine</t>
  </si>
  <si>
    <t>alanine</t>
  </si>
  <si>
    <t>betaine aldehyde</t>
  </si>
  <si>
    <t>4-aminobutyrate</t>
  </si>
  <si>
    <t>dimethylglycine</t>
  </si>
  <si>
    <t>serine</t>
  </si>
  <si>
    <t>P5C</t>
  </si>
  <si>
    <t>proline</t>
  </si>
  <si>
    <t>H-proline</t>
  </si>
  <si>
    <t>betaine</t>
  </si>
  <si>
    <t>valine</t>
  </si>
  <si>
    <t>threonine</t>
  </si>
  <si>
    <t>homoserine</t>
  </si>
  <si>
    <t>cysteine</t>
  </si>
  <si>
    <t>nicotinamide</t>
  </si>
  <si>
    <t>taurine</t>
  </si>
  <si>
    <t>Imidazoleacetic acid</t>
  </si>
  <si>
    <t>DL-Pipecolic acid</t>
  </si>
  <si>
    <t>hydroxyproline</t>
  </si>
  <si>
    <t>Leucine</t>
  </si>
  <si>
    <t>Isoleucine</t>
  </si>
  <si>
    <t>leucine-isoleucine</t>
  </si>
  <si>
    <t>ornithine</t>
  </si>
  <si>
    <t>asparagine</t>
  </si>
  <si>
    <t>aspartate</t>
  </si>
  <si>
    <t>Methylcysteine</t>
  </si>
  <si>
    <t>homocysteine</t>
  </si>
  <si>
    <t>methylnicotinamide</t>
  </si>
  <si>
    <t>lysine</t>
  </si>
  <si>
    <t>glutamine</t>
  </si>
  <si>
    <t>glutamate</t>
  </si>
  <si>
    <t>methionine</t>
  </si>
  <si>
    <t>histidine</t>
  </si>
  <si>
    <t>2-Aminooctanoic acid</t>
  </si>
  <si>
    <t>2-amino adipic acid</t>
  </si>
  <si>
    <t>Methionine sulfoxide</t>
  </si>
  <si>
    <t>phenylalanine</t>
  </si>
  <si>
    <t>1-Methyl-Histidine</t>
  </si>
  <si>
    <t>arginine</t>
  </si>
  <si>
    <t>citrulline</t>
  </si>
  <si>
    <t>N-carbamoyl-L-aspartate</t>
  </si>
  <si>
    <t>tyrosine</t>
  </si>
  <si>
    <t>Phosphorylcholine</t>
  </si>
  <si>
    <t>3-phospho-serine</t>
  </si>
  <si>
    <t>N6-Acetyl-L-lysine</t>
  </si>
  <si>
    <t>tryptophan</t>
  </si>
  <si>
    <t>Kynurenine</t>
  </si>
  <si>
    <t>Flavone</t>
  </si>
  <si>
    <t>cystathionine</t>
  </si>
  <si>
    <t>5-methoxytryptophan</t>
  </si>
  <si>
    <t>Cystine</t>
  </si>
  <si>
    <t>biotin</t>
  </si>
  <si>
    <t>Glycerophosphocholine</t>
  </si>
  <si>
    <t>thiamine</t>
  </si>
  <si>
    <t>S-ribosyl-L-homocysteine_pos</t>
  </si>
  <si>
    <t>homocystine</t>
  </si>
  <si>
    <t>glutathione</t>
  </si>
  <si>
    <t>Nicotinamide ribotide</t>
  </si>
  <si>
    <t>thiamine-phosphate</t>
  </si>
  <si>
    <t>AMP</t>
  </si>
  <si>
    <t>S-adenosyl-L-methioninamine</t>
  </si>
  <si>
    <t>riboflavin</t>
  </si>
  <si>
    <t>S-adenosyl-L-homoCysteine_pos</t>
  </si>
  <si>
    <t>S-adenosyl-L-methionine</t>
  </si>
  <si>
    <t>ADP_pos</t>
  </si>
  <si>
    <t>folate</t>
  </si>
  <si>
    <t>7,8-dihydrofolate</t>
  </si>
  <si>
    <t>5-methyl-THF</t>
  </si>
  <si>
    <t>ATP_pos</t>
  </si>
  <si>
    <t>glutathione disulfide_pos</t>
  </si>
  <si>
    <t>NAD+_pos</t>
  </si>
  <si>
    <t>NADH</t>
  </si>
  <si>
    <t>NADP+_pos</t>
  </si>
  <si>
    <t>NADPH</t>
  </si>
  <si>
    <t>FAD</t>
  </si>
  <si>
    <t>stddev</t>
  </si>
  <si>
    <t>uM</t>
  </si>
  <si>
    <t>leucine</t>
  </si>
  <si>
    <t>mg</t>
  </si>
  <si>
    <t>mg/mL</t>
  </si>
  <si>
    <t>umoles/g</t>
  </si>
  <si>
    <r>
      <t>∆</t>
    </r>
    <r>
      <rPr>
        <b/>
        <i/>
        <sz val="11"/>
        <color theme="1"/>
        <rFont val="Calibri"/>
        <family val="2"/>
        <scheme val="minor"/>
      </rPr>
      <t>rim15</t>
    </r>
    <r>
      <rPr>
        <b/>
        <sz val="11"/>
        <color theme="1"/>
        <rFont val="Calibri"/>
        <family val="2"/>
        <scheme val="minor"/>
      </rPr>
      <t>/Guy11</t>
    </r>
  </si>
  <si>
    <t>∆rim15</t>
  </si>
  <si>
    <t>∆rim15/Guy11</t>
  </si>
  <si>
    <t>∆rim15-R1</t>
  </si>
  <si>
    <t>∆rim15-R2</t>
  </si>
  <si>
    <t>∆rim15-R3</t>
  </si>
  <si>
    <r>
      <t>Supplementary Table 7. Metabolomic analysis of ∆</t>
    </r>
    <r>
      <rPr>
        <b/>
        <i/>
        <sz val="11"/>
        <color theme="1"/>
        <rFont val="Calibri"/>
        <family val="2"/>
        <scheme val="minor"/>
      </rPr>
      <t xml:space="preserve">rim15 </t>
    </r>
    <r>
      <rPr>
        <b/>
        <sz val="11"/>
        <color theme="1"/>
        <rFont val="Calibri"/>
        <family val="2"/>
        <scheme val="minor"/>
      </rPr>
      <t>and Guy11 vegetative hyphae after growth on minimal media with glutamine as a sole carbon and nitrogen source.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</si>
</sst>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C21F2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22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2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61121-GangLi-GSH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8"/>
  <sheetViews>
    <sheetView tabSelected="1" zoomScaleNormal="100" workbookViewId="0">
      <selection activeCell="A2" sqref="A2"/>
    </sheetView>
  </sheetViews>
  <sheetFormatPr baseColWidth="10" defaultColWidth="9" defaultRowHeight="15" x14ac:dyDescent="0.2"/>
  <cols>
    <col min="1" max="1" width="51.6640625" style="2" customWidth="1"/>
    <col min="2" max="10" width="13.6640625" style="3" customWidth="1"/>
    <col min="11" max="17" width="13.6640625" customWidth="1"/>
    <col min="19" max="20" width="13.6640625" customWidth="1"/>
  </cols>
  <sheetData>
    <row r="1" spans="1:14" x14ac:dyDescent="0.2">
      <c r="A1" s="67" t="s">
        <v>111</v>
      </c>
      <c r="B1" s="67"/>
      <c r="C1" s="67"/>
      <c r="D1" s="67"/>
      <c r="E1" s="67"/>
    </row>
    <row r="2" spans="1:14" s="1" customFormat="1" ht="9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4" s="1" customFormat="1" ht="16" x14ac:dyDescent="0.2">
      <c r="A3" s="1" t="s">
        <v>10</v>
      </c>
      <c r="B3" s="1" t="s">
        <v>11</v>
      </c>
      <c r="C3" s="4" t="s">
        <v>108</v>
      </c>
      <c r="D3" s="4" t="s">
        <v>109</v>
      </c>
      <c r="E3" s="4" t="s">
        <v>110</v>
      </c>
      <c r="F3" s="1" t="s">
        <v>11</v>
      </c>
      <c r="G3" s="6" t="s">
        <v>12</v>
      </c>
      <c r="H3" s="6" t="s">
        <v>13</v>
      </c>
      <c r="I3" s="6" t="s">
        <v>14</v>
      </c>
      <c r="J3" s="1" t="s">
        <v>15</v>
      </c>
    </row>
    <row r="4" spans="1:14" s="1" customFormat="1" ht="16" x14ac:dyDescent="0.2">
      <c r="A4" s="1" t="s">
        <v>16</v>
      </c>
      <c r="B4" s="5">
        <v>44358.658865740697</v>
      </c>
      <c r="C4" s="5">
        <v>44358.6875462963</v>
      </c>
      <c r="D4" s="5">
        <v>44358.716180555602</v>
      </c>
      <c r="E4" s="5">
        <v>44358.744722222204</v>
      </c>
      <c r="F4" s="5">
        <v>44358.773356481499</v>
      </c>
      <c r="G4" s="5">
        <v>44358.8019444444</v>
      </c>
      <c r="H4" s="5">
        <v>44358.830671296302</v>
      </c>
      <c r="I4" s="5">
        <v>44358.859456018501</v>
      </c>
      <c r="J4" s="5">
        <v>44358.630104166703</v>
      </c>
    </row>
    <row r="5" spans="1:14" s="1" customFormat="1" ht="16" x14ac:dyDescent="0.2">
      <c r="A5" s="1" t="s">
        <v>17</v>
      </c>
      <c r="B5" s="1">
        <v>1</v>
      </c>
      <c r="C5" s="1">
        <v>71</v>
      </c>
      <c r="D5" s="1">
        <v>72</v>
      </c>
      <c r="E5" s="1">
        <v>73</v>
      </c>
      <c r="F5" s="1">
        <v>1</v>
      </c>
      <c r="G5" s="1">
        <v>74</v>
      </c>
      <c r="H5" s="1">
        <v>75</v>
      </c>
      <c r="I5" s="1">
        <v>76</v>
      </c>
      <c r="J5" s="1">
        <v>3</v>
      </c>
    </row>
    <row r="6" spans="1:14" s="1" customFormat="1" ht="16" x14ac:dyDescent="0.2">
      <c r="A6" s="1" t="s">
        <v>18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</row>
    <row r="7" spans="1:14" s="1" customFormat="1" ht="48" x14ac:dyDescent="0.2">
      <c r="A7" s="1" t="s">
        <v>19</v>
      </c>
      <c r="B7" s="1" t="s">
        <v>20</v>
      </c>
      <c r="C7" s="1" t="s">
        <v>20</v>
      </c>
      <c r="D7" s="1" t="s">
        <v>20</v>
      </c>
      <c r="E7" s="1" t="s">
        <v>20</v>
      </c>
      <c r="F7" s="1" t="s">
        <v>20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21</v>
      </c>
      <c r="L7" s="1" t="s">
        <v>22</v>
      </c>
    </row>
    <row r="8" spans="1:14" x14ac:dyDescent="0.2">
      <c r="A8" s="2" t="s">
        <v>23</v>
      </c>
      <c r="B8" s="3">
        <v>34227.943590066403</v>
      </c>
      <c r="C8" s="3">
        <v>3379545.9503784198</v>
      </c>
      <c r="D8" s="3">
        <v>1775573.8766654599</v>
      </c>
      <c r="E8" s="3">
        <v>2677132.8052544799</v>
      </c>
      <c r="F8" s="3">
        <v>115685.61121365499</v>
      </c>
      <c r="G8" s="3">
        <v>2244266.2133192299</v>
      </c>
      <c r="H8" s="3">
        <v>2671894.5208632499</v>
      </c>
      <c r="I8" s="3">
        <v>415414.01050178998</v>
      </c>
      <c r="J8" s="3">
        <v>1226471.87233684</v>
      </c>
      <c r="K8" s="2">
        <v>19714</v>
      </c>
      <c r="L8" s="2">
        <v>6840</v>
      </c>
      <c r="M8" s="2"/>
    </row>
    <row r="9" spans="1:14" x14ac:dyDescent="0.2">
      <c r="A9" s="2" t="s">
        <v>24</v>
      </c>
      <c r="B9" s="3">
        <v>0</v>
      </c>
      <c r="C9" s="3">
        <v>0</v>
      </c>
      <c r="D9" s="3">
        <v>84.690761039208098</v>
      </c>
      <c r="E9" s="3">
        <v>169.38128604233299</v>
      </c>
      <c r="F9" s="3">
        <v>84.699997332989298</v>
      </c>
      <c r="G9" s="3">
        <v>84.692476672969306</v>
      </c>
      <c r="H9" s="3">
        <v>0</v>
      </c>
      <c r="I9" s="3">
        <v>169.381522078416</v>
      </c>
      <c r="J9" s="3">
        <v>84.697228230399602</v>
      </c>
      <c r="K9" s="2">
        <v>100.5</v>
      </c>
      <c r="L9" s="2">
        <v>30.4</v>
      </c>
      <c r="M9" s="2"/>
      <c r="N9" s="3"/>
    </row>
    <row r="10" spans="1:14" x14ac:dyDescent="0.2">
      <c r="A10" s="2" t="s">
        <v>25</v>
      </c>
      <c r="B10" s="3">
        <v>99686.481151116095</v>
      </c>
      <c r="C10" s="3">
        <v>20914614.3561133</v>
      </c>
      <c r="D10" s="3">
        <v>21943497.375016</v>
      </c>
      <c r="E10" s="3">
        <v>15239631.2486102</v>
      </c>
      <c r="F10" s="3">
        <v>319866.75391875999</v>
      </c>
      <c r="G10" s="3">
        <v>22832808.0139874</v>
      </c>
      <c r="H10" s="3">
        <v>20019809.661895901</v>
      </c>
      <c r="I10" s="3">
        <v>16668816.8503295</v>
      </c>
      <c r="J10" s="3">
        <v>2038566.2924116999</v>
      </c>
      <c r="K10" s="2">
        <v>48780</v>
      </c>
      <c r="L10" s="2">
        <v>51484</v>
      </c>
      <c r="M10" s="2"/>
      <c r="N10" s="3"/>
    </row>
    <row r="11" spans="1:14" x14ac:dyDescent="0.2">
      <c r="A11" s="2" t="s">
        <v>26</v>
      </c>
      <c r="B11" s="3">
        <v>1498.7694856036601</v>
      </c>
      <c r="C11" s="3">
        <v>80518.972464871898</v>
      </c>
      <c r="D11" s="3">
        <v>45291.863695886103</v>
      </c>
      <c r="E11" s="3">
        <v>60145.5976923829</v>
      </c>
      <c r="F11" s="3">
        <v>437.87881195097998</v>
      </c>
      <c r="G11" s="3">
        <v>36336.882858537901</v>
      </c>
      <c r="H11" s="3">
        <v>145665.37035888701</v>
      </c>
      <c r="I11" s="3">
        <v>33814.713219894496</v>
      </c>
      <c r="J11" s="3">
        <v>72800.800040509101</v>
      </c>
      <c r="K11" s="2"/>
      <c r="L11" s="2"/>
      <c r="M11" s="2"/>
      <c r="N11" s="3"/>
    </row>
    <row r="12" spans="1:14" x14ac:dyDescent="0.2">
      <c r="A12" s="2" t="s">
        <v>27</v>
      </c>
      <c r="B12" s="3">
        <v>762300.42026758497</v>
      </c>
      <c r="C12" s="3">
        <v>27497326.863704801</v>
      </c>
      <c r="D12" s="3">
        <v>26916878.077736001</v>
      </c>
      <c r="E12" s="3">
        <v>23629192.7364893</v>
      </c>
      <c r="F12" s="3">
        <v>1987933.55966696</v>
      </c>
      <c r="G12" s="3">
        <v>29401640.547072299</v>
      </c>
      <c r="H12" s="3">
        <v>21654557.335386701</v>
      </c>
      <c r="I12" s="3">
        <v>13804194.426456099</v>
      </c>
      <c r="J12" s="3">
        <v>4329201.3522775499</v>
      </c>
      <c r="K12" s="2">
        <v>69460</v>
      </c>
      <c r="L12" s="2">
        <v>304000</v>
      </c>
      <c r="M12" s="2"/>
      <c r="N12" s="3"/>
    </row>
    <row r="13" spans="1:14" x14ac:dyDescent="0.2">
      <c r="A13" s="2" t="s">
        <v>28</v>
      </c>
      <c r="B13" s="3">
        <v>126967.369914701</v>
      </c>
      <c r="C13" s="3">
        <v>22537138.0968518</v>
      </c>
      <c r="D13" s="3">
        <v>19908309.089910999</v>
      </c>
      <c r="E13" s="3">
        <v>17431047.009239402</v>
      </c>
      <c r="F13" s="3">
        <v>300794.06303165498</v>
      </c>
      <c r="G13" s="3">
        <v>14693554.3260548</v>
      </c>
      <c r="H13" s="3">
        <v>14955223.834384499</v>
      </c>
      <c r="I13" s="3">
        <v>10347612.579843899</v>
      </c>
      <c r="J13" s="3">
        <v>6104967.2533197198</v>
      </c>
      <c r="K13" s="2">
        <v>146000</v>
      </c>
      <c r="L13" s="7">
        <v>300000</v>
      </c>
      <c r="M13" s="2"/>
      <c r="N13" s="3"/>
    </row>
    <row r="14" spans="1:14" x14ac:dyDescent="0.2">
      <c r="A14" s="2" t="s">
        <v>29</v>
      </c>
      <c r="B14" s="3">
        <v>100776.592510806</v>
      </c>
      <c r="C14" s="3">
        <v>29164236.4739214</v>
      </c>
      <c r="D14" s="3">
        <v>27555150.364602901</v>
      </c>
      <c r="E14" s="3">
        <v>20958610.803005598</v>
      </c>
      <c r="F14" s="3">
        <v>282514.52700768801</v>
      </c>
      <c r="G14" s="3">
        <v>18242232.276407499</v>
      </c>
      <c r="H14" s="3">
        <v>20051086.184031598</v>
      </c>
      <c r="I14" s="3">
        <v>16180268.645116299</v>
      </c>
      <c r="J14" s="3">
        <v>1350229.0095376</v>
      </c>
      <c r="K14" s="2">
        <v>14231</v>
      </c>
      <c r="L14" s="2">
        <v>-5852</v>
      </c>
      <c r="M14" s="2"/>
      <c r="N14" s="3"/>
    </row>
    <row r="15" spans="1:14" x14ac:dyDescent="0.2">
      <c r="A15" s="2" t="s">
        <v>30</v>
      </c>
      <c r="B15" s="3">
        <v>774.05734004593603</v>
      </c>
      <c r="C15" s="3">
        <v>109082.740951464</v>
      </c>
      <c r="D15" s="3">
        <v>170200.474075896</v>
      </c>
      <c r="E15" s="3">
        <v>77999.988390388098</v>
      </c>
      <c r="F15" s="3">
        <v>2790.14482283493</v>
      </c>
      <c r="G15" s="3">
        <v>84241.419028495598</v>
      </c>
      <c r="H15" s="3">
        <v>106721.987753177</v>
      </c>
      <c r="I15" s="3">
        <v>47810.247089606302</v>
      </c>
      <c r="J15" s="3">
        <v>53435.998900835402</v>
      </c>
      <c r="K15" s="2">
        <v>4030</v>
      </c>
      <c r="L15" s="2">
        <v>4969</v>
      </c>
      <c r="M15" s="2"/>
    </row>
    <row r="16" spans="1:14" x14ac:dyDescent="0.2">
      <c r="A16" s="2" t="s">
        <v>31</v>
      </c>
      <c r="B16" s="3">
        <v>628322.14678079903</v>
      </c>
      <c r="C16" s="3">
        <v>73494966.746274605</v>
      </c>
      <c r="D16" s="3">
        <v>69461050.694130197</v>
      </c>
      <c r="E16" s="3">
        <v>57063713.667423099</v>
      </c>
      <c r="F16" s="3">
        <v>1726851.51978932</v>
      </c>
      <c r="G16" s="3">
        <v>74699280.664276704</v>
      </c>
      <c r="H16" s="3">
        <v>69796961.578596607</v>
      </c>
      <c r="I16" s="3">
        <v>68718777.838551402</v>
      </c>
      <c r="J16" s="3">
        <v>14565809.2496241</v>
      </c>
      <c r="K16" s="7">
        <v>1030000</v>
      </c>
      <c r="L16" s="7">
        <v>-225000</v>
      </c>
      <c r="M16" s="2"/>
    </row>
    <row r="17" spans="1:13" x14ac:dyDescent="0.2">
      <c r="A17" s="2" t="s">
        <v>32</v>
      </c>
      <c r="B17" s="3">
        <v>3359.2907983886298</v>
      </c>
      <c r="C17" s="3">
        <v>298471.95379607199</v>
      </c>
      <c r="D17" s="3">
        <v>372116.26246989903</v>
      </c>
      <c r="E17" s="3">
        <v>152959.593100606</v>
      </c>
      <c r="F17" s="3">
        <v>4974.1554249227202</v>
      </c>
      <c r="G17" s="3">
        <v>362915.46080170601</v>
      </c>
      <c r="H17" s="3">
        <v>273503.639972932</v>
      </c>
      <c r="I17" s="3">
        <v>289868.571994578</v>
      </c>
      <c r="J17" s="3">
        <v>337.92534702300497</v>
      </c>
      <c r="K17" s="7">
        <v>1030000</v>
      </c>
      <c r="L17" s="7">
        <v>-225000</v>
      </c>
      <c r="M17" s="2"/>
    </row>
    <row r="18" spans="1:13" x14ac:dyDescent="0.2">
      <c r="A18" s="2" t="s">
        <v>33</v>
      </c>
      <c r="B18" s="3">
        <v>1760656.1779940701</v>
      </c>
      <c r="C18" s="3">
        <v>67600900.647016197</v>
      </c>
      <c r="D18" s="3">
        <v>74350348.611543193</v>
      </c>
      <c r="E18" s="3">
        <v>69498579.337809607</v>
      </c>
      <c r="F18" s="3">
        <v>5373456.3651398001</v>
      </c>
      <c r="G18" s="3">
        <v>80805428.460550293</v>
      </c>
      <c r="H18" s="3">
        <v>76255104.391798705</v>
      </c>
      <c r="I18" s="3">
        <v>75895563.345948204</v>
      </c>
      <c r="J18" s="3">
        <v>63204.4325843591</v>
      </c>
      <c r="K18" s="2">
        <v>28075</v>
      </c>
      <c r="L18" s="2">
        <v>-33456</v>
      </c>
      <c r="M18" s="2"/>
    </row>
    <row r="19" spans="1:13" x14ac:dyDescent="0.2">
      <c r="A19" s="2" t="s">
        <v>34</v>
      </c>
      <c r="B19" s="3">
        <v>837.22309216798499</v>
      </c>
      <c r="C19" s="3">
        <v>958199.18674330704</v>
      </c>
      <c r="D19" s="3">
        <v>867000.30898132105</v>
      </c>
      <c r="E19" s="3">
        <v>623471.07422558998</v>
      </c>
      <c r="F19" s="3">
        <v>3102.4564121189501</v>
      </c>
      <c r="G19" s="3">
        <v>935075.47461105895</v>
      </c>
      <c r="H19" s="3">
        <v>868919.01037310297</v>
      </c>
      <c r="I19" s="3">
        <v>750760.85145822202</v>
      </c>
      <c r="J19" s="3">
        <v>101493.954647244</v>
      </c>
      <c r="K19" s="2">
        <v>4613</v>
      </c>
      <c r="L19" s="2">
        <v>4108</v>
      </c>
      <c r="M19" s="2"/>
    </row>
    <row r="20" spans="1:13" x14ac:dyDescent="0.2">
      <c r="A20" s="2" t="s">
        <v>35</v>
      </c>
      <c r="B20" s="3">
        <v>214304.58170158099</v>
      </c>
      <c r="C20" s="3">
        <v>53601576.908999696</v>
      </c>
      <c r="D20" s="3">
        <v>52194226.221896499</v>
      </c>
      <c r="E20" s="3">
        <v>39624953.0865817</v>
      </c>
      <c r="F20" s="3">
        <v>700640.30683947296</v>
      </c>
      <c r="G20" s="3">
        <v>46050591.812593997</v>
      </c>
      <c r="H20" s="3">
        <v>47207708.977434397</v>
      </c>
      <c r="I20" s="3">
        <v>37837253.5040363</v>
      </c>
      <c r="J20" s="3">
        <v>3591006.0980579699</v>
      </c>
      <c r="K20" s="2">
        <v>58873</v>
      </c>
      <c r="L20" s="2">
        <v>192000</v>
      </c>
      <c r="M20" s="2"/>
    </row>
    <row r="21" spans="1:13" x14ac:dyDescent="0.2">
      <c r="A21" s="2" t="s">
        <v>36</v>
      </c>
      <c r="B21" s="3">
        <v>835.94123406304004</v>
      </c>
      <c r="C21" s="3">
        <v>29619.050448473099</v>
      </c>
      <c r="D21" s="3">
        <v>35144.980802280799</v>
      </c>
      <c r="E21" s="3">
        <v>22324.139749317499</v>
      </c>
      <c r="F21" s="3">
        <v>414.38652877524402</v>
      </c>
      <c r="G21" s="3">
        <v>31473.332882072998</v>
      </c>
      <c r="H21" s="3">
        <v>36371.588733777098</v>
      </c>
      <c r="I21" s="3">
        <v>26845.081663942401</v>
      </c>
      <c r="J21" s="3">
        <v>840.85365680559596</v>
      </c>
      <c r="K21" s="8">
        <v>12960</v>
      </c>
      <c r="L21" s="8">
        <v>7680</v>
      </c>
      <c r="M21" s="2"/>
    </row>
    <row r="22" spans="1:13" x14ac:dyDescent="0.2">
      <c r="A22" s="2" t="s">
        <v>37</v>
      </c>
      <c r="B22" s="3">
        <v>84.699759676904193</v>
      </c>
      <c r="C22" s="3">
        <v>179.00160914955899</v>
      </c>
      <c r="D22" s="3">
        <v>0</v>
      </c>
      <c r="E22" s="3">
        <v>84.694454574175793</v>
      </c>
      <c r="F22" s="3">
        <v>84.694579405821301</v>
      </c>
      <c r="G22" s="3">
        <v>0</v>
      </c>
      <c r="H22" s="3">
        <v>0</v>
      </c>
      <c r="I22" s="3">
        <v>0</v>
      </c>
      <c r="J22" s="3">
        <v>84.699788797298893</v>
      </c>
      <c r="K22" s="2"/>
      <c r="L22" s="2"/>
      <c r="M22" s="2"/>
    </row>
    <row r="23" spans="1:13" x14ac:dyDescent="0.2">
      <c r="A23" s="2" t="s">
        <v>38</v>
      </c>
      <c r="B23" s="3">
        <v>3605.81370911353</v>
      </c>
      <c r="C23" s="3">
        <v>4179573.8924342301</v>
      </c>
      <c r="D23" s="3">
        <v>926239.62421857705</v>
      </c>
      <c r="E23" s="3">
        <v>1307531.35784799</v>
      </c>
      <c r="F23" s="3">
        <v>5944.2925578217701</v>
      </c>
      <c r="G23" s="3">
        <v>1275768.8395068999</v>
      </c>
      <c r="H23" s="3">
        <v>4665627.3194002602</v>
      </c>
      <c r="I23" s="3">
        <v>529110.12950053695</v>
      </c>
      <c r="J23" s="3">
        <v>2933.6926596397702</v>
      </c>
      <c r="K23" s="2">
        <v>5209</v>
      </c>
      <c r="L23" s="2">
        <v>-11755</v>
      </c>
      <c r="M23" s="2"/>
    </row>
    <row r="24" spans="1:13" x14ac:dyDescent="0.2">
      <c r="A24" s="2" t="s">
        <v>39</v>
      </c>
      <c r="B24" s="3">
        <v>4858.3587384163802</v>
      </c>
      <c r="C24" s="3">
        <v>284855.15037991398</v>
      </c>
      <c r="D24" s="3">
        <v>308763.49728156999</v>
      </c>
      <c r="E24" s="3">
        <v>218396.02172631799</v>
      </c>
      <c r="F24" s="3">
        <v>7645.5687500099802</v>
      </c>
      <c r="G24" s="3">
        <v>493139.89838997502</v>
      </c>
      <c r="H24" s="3">
        <v>375055.39264866698</v>
      </c>
      <c r="I24" s="3">
        <v>535098.50917220395</v>
      </c>
      <c r="J24" s="3">
        <v>206351.78880516699</v>
      </c>
      <c r="K24" s="2">
        <v>6116</v>
      </c>
      <c r="L24" s="2">
        <v>5864</v>
      </c>
      <c r="M24" s="2"/>
    </row>
    <row r="25" spans="1:13" x14ac:dyDescent="0.2">
      <c r="A25" s="2" t="s">
        <v>40</v>
      </c>
      <c r="B25" s="3">
        <v>4176.7863862408203</v>
      </c>
      <c r="C25" s="3">
        <v>178585.98687328701</v>
      </c>
      <c r="D25" s="3">
        <v>162119.72969825199</v>
      </c>
      <c r="E25" s="3">
        <v>215403.34657073801</v>
      </c>
      <c r="F25" s="3">
        <v>7128.6026404424501</v>
      </c>
      <c r="G25" s="3">
        <v>196260.04183939699</v>
      </c>
      <c r="H25" s="3">
        <v>148590.14123739899</v>
      </c>
      <c r="I25" s="3">
        <v>181585.994682886</v>
      </c>
      <c r="J25" s="3">
        <v>2243.16658583052</v>
      </c>
      <c r="K25" s="9">
        <v>1430000</v>
      </c>
      <c r="L25" s="9">
        <v>116000</v>
      </c>
      <c r="M25" s="2"/>
    </row>
    <row r="26" spans="1:13" x14ac:dyDescent="0.2">
      <c r="A26" s="2" t="s">
        <v>41</v>
      </c>
      <c r="B26" s="3">
        <v>407227.61863968399</v>
      </c>
      <c r="C26" s="3">
        <v>32920218.5637528</v>
      </c>
      <c r="D26" s="3">
        <v>34444378.646226399</v>
      </c>
      <c r="E26" s="3">
        <v>28630473.074085299</v>
      </c>
      <c r="F26" s="3">
        <v>1036274.12341807</v>
      </c>
      <c r="G26" s="3">
        <v>32367640.7162406</v>
      </c>
      <c r="H26" s="3">
        <v>34030865.402433902</v>
      </c>
      <c r="I26" s="3">
        <v>29254505.560701899</v>
      </c>
      <c r="J26" s="3">
        <v>398348.94612793799</v>
      </c>
      <c r="K26" s="9">
        <v>23318</v>
      </c>
      <c r="L26" s="9">
        <v>258000</v>
      </c>
      <c r="M26" s="2"/>
    </row>
    <row r="27" spans="1:13" x14ac:dyDescent="0.2">
      <c r="A27" s="2" t="s">
        <v>42</v>
      </c>
      <c r="B27" s="3">
        <v>19025.881531039198</v>
      </c>
      <c r="C27" s="3">
        <v>5564239.6333841598</v>
      </c>
      <c r="D27" s="3">
        <v>7979244.6646790402</v>
      </c>
      <c r="E27" s="3">
        <v>4392800.87111839</v>
      </c>
      <c r="F27" s="3">
        <v>86934.443841891494</v>
      </c>
      <c r="G27" s="3">
        <v>3906586.2637335602</v>
      </c>
      <c r="H27" s="3">
        <v>4417191.5157387396</v>
      </c>
      <c r="I27" s="3">
        <v>2902871.70468699</v>
      </c>
      <c r="J27" s="3">
        <v>2756471.8585565202</v>
      </c>
      <c r="K27" s="2">
        <v>69105</v>
      </c>
      <c r="L27" s="2">
        <v>39234</v>
      </c>
      <c r="M27" s="2"/>
    </row>
    <row r="28" spans="1:13" x14ac:dyDescent="0.2">
      <c r="A28" s="2" t="s">
        <v>43</v>
      </c>
      <c r="B28" s="3">
        <v>354.38696543539999</v>
      </c>
      <c r="C28" s="3">
        <v>139775.413174249</v>
      </c>
      <c r="D28" s="3">
        <v>99756.972553081505</v>
      </c>
      <c r="E28" s="3">
        <v>69275.954990003796</v>
      </c>
      <c r="F28" s="3">
        <v>84.824253215778498</v>
      </c>
      <c r="G28" s="3">
        <v>80796.881740647106</v>
      </c>
      <c r="H28" s="3">
        <v>104230.43431337801</v>
      </c>
      <c r="I28" s="3">
        <v>86042.265967645304</v>
      </c>
      <c r="J28" s="3">
        <v>13325.223029997</v>
      </c>
      <c r="K28" s="2"/>
      <c r="L28" s="2"/>
      <c r="M28" s="2"/>
    </row>
    <row r="29" spans="1:13" x14ac:dyDescent="0.2">
      <c r="A29" s="2" t="s">
        <v>44</v>
      </c>
      <c r="B29" s="3">
        <v>12417.367071336699</v>
      </c>
      <c r="C29" s="3">
        <v>18947720.475970399</v>
      </c>
      <c r="D29" s="3">
        <v>16755959.074204</v>
      </c>
      <c r="E29" s="3">
        <v>11215333.547307801</v>
      </c>
      <c r="F29" s="3">
        <v>59281.472039079803</v>
      </c>
      <c r="G29" s="3">
        <v>16573871.814130999</v>
      </c>
      <c r="H29" s="3">
        <v>17827168.8246166</v>
      </c>
      <c r="I29" s="3">
        <v>13401742.0868314</v>
      </c>
      <c r="J29" s="3">
        <v>1807915.90922196</v>
      </c>
      <c r="K29" s="2">
        <v>29520</v>
      </c>
      <c r="L29" s="2">
        <v>-28960</v>
      </c>
      <c r="M29" s="2"/>
    </row>
    <row r="30" spans="1:13" x14ac:dyDescent="0.2">
      <c r="A30" s="2" t="s">
        <v>45</v>
      </c>
      <c r="B30" s="3">
        <v>126163.37355306</v>
      </c>
      <c r="C30" s="3">
        <v>91515123.457396597</v>
      </c>
      <c r="D30" s="3">
        <v>81192877.678252399</v>
      </c>
      <c r="E30" s="3">
        <v>61449980.699685201</v>
      </c>
      <c r="F30" s="3">
        <v>523459.890870262</v>
      </c>
      <c r="G30" s="3">
        <v>73003789.748215705</v>
      </c>
      <c r="H30" s="3">
        <v>82157182.842231199</v>
      </c>
      <c r="I30" s="3">
        <v>69835067.338441104</v>
      </c>
      <c r="J30" s="3">
        <v>14387269.016743001</v>
      </c>
      <c r="K30" s="2">
        <v>315000</v>
      </c>
      <c r="L30" s="2">
        <v>-81673</v>
      </c>
      <c r="M30" s="2"/>
    </row>
    <row r="31" spans="1:13" x14ac:dyDescent="0.2">
      <c r="A31" s="2" t="s">
        <v>46</v>
      </c>
      <c r="B31" s="3">
        <v>517.77197936928405</v>
      </c>
      <c r="C31" s="3">
        <v>23152481.6173677</v>
      </c>
      <c r="D31" s="3">
        <v>23215549.47058</v>
      </c>
      <c r="E31" s="3">
        <v>14083471.229979699</v>
      </c>
      <c r="F31" s="3">
        <v>0</v>
      </c>
      <c r="G31" s="3">
        <v>27393321.692894001</v>
      </c>
      <c r="H31" s="3">
        <v>23614427.301765099</v>
      </c>
      <c r="I31" s="3">
        <v>19126031.059282798</v>
      </c>
      <c r="J31" s="3">
        <v>4885796.4831224503</v>
      </c>
      <c r="K31" s="2">
        <v>80917</v>
      </c>
      <c r="L31" s="2">
        <v>325000</v>
      </c>
      <c r="M31" s="2"/>
    </row>
    <row r="32" spans="1:13" x14ac:dyDescent="0.2">
      <c r="A32" s="2" t="s">
        <v>47</v>
      </c>
      <c r="B32" s="3">
        <v>62226.829640605698</v>
      </c>
      <c r="C32" s="3">
        <v>17161238.668326899</v>
      </c>
      <c r="D32" s="3">
        <v>18193274.303909902</v>
      </c>
      <c r="E32" s="3">
        <v>14554322.9966402</v>
      </c>
      <c r="F32" s="3">
        <v>192371.49314743999</v>
      </c>
      <c r="G32" s="3">
        <v>18011999.193969101</v>
      </c>
      <c r="H32" s="3">
        <v>21224334.455139399</v>
      </c>
      <c r="I32" s="3">
        <v>19756504.101915698</v>
      </c>
      <c r="J32" s="3">
        <v>7570.8274847270504</v>
      </c>
      <c r="K32" s="9">
        <v>2293</v>
      </c>
      <c r="L32" s="9">
        <v>4174</v>
      </c>
      <c r="M32" s="2"/>
    </row>
    <row r="33" spans="1:13" x14ac:dyDescent="0.2">
      <c r="A33" s="2" t="s">
        <v>48</v>
      </c>
      <c r="B33" s="3">
        <v>9855.7793493074496</v>
      </c>
      <c r="C33" s="3">
        <v>3164740.8472204101</v>
      </c>
      <c r="D33" s="3">
        <v>2650026.76825757</v>
      </c>
      <c r="E33" s="3">
        <v>2351157.19043166</v>
      </c>
      <c r="F33" s="3">
        <v>12011.3397215854</v>
      </c>
      <c r="G33" s="3">
        <v>3561660.3804765702</v>
      </c>
      <c r="H33" s="3">
        <v>4646116.4406574201</v>
      </c>
      <c r="I33" s="3">
        <v>2456807.7256841301</v>
      </c>
      <c r="J33" s="3">
        <v>828861.35352714104</v>
      </c>
      <c r="K33" s="2">
        <v>19570</v>
      </c>
      <c r="L33" s="2">
        <v>-10502</v>
      </c>
      <c r="M33" s="2"/>
    </row>
    <row r="34" spans="1:13" x14ac:dyDescent="0.2">
      <c r="A34" s="2" t="s">
        <v>49</v>
      </c>
      <c r="B34" s="3">
        <v>421.89932822680998</v>
      </c>
      <c r="C34" s="3">
        <v>189918.10247923201</v>
      </c>
      <c r="D34" s="3">
        <v>164243.48770250901</v>
      </c>
      <c r="E34" s="3">
        <v>121478.305531397</v>
      </c>
      <c r="F34" s="3">
        <v>788.85036243209902</v>
      </c>
      <c r="G34" s="3">
        <v>161828.88732812501</v>
      </c>
      <c r="H34" s="3">
        <v>163318.51066677301</v>
      </c>
      <c r="I34" s="3">
        <v>126776.717884871</v>
      </c>
      <c r="J34" s="3">
        <v>13751.019522451699</v>
      </c>
      <c r="K34" s="2">
        <v>2340</v>
      </c>
      <c r="L34" s="2">
        <v>-6854</v>
      </c>
      <c r="M34" s="2"/>
    </row>
    <row r="35" spans="1:13" x14ac:dyDescent="0.2">
      <c r="A35" s="2" t="s">
        <v>50</v>
      </c>
      <c r="B35" s="3">
        <v>529.41009027105099</v>
      </c>
      <c r="C35" s="3">
        <v>31606.319343666499</v>
      </c>
      <c r="D35" s="3">
        <v>39545.2948001369</v>
      </c>
      <c r="E35" s="3">
        <v>20645.220531207498</v>
      </c>
      <c r="F35" s="3">
        <v>290.37501471680599</v>
      </c>
      <c r="G35" s="3">
        <v>20093.255194826001</v>
      </c>
      <c r="H35" s="3">
        <v>20925.4365797748</v>
      </c>
      <c r="I35" s="3">
        <v>14310.1914111886</v>
      </c>
      <c r="J35" s="3">
        <v>373466.875181593</v>
      </c>
      <c r="K35" s="2">
        <v>24435</v>
      </c>
      <c r="L35" s="2">
        <v>-80540</v>
      </c>
      <c r="M35" s="2"/>
    </row>
    <row r="36" spans="1:13" x14ac:dyDescent="0.2">
      <c r="A36" s="2" t="s">
        <v>51</v>
      </c>
      <c r="B36" s="3">
        <v>759.30062691308297</v>
      </c>
      <c r="C36" s="3">
        <v>1386332.5562922</v>
      </c>
      <c r="D36" s="3">
        <v>242963.290604407</v>
      </c>
      <c r="E36" s="3">
        <v>744621.72331188002</v>
      </c>
      <c r="F36" s="3">
        <v>2075.2506935006099</v>
      </c>
      <c r="G36" s="3">
        <v>696342.60828154196</v>
      </c>
      <c r="H36" s="3">
        <v>842226.55760499497</v>
      </c>
      <c r="I36" s="3">
        <v>153615.55917756201</v>
      </c>
      <c r="J36" s="3">
        <v>211.63395334096899</v>
      </c>
      <c r="K36" s="2"/>
      <c r="L36" s="2"/>
      <c r="M36" s="2"/>
    </row>
    <row r="37" spans="1:13" x14ac:dyDescent="0.2">
      <c r="A37" s="2" t="s">
        <v>52</v>
      </c>
      <c r="B37" s="3">
        <v>64284.849060737601</v>
      </c>
      <c r="C37" s="3">
        <v>5282173.48159339</v>
      </c>
      <c r="D37" s="3">
        <v>5239465.8477647901</v>
      </c>
      <c r="E37" s="3">
        <v>3542993.54196396</v>
      </c>
      <c r="F37" s="3">
        <v>54826.526872597402</v>
      </c>
      <c r="G37" s="3">
        <v>4657543.6514269998</v>
      </c>
      <c r="H37" s="3">
        <v>4606259.7073957399</v>
      </c>
      <c r="I37" s="3">
        <v>3921878.6647948101</v>
      </c>
      <c r="J37" s="3">
        <v>358073.33605489897</v>
      </c>
      <c r="K37" s="2">
        <v>1618</v>
      </c>
      <c r="L37" s="2">
        <v>29338</v>
      </c>
      <c r="M37" s="2"/>
    </row>
    <row r="38" spans="1:13" x14ac:dyDescent="0.2">
      <c r="A38" s="2" t="s">
        <v>53</v>
      </c>
      <c r="B38" s="3">
        <v>1058867.6798030599</v>
      </c>
      <c r="C38" s="3">
        <v>61862541.3614453</v>
      </c>
      <c r="D38" s="3">
        <v>63849640.866915897</v>
      </c>
      <c r="E38" s="3">
        <v>58011868.475707598</v>
      </c>
      <c r="F38" s="3">
        <v>2917756.02754306</v>
      </c>
      <c r="G38" s="3">
        <v>61669444.496041797</v>
      </c>
      <c r="H38" s="3">
        <v>62459700.882552803</v>
      </c>
      <c r="I38" s="3">
        <v>56140051.623401999</v>
      </c>
      <c r="J38" s="3">
        <v>52759.552827739601</v>
      </c>
      <c r="K38" s="9">
        <v>92813</v>
      </c>
      <c r="L38" s="9">
        <v>-177000</v>
      </c>
      <c r="M38" s="2"/>
    </row>
    <row r="39" spans="1:13" x14ac:dyDescent="0.2">
      <c r="A39" s="2" t="s">
        <v>54</v>
      </c>
      <c r="B39" s="3">
        <v>544111.12686679303</v>
      </c>
      <c r="C39" s="3">
        <v>59594683.015487999</v>
      </c>
      <c r="D39" s="3">
        <v>60130517.529712997</v>
      </c>
      <c r="E39" s="3">
        <v>50432314.226310603</v>
      </c>
      <c r="F39" s="3">
        <v>1682507.4481267701</v>
      </c>
      <c r="G39" s="3">
        <v>66685619.029323302</v>
      </c>
      <c r="H39" s="3">
        <v>68769028.715856507</v>
      </c>
      <c r="I39" s="3">
        <v>62355094.511187598</v>
      </c>
      <c r="J39" s="3">
        <v>3245470.8470431999</v>
      </c>
      <c r="K39" s="2">
        <v>52540</v>
      </c>
      <c r="L39" s="2">
        <v>512000</v>
      </c>
      <c r="M39" s="2"/>
    </row>
    <row r="40" spans="1:13" x14ac:dyDescent="0.2">
      <c r="A40" s="2" t="s">
        <v>55</v>
      </c>
      <c r="B40" s="3">
        <v>4416.3465972280401</v>
      </c>
      <c r="C40" s="3">
        <v>22327362.348838702</v>
      </c>
      <c r="D40" s="3">
        <v>11288680.162151201</v>
      </c>
      <c r="E40" s="3">
        <v>7580771.9931399003</v>
      </c>
      <c r="F40" s="3">
        <v>17999.8312585762</v>
      </c>
      <c r="G40" s="3">
        <v>13337477.4049892</v>
      </c>
      <c r="H40" s="3">
        <v>14427964.851528</v>
      </c>
      <c r="I40" s="3">
        <v>8310080.6282993201</v>
      </c>
      <c r="J40" s="3">
        <v>6086878.8025281699</v>
      </c>
      <c r="K40" s="2">
        <v>135000</v>
      </c>
      <c r="L40" s="2">
        <v>-97810</v>
      </c>
      <c r="M40" s="2"/>
    </row>
    <row r="41" spans="1:13" x14ac:dyDescent="0.2">
      <c r="A41" s="2" t="s">
        <v>56</v>
      </c>
      <c r="B41" s="3">
        <v>450818.02951524698</v>
      </c>
      <c r="C41" s="3">
        <v>111557397.678376</v>
      </c>
      <c r="D41" s="3">
        <v>93894355.408527806</v>
      </c>
      <c r="E41" s="3">
        <v>133148486.838064</v>
      </c>
      <c r="F41" s="3">
        <v>2978589.1318261698</v>
      </c>
      <c r="G41" s="3">
        <v>124124791.57146101</v>
      </c>
      <c r="H41" s="3">
        <v>129625253.99496999</v>
      </c>
      <c r="I41" s="3">
        <v>132799723.062603</v>
      </c>
      <c r="J41" s="3">
        <v>15735890.996084301</v>
      </c>
      <c r="K41" s="2">
        <v>304000</v>
      </c>
      <c r="L41" s="7">
        <v>8000000</v>
      </c>
      <c r="M41" s="2"/>
    </row>
    <row r="42" spans="1:13" x14ac:dyDescent="0.2">
      <c r="A42" s="2" t="s">
        <v>57</v>
      </c>
      <c r="B42" s="3">
        <v>264.014087188377</v>
      </c>
      <c r="C42" s="3">
        <v>6875.8786556432797</v>
      </c>
      <c r="D42" s="3">
        <v>8571.9238393935102</v>
      </c>
      <c r="E42" s="3">
        <v>4154.0221886347399</v>
      </c>
      <c r="F42" s="3">
        <v>77.9550890635293</v>
      </c>
      <c r="G42" s="3">
        <v>7912.2011379761097</v>
      </c>
      <c r="H42" s="3">
        <v>3853.3955577086299</v>
      </c>
      <c r="I42" s="3">
        <v>8223.9667417576202</v>
      </c>
      <c r="J42" s="3">
        <v>312.90544690316801</v>
      </c>
      <c r="K42" s="9">
        <v>508</v>
      </c>
      <c r="L42" s="9">
        <v>-9.0299999999999994</v>
      </c>
      <c r="M42" s="2"/>
    </row>
    <row r="43" spans="1:13" x14ac:dyDescent="0.2">
      <c r="A43" s="2" t="s">
        <v>58</v>
      </c>
      <c r="B43" s="3">
        <v>33593.058737416002</v>
      </c>
      <c r="C43" s="3">
        <v>4695744.5654227696</v>
      </c>
      <c r="D43" s="3">
        <v>4550536.8239304302</v>
      </c>
      <c r="E43" s="3">
        <v>4093289.19457734</v>
      </c>
      <c r="F43" s="3">
        <v>85062.7587627014</v>
      </c>
      <c r="G43" s="3">
        <v>4408453.0890794499</v>
      </c>
      <c r="H43" s="3">
        <v>3893843.8958008802</v>
      </c>
      <c r="I43" s="3">
        <v>3401862.7023966298</v>
      </c>
      <c r="J43" s="3">
        <v>2864203.8885967201</v>
      </c>
      <c r="K43" s="2">
        <v>124000</v>
      </c>
      <c r="L43" s="2">
        <v>-213000</v>
      </c>
      <c r="M43" s="2"/>
    </row>
    <row r="44" spans="1:13" x14ac:dyDescent="0.2">
      <c r="A44" s="2" t="s">
        <v>59</v>
      </c>
      <c r="B44" s="3">
        <v>23154.044483489601</v>
      </c>
      <c r="C44" s="3">
        <v>209373.34190668</v>
      </c>
      <c r="D44" s="3">
        <v>169965.93732062701</v>
      </c>
      <c r="E44" s="3">
        <v>163064.14750015401</v>
      </c>
      <c r="F44" s="3">
        <v>39842.8787797634</v>
      </c>
      <c r="G44" s="3">
        <v>240634.74230613399</v>
      </c>
      <c r="H44" s="3">
        <v>290632.377167942</v>
      </c>
      <c r="I44" s="3">
        <v>246450.57030850701</v>
      </c>
      <c r="J44" s="3">
        <v>232152.21965761099</v>
      </c>
      <c r="K44" s="2">
        <v>9170</v>
      </c>
      <c r="L44" s="2">
        <v>17047</v>
      </c>
      <c r="M44" s="2"/>
    </row>
    <row r="45" spans="1:13" x14ac:dyDescent="0.2">
      <c r="A45" s="2" t="s">
        <v>60</v>
      </c>
      <c r="B45" s="3">
        <v>26068.599361816501</v>
      </c>
      <c r="C45" s="3">
        <v>36062686.814211503</v>
      </c>
      <c r="D45" s="3">
        <v>34288132.192581199</v>
      </c>
      <c r="E45" s="3">
        <v>22075672.490692802</v>
      </c>
      <c r="F45" s="3">
        <v>97185.926711735694</v>
      </c>
      <c r="G45" s="3">
        <v>29432432.303713299</v>
      </c>
      <c r="H45" s="3">
        <v>35941402.0503437</v>
      </c>
      <c r="I45" s="3">
        <v>26207555.041135501</v>
      </c>
      <c r="J45" s="3">
        <v>4372602.62797873</v>
      </c>
      <c r="K45" s="2">
        <v>61587</v>
      </c>
      <c r="L45" s="2">
        <v>-91800</v>
      </c>
      <c r="M45" s="2"/>
    </row>
    <row r="46" spans="1:13" x14ac:dyDescent="0.2">
      <c r="A46" s="2" t="s">
        <v>61</v>
      </c>
      <c r="B46" s="3">
        <v>1257.2808793249501</v>
      </c>
      <c r="C46" s="3">
        <v>5049412.8469529096</v>
      </c>
      <c r="D46" s="3">
        <v>7277935.3590239901</v>
      </c>
      <c r="E46" s="3">
        <v>5046714.8747616597</v>
      </c>
      <c r="F46" s="3">
        <v>37979.411543762297</v>
      </c>
      <c r="G46" s="3">
        <v>5891846.4572083</v>
      </c>
      <c r="H46" s="3">
        <v>5219205.7727212003</v>
      </c>
      <c r="I46" s="3">
        <v>6532149.5932025304</v>
      </c>
      <c r="J46" s="3">
        <v>129876348.416086</v>
      </c>
      <c r="K46" s="7">
        <v>3100000</v>
      </c>
      <c r="L46" s="7">
        <v>448000</v>
      </c>
      <c r="M46" s="2"/>
    </row>
    <row r="47" spans="1:13" x14ac:dyDescent="0.2">
      <c r="A47" s="2" t="s">
        <v>62</v>
      </c>
      <c r="B47" s="3">
        <v>957034.53094812599</v>
      </c>
      <c r="C47" s="3">
        <v>41714329.216378503</v>
      </c>
      <c r="D47" s="3">
        <v>47092803.872069597</v>
      </c>
      <c r="E47" s="3">
        <v>37371391.902048498</v>
      </c>
      <c r="F47" s="3">
        <v>3012320.4073729101</v>
      </c>
      <c r="G47" s="3">
        <v>48328458.133582503</v>
      </c>
      <c r="H47" s="3">
        <v>48098266.254457697</v>
      </c>
      <c r="I47" s="3">
        <v>39829396.079988398</v>
      </c>
      <c r="J47" s="3">
        <v>5347949.8027239004</v>
      </c>
      <c r="K47" s="2">
        <v>92160</v>
      </c>
      <c r="L47" s="7">
        <v>-1070000</v>
      </c>
      <c r="M47" s="2"/>
    </row>
    <row r="48" spans="1:13" x14ac:dyDescent="0.2">
      <c r="A48" s="2" t="s">
        <v>63</v>
      </c>
      <c r="B48" s="3">
        <v>21581.585840987002</v>
      </c>
      <c r="C48" s="3">
        <v>2046678.27322467</v>
      </c>
      <c r="D48" s="3">
        <v>1957646.03673516</v>
      </c>
      <c r="E48" s="3">
        <v>1616962.5969768199</v>
      </c>
      <c r="F48" s="3">
        <v>1385.79091304085</v>
      </c>
      <c r="G48" s="3">
        <v>1998442.7467930301</v>
      </c>
      <c r="H48" s="3">
        <v>1915728.73750373</v>
      </c>
      <c r="I48" s="3">
        <v>1559249.79716271</v>
      </c>
      <c r="J48" s="3">
        <v>18378994.839281902</v>
      </c>
      <c r="K48" s="2">
        <v>189000</v>
      </c>
      <c r="L48" s="7">
        <v>1530000</v>
      </c>
      <c r="M48" s="2"/>
    </row>
    <row r="49" spans="1:13" x14ac:dyDescent="0.2">
      <c r="A49" s="2" t="s">
        <v>64</v>
      </c>
      <c r="B49" s="3">
        <v>175.50849417991299</v>
      </c>
      <c r="C49" s="3">
        <v>231989.46591803301</v>
      </c>
      <c r="D49" s="3">
        <v>216027.15659567501</v>
      </c>
      <c r="E49" s="3">
        <v>107135.71281682</v>
      </c>
      <c r="F49" s="3">
        <v>1521.5410462909699</v>
      </c>
      <c r="G49" s="3">
        <v>263062.97630443599</v>
      </c>
      <c r="H49" s="3">
        <v>140494.489359119</v>
      </c>
      <c r="I49" s="3">
        <v>150799.76292119201</v>
      </c>
      <c r="J49" s="3">
        <v>69.743123812690897</v>
      </c>
      <c r="K49" s="2"/>
      <c r="L49" s="2"/>
      <c r="M49" s="2"/>
    </row>
    <row r="50" spans="1:13" x14ac:dyDescent="0.2">
      <c r="A50" s="2" t="s">
        <v>65</v>
      </c>
      <c r="B50" s="3">
        <v>3985.5186889357501</v>
      </c>
      <c r="C50" s="3">
        <v>3322978.85757459</v>
      </c>
      <c r="D50" s="3">
        <v>3119844.0124046402</v>
      </c>
      <c r="E50" s="3">
        <v>2240897.3096730998</v>
      </c>
      <c r="F50" s="3">
        <v>13733.6831495847</v>
      </c>
      <c r="G50" s="3">
        <v>2855511.9004423898</v>
      </c>
      <c r="H50" s="3">
        <v>2718912.27900691</v>
      </c>
      <c r="I50" s="3">
        <v>2350384.8273727801</v>
      </c>
      <c r="J50" s="3">
        <v>397009.59634722298</v>
      </c>
      <c r="K50" s="2">
        <v>7222</v>
      </c>
      <c r="L50" s="2">
        <v>-15863</v>
      </c>
      <c r="M50" s="2"/>
    </row>
    <row r="51" spans="1:13" x14ac:dyDescent="0.2">
      <c r="A51" s="2" t="s">
        <v>66</v>
      </c>
      <c r="B51" s="3">
        <v>2065.9161303245901</v>
      </c>
      <c r="C51" s="3">
        <v>2002861.41709405</v>
      </c>
      <c r="D51" s="3">
        <v>6741985.66817044</v>
      </c>
      <c r="E51" s="3">
        <v>3513818.58068523</v>
      </c>
      <c r="F51" s="3">
        <v>48.748395616292498</v>
      </c>
      <c r="G51" s="3">
        <v>9023595.0649872702</v>
      </c>
      <c r="H51" s="3">
        <v>2366017.97220519</v>
      </c>
      <c r="I51" s="3">
        <v>14139606.0443621</v>
      </c>
      <c r="J51" s="3">
        <v>13424.638931601899</v>
      </c>
      <c r="K51" s="9">
        <v>76930</v>
      </c>
      <c r="L51" s="9">
        <v>52123</v>
      </c>
      <c r="M51" s="2"/>
    </row>
    <row r="52" spans="1:13" x14ac:dyDescent="0.2">
      <c r="A52" s="2" t="s">
        <v>67</v>
      </c>
      <c r="B52" s="3">
        <v>63.501970146012603</v>
      </c>
      <c r="C52" s="3">
        <v>28973.769415157702</v>
      </c>
      <c r="D52" s="3">
        <v>9594.3755764801408</v>
      </c>
      <c r="E52" s="3">
        <v>9462.3589521259892</v>
      </c>
      <c r="F52" s="3">
        <v>169.11937098663</v>
      </c>
      <c r="G52" s="3">
        <v>12710.479309247299</v>
      </c>
      <c r="H52" s="3">
        <v>15830.6701862954</v>
      </c>
      <c r="I52" s="3">
        <v>7456.0051517769598</v>
      </c>
      <c r="J52" s="3">
        <v>73.657308439355504</v>
      </c>
      <c r="K52" s="2"/>
      <c r="L52" s="2"/>
      <c r="M52" s="2"/>
    </row>
    <row r="53" spans="1:13" x14ac:dyDescent="0.2">
      <c r="A53" s="2" t="s">
        <v>68</v>
      </c>
      <c r="B53" s="3">
        <v>79862.166335220405</v>
      </c>
      <c r="C53" s="3">
        <v>20726625.806853</v>
      </c>
      <c r="D53" s="3">
        <v>20288406.400093701</v>
      </c>
      <c r="E53" s="3">
        <v>17247700.617496099</v>
      </c>
      <c r="F53" s="3">
        <v>264637.38083226897</v>
      </c>
      <c r="G53" s="3">
        <v>18624909.232263599</v>
      </c>
      <c r="H53" s="3">
        <v>18043820.502230901</v>
      </c>
      <c r="I53" s="3">
        <v>14629343.610615799</v>
      </c>
      <c r="J53" s="3">
        <v>4341.2426514696299</v>
      </c>
      <c r="K53" s="2"/>
      <c r="L53" s="2"/>
      <c r="M53" s="2"/>
    </row>
    <row r="54" spans="1:13" x14ac:dyDescent="0.2">
      <c r="A54" s="2" t="s">
        <v>69</v>
      </c>
      <c r="B54" s="3">
        <v>2348.4796913494001</v>
      </c>
      <c r="C54" s="3">
        <v>4561182.30378618</v>
      </c>
      <c r="D54" s="3">
        <v>4449007.07454284</v>
      </c>
      <c r="E54" s="3">
        <v>3317887.9370512599</v>
      </c>
      <c r="F54" s="3">
        <v>11744.796586493299</v>
      </c>
      <c r="G54" s="3">
        <v>7356688.6920396201</v>
      </c>
      <c r="H54" s="3">
        <v>8496095.0537953302</v>
      </c>
      <c r="I54" s="3">
        <v>7577555.3269380201</v>
      </c>
      <c r="J54" s="3">
        <v>2622482.3432855201</v>
      </c>
      <c r="K54" s="2">
        <v>29800</v>
      </c>
      <c r="L54" s="2">
        <v>-55500</v>
      </c>
      <c r="M54" s="2"/>
    </row>
    <row r="55" spans="1:13" x14ac:dyDescent="0.2">
      <c r="A55" s="2" t="s">
        <v>70</v>
      </c>
      <c r="B55" s="3">
        <v>244.76179284240999</v>
      </c>
      <c r="C55" s="3">
        <v>255131.75686703599</v>
      </c>
      <c r="D55" s="3">
        <v>299122.29869276198</v>
      </c>
      <c r="E55" s="3">
        <v>216079.819935654</v>
      </c>
      <c r="F55" s="3">
        <v>1289.6344686914699</v>
      </c>
      <c r="G55" s="3">
        <v>425935.01230937999</v>
      </c>
      <c r="H55" s="3">
        <v>517934.047960656</v>
      </c>
      <c r="I55" s="3">
        <v>488106.61081537203</v>
      </c>
      <c r="J55" s="3">
        <v>201822.59257643099</v>
      </c>
      <c r="K55" s="2"/>
      <c r="L55" s="2"/>
      <c r="M55" s="2"/>
    </row>
    <row r="56" spans="1:13" x14ac:dyDescent="0.2">
      <c r="A56" s="2" t="s">
        <v>71</v>
      </c>
      <c r="B56" s="3">
        <v>1633.3047920576</v>
      </c>
      <c r="C56" s="3">
        <v>10428.5723331637</v>
      </c>
      <c r="D56" s="3">
        <v>7435.8760200241404</v>
      </c>
      <c r="E56" s="3">
        <v>24244.860798119498</v>
      </c>
      <c r="F56" s="3">
        <v>2949.1494601947502</v>
      </c>
      <c r="G56" s="3">
        <v>5085.4587833206397</v>
      </c>
      <c r="H56" s="3">
        <v>9598.2848150337504</v>
      </c>
      <c r="I56" s="3">
        <v>12814.0978408468</v>
      </c>
      <c r="J56" s="3">
        <v>490.84601714474297</v>
      </c>
      <c r="K56" s="2"/>
      <c r="L56" s="2"/>
      <c r="M56" s="2"/>
    </row>
    <row r="57" spans="1:13" x14ac:dyDescent="0.2">
      <c r="A57" s="2" t="s">
        <v>72</v>
      </c>
      <c r="B57" s="3">
        <v>1281.6308579689201</v>
      </c>
      <c r="C57" s="3">
        <v>4412175.63411617</v>
      </c>
      <c r="D57" s="3">
        <v>4763121.9135456802</v>
      </c>
      <c r="E57" s="3">
        <v>2535129.2233192301</v>
      </c>
      <c r="F57" s="3">
        <v>68.995413328368798</v>
      </c>
      <c r="G57" s="3">
        <v>2291298.7467024201</v>
      </c>
      <c r="H57" s="3">
        <v>2134932.73285949</v>
      </c>
      <c r="I57" s="3">
        <v>1429522.38228</v>
      </c>
      <c r="J57" s="3">
        <v>538761.75331713201</v>
      </c>
      <c r="K57" s="2">
        <v>25683</v>
      </c>
      <c r="L57" s="2">
        <v>-137000</v>
      </c>
      <c r="M57" s="2"/>
    </row>
    <row r="58" spans="1:13" x14ac:dyDescent="0.2">
      <c r="A58" s="2" t="s">
        <v>73</v>
      </c>
      <c r="B58" s="3">
        <v>217.29561635472001</v>
      </c>
      <c r="C58" s="3">
        <v>101532.2538358</v>
      </c>
      <c r="D58" s="3">
        <v>104512.72252569599</v>
      </c>
      <c r="E58" s="3">
        <v>86351.409308635499</v>
      </c>
      <c r="F58" s="3">
        <v>93.5980904317951</v>
      </c>
      <c r="G58" s="3">
        <v>118518.569811145</v>
      </c>
      <c r="H58" s="3">
        <v>104748.358316535</v>
      </c>
      <c r="I58" s="3">
        <v>94212.731241393602</v>
      </c>
      <c r="J58" s="3">
        <v>318.01381602239701</v>
      </c>
      <c r="K58" s="2"/>
      <c r="L58" s="2"/>
      <c r="M58" s="2"/>
    </row>
    <row r="59" spans="1:13" x14ac:dyDescent="0.2">
      <c r="A59" s="2" t="s">
        <v>74</v>
      </c>
      <c r="B59" s="3">
        <v>1206.9664704843899</v>
      </c>
      <c r="C59" s="3">
        <v>78.451345431208694</v>
      </c>
      <c r="D59" s="3">
        <v>242.60022757685601</v>
      </c>
      <c r="E59" s="3">
        <v>254.043743786753</v>
      </c>
      <c r="F59" s="3">
        <v>423.48098279086901</v>
      </c>
      <c r="G59" s="3">
        <v>410.21651216197699</v>
      </c>
      <c r="H59" s="3">
        <v>83.425020821961098</v>
      </c>
      <c r="I59" s="3">
        <v>72.344100993591695</v>
      </c>
      <c r="J59" s="3">
        <v>808155.25858796597</v>
      </c>
      <c r="K59" s="2">
        <v>24240</v>
      </c>
      <c r="L59" s="2">
        <v>-101000</v>
      </c>
      <c r="M59" s="2"/>
    </row>
    <row r="60" spans="1:13" x14ac:dyDescent="0.2">
      <c r="A60" s="2" t="s">
        <v>75</v>
      </c>
      <c r="B60" s="3">
        <v>1508.38273227939</v>
      </c>
      <c r="C60" s="3">
        <v>201078.67273637999</v>
      </c>
      <c r="D60" s="3">
        <v>107753.11354896</v>
      </c>
      <c r="E60" s="3">
        <v>100865.294229873</v>
      </c>
      <c r="F60" s="3">
        <v>4008.4072447325302</v>
      </c>
      <c r="G60" s="3">
        <v>122394.441747397</v>
      </c>
      <c r="H60" s="3">
        <v>92336.200153247104</v>
      </c>
      <c r="I60" s="3">
        <v>71985.141850699001</v>
      </c>
      <c r="J60" s="3">
        <v>3472.1361742200002</v>
      </c>
      <c r="K60" s="2"/>
      <c r="L60" s="2"/>
      <c r="M60" s="2"/>
    </row>
    <row r="61" spans="1:13" x14ac:dyDescent="0.2">
      <c r="A61" s="2" t="s">
        <v>76</v>
      </c>
      <c r="B61" s="3">
        <v>868842.10785153799</v>
      </c>
      <c r="C61" s="3">
        <v>64332986.036358297</v>
      </c>
      <c r="D61" s="3">
        <v>64002592.785596199</v>
      </c>
      <c r="E61" s="3">
        <v>61673428.321036503</v>
      </c>
      <c r="F61" s="3">
        <v>3622389.5195617299</v>
      </c>
      <c r="G61" s="3">
        <v>59382386.934620902</v>
      </c>
      <c r="H61" s="3">
        <v>51153048.429398596</v>
      </c>
      <c r="I61" s="3">
        <v>57303195.649272397</v>
      </c>
      <c r="J61" s="3">
        <v>99853.3278402219</v>
      </c>
      <c r="K61" s="2">
        <v>4192</v>
      </c>
      <c r="L61" s="2">
        <v>-902</v>
      </c>
      <c r="M61" s="2"/>
    </row>
    <row r="62" spans="1:13" x14ac:dyDescent="0.2">
      <c r="A62" s="2" t="s">
        <v>77</v>
      </c>
      <c r="B62" s="3">
        <v>255718.24090132301</v>
      </c>
      <c r="C62" s="3">
        <v>137542083.93836299</v>
      </c>
      <c r="D62" s="3">
        <v>57430559.6400095</v>
      </c>
      <c r="E62" s="3">
        <v>139436083.24009201</v>
      </c>
      <c r="F62" s="3">
        <v>4696.3395602709097</v>
      </c>
      <c r="G62" s="3">
        <v>5753258.96117099</v>
      </c>
      <c r="H62" s="3">
        <v>105455543.684497</v>
      </c>
      <c r="I62" s="3">
        <v>33981381.034799099</v>
      </c>
      <c r="J62" s="3">
        <v>91853.751108525699</v>
      </c>
      <c r="K62" s="2"/>
      <c r="L62" s="2"/>
      <c r="M62" s="2"/>
    </row>
    <row r="63" spans="1:13" x14ac:dyDescent="0.2">
      <c r="A63" s="2" t="s">
        <v>78</v>
      </c>
      <c r="B63" s="3">
        <v>313.340752721809</v>
      </c>
      <c r="C63" s="3">
        <v>45067.688846054101</v>
      </c>
      <c r="D63" s="3">
        <v>29607.458512089699</v>
      </c>
      <c r="E63" s="3">
        <v>12213.1972374291</v>
      </c>
      <c r="F63" s="3">
        <v>247.60383682685199</v>
      </c>
      <c r="G63" s="3">
        <v>13753.7099022724</v>
      </c>
      <c r="H63" s="3">
        <v>7768.4791128300503</v>
      </c>
      <c r="I63" s="3">
        <v>5383.02559617525</v>
      </c>
      <c r="J63" s="3">
        <v>720.18595340278102</v>
      </c>
      <c r="K63" s="2"/>
      <c r="L63" s="2"/>
      <c r="M63" s="2"/>
    </row>
    <row r="64" spans="1:13" x14ac:dyDescent="0.2">
      <c r="A64" s="2" t="s">
        <v>79</v>
      </c>
      <c r="B64" s="3">
        <v>204.493282948359</v>
      </c>
      <c r="C64" s="3">
        <v>196540.40339198301</v>
      </c>
      <c r="D64" s="3">
        <v>36419.440688880699</v>
      </c>
      <c r="E64" s="3">
        <v>95837.303461479605</v>
      </c>
      <c r="F64" s="3">
        <v>585.51982187371402</v>
      </c>
      <c r="G64" s="3">
        <v>98228.431004303406</v>
      </c>
      <c r="H64" s="3">
        <v>131048.650587025</v>
      </c>
      <c r="I64" s="3">
        <v>19795.3215724035</v>
      </c>
      <c r="J64" s="3">
        <v>129.56683656508301</v>
      </c>
      <c r="K64" s="2">
        <v>225</v>
      </c>
      <c r="L64" s="2">
        <v>1590</v>
      </c>
      <c r="M64" s="2"/>
    </row>
    <row r="65" spans="1:12" x14ac:dyDescent="0.2">
      <c r="A65" s="2" t="s">
        <v>80</v>
      </c>
      <c r="B65" s="3">
        <v>148.90437414798501</v>
      </c>
      <c r="C65" s="3">
        <v>38389.891429270203</v>
      </c>
      <c r="D65" s="3">
        <v>61924.662164416601</v>
      </c>
      <c r="E65" s="3">
        <v>30242.765569403498</v>
      </c>
      <c r="F65" s="3">
        <v>783.22051319499099</v>
      </c>
      <c r="G65" s="3">
        <v>74662.459513573893</v>
      </c>
      <c r="H65" s="3">
        <v>89128.237568687298</v>
      </c>
      <c r="I65" s="3">
        <v>63618.448355751898</v>
      </c>
      <c r="J65" s="3">
        <v>1842.8331940523301</v>
      </c>
      <c r="K65" s="2">
        <v>17177</v>
      </c>
      <c r="L65" s="7">
        <v>-1960</v>
      </c>
    </row>
    <row r="66" spans="1:12" x14ac:dyDescent="0.2">
      <c r="A66" s="2" t="s">
        <v>81</v>
      </c>
      <c r="B66" s="3">
        <v>497.958838800124</v>
      </c>
      <c r="C66" s="3">
        <v>4196241.1261128802</v>
      </c>
      <c r="D66" s="3">
        <v>875745.74374468205</v>
      </c>
      <c r="E66" s="3">
        <v>1845126.1182512301</v>
      </c>
      <c r="F66" s="3">
        <v>1592.3911003257199</v>
      </c>
      <c r="G66" s="3">
        <v>732929.07040719094</v>
      </c>
      <c r="H66" s="3">
        <v>3787855.1995852301</v>
      </c>
      <c r="I66" s="3">
        <v>958147.42731545703</v>
      </c>
      <c r="J66" s="3">
        <v>269.56532043561702</v>
      </c>
    </row>
    <row r="67" spans="1:12" x14ac:dyDescent="0.2">
      <c r="A67" s="2" t="s">
        <v>82</v>
      </c>
      <c r="B67" s="3">
        <v>83.372393443408498</v>
      </c>
      <c r="C67" s="3">
        <v>492945.26297472499</v>
      </c>
      <c r="D67" s="3">
        <v>954170.05601144803</v>
      </c>
      <c r="E67" s="3">
        <v>508700.787443568</v>
      </c>
      <c r="F67" s="3">
        <v>168.10049338246799</v>
      </c>
      <c r="G67" s="3">
        <v>775110.08441278699</v>
      </c>
      <c r="H67" s="3">
        <v>546503.62572705699</v>
      </c>
      <c r="I67" s="3">
        <v>622064.88961087703</v>
      </c>
      <c r="J67" s="3">
        <v>255.85443853676099</v>
      </c>
    </row>
    <row r="68" spans="1:12" x14ac:dyDescent="0.2">
      <c r="A68" s="2" t="s">
        <v>83</v>
      </c>
      <c r="B68" s="3">
        <v>12135.4561925493</v>
      </c>
      <c r="C68" s="3">
        <v>461176.02679258998</v>
      </c>
      <c r="D68" s="3">
        <v>19548599.959750801</v>
      </c>
      <c r="E68" s="3">
        <v>496888.087614313</v>
      </c>
      <c r="F68" s="3">
        <v>32927.263844712703</v>
      </c>
      <c r="G68" s="3">
        <v>18151695.376790199</v>
      </c>
      <c r="H68" s="3">
        <v>400719.868717312</v>
      </c>
      <c r="I68" s="3">
        <v>6093072.8678595303</v>
      </c>
      <c r="J68" s="3">
        <v>5565.5097402793199</v>
      </c>
    </row>
    <row r="69" spans="1:12" x14ac:dyDescent="0.2">
      <c r="A69" s="2" t="s">
        <v>84</v>
      </c>
      <c r="B69" s="3">
        <v>167.28870931005801</v>
      </c>
      <c r="C69" s="3">
        <v>4233.4892205708402</v>
      </c>
      <c r="D69" s="3">
        <v>9603.1306408335895</v>
      </c>
      <c r="E69" s="3">
        <v>1778.31341929768</v>
      </c>
      <c r="F69" s="3">
        <v>1277.1119690907501</v>
      </c>
      <c r="G69" s="3">
        <v>3265.6407021494001</v>
      </c>
      <c r="H69" s="3">
        <v>2204.20955873823</v>
      </c>
      <c r="I69" s="3">
        <v>5432.03599136907</v>
      </c>
      <c r="J69" s="3">
        <v>181.348632178326</v>
      </c>
    </row>
    <row r="70" spans="1:12" x14ac:dyDescent="0.2">
      <c r="A70" s="2" t="s">
        <v>85</v>
      </c>
      <c r="B70" s="3">
        <v>748.63182918106497</v>
      </c>
      <c r="C70" s="3">
        <v>1581955.4753978299</v>
      </c>
      <c r="D70" s="3">
        <v>593131.94451644202</v>
      </c>
      <c r="E70" s="3">
        <v>982240.68149560899</v>
      </c>
      <c r="F70" s="3">
        <v>745.93926415843998</v>
      </c>
      <c r="G70" s="3">
        <v>820139.39281400305</v>
      </c>
      <c r="H70" s="3">
        <v>2393036.0249177502</v>
      </c>
      <c r="I70" s="3">
        <v>438505.812106286</v>
      </c>
      <c r="J70" s="3">
        <v>732.21660546398505</v>
      </c>
    </row>
    <row r="71" spans="1:12" x14ac:dyDescent="0.2">
      <c r="A71" s="2" t="s">
        <v>86</v>
      </c>
      <c r="B71" s="3">
        <v>836.46184402116205</v>
      </c>
      <c r="C71" s="3">
        <v>290548.53693260299</v>
      </c>
      <c r="D71" s="3">
        <v>217248.76257924401</v>
      </c>
      <c r="E71" s="3">
        <v>150705.986865791</v>
      </c>
      <c r="F71" s="3">
        <v>84.000629896558607</v>
      </c>
      <c r="G71" s="3">
        <v>252917.49649559101</v>
      </c>
      <c r="H71" s="3">
        <v>207245.58725895701</v>
      </c>
      <c r="I71" s="3">
        <v>146165.76526509799</v>
      </c>
      <c r="J71" s="3">
        <v>84.699931353685798</v>
      </c>
    </row>
    <row r="72" spans="1:12" x14ac:dyDescent="0.2">
      <c r="A72" s="2" t="s">
        <v>87</v>
      </c>
      <c r="B72" s="3">
        <v>338.60171247131598</v>
      </c>
      <c r="C72" s="3">
        <v>1372781.2913901799</v>
      </c>
      <c r="D72" s="3">
        <v>1453500.0867912001</v>
      </c>
      <c r="E72" s="3">
        <v>609521.542239398</v>
      </c>
      <c r="F72" s="3">
        <v>736.01647412418004</v>
      </c>
      <c r="G72" s="3">
        <v>917204.84577413904</v>
      </c>
      <c r="H72" s="3">
        <v>1127695.1510408099</v>
      </c>
      <c r="I72" s="3">
        <v>674514.71198885096</v>
      </c>
      <c r="J72" s="3">
        <v>257.258389044002</v>
      </c>
    </row>
    <row r="73" spans="1:12" x14ac:dyDescent="0.2">
      <c r="A73" s="2" t="s">
        <v>88</v>
      </c>
      <c r="B73" s="3">
        <v>271.39730491398802</v>
      </c>
      <c r="C73" s="3">
        <v>20514.587091240101</v>
      </c>
      <c r="D73" s="3">
        <v>649728.73893197998</v>
      </c>
      <c r="E73" s="3">
        <v>31726.112852066901</v>
      </c>
      <c r="F73" s="3">
        <v>82.843174943906803</v>
      </c>
      <c r="G73" s="3">
        <v>454440.74159876799</v>
      </c>
      <c r="H73" s="3">
        <v>14995.3739741672</v>
      </c>
      <c r="I73" s="3">
        <v>591291.76978033199</v>
      </c>
      <c r="J73" s="3">
        <v>178.72616837783499</v>
      </c>
    </row>
    <row r="74" spans="1:12" x14ac:dyDescent="0.2">
      <c r="A74" s="2" t="s">
        <v>89</v>
      </c>
      <c r="B74" s="3">
        <v>84.470536338809893</v>
      </c>
      <c r="C74" s="3">
        <v>2211.9643116662601</v>
      </c>
      <c r="D74" s="3">
        <v>2795.7950161365802</v>
      </c>
      <c r="E74" s="3">
        <v>1101.8734208870601</v>
      </c>
      <c r="F74" s="3">
        <v>84.552843108866497</v>
      </c>
      <c r="G74" s="3">
        <v>2551.7957321458098</v>
      </c>
      <c r="H74" s="3">
        <v>2370.24879434786</v>
      </c>
      <c r="I74" s="3">
        <v>1325.4508248823499</v>
      </c>
      <c r="J74" s="3">
        <v>169.28770664116601</v>
      </c>
    </row>
    <row r="75" spans="1:12" x14ac:dyDescent="0.2">
      <c r="A75" s="2" t="s">
        <v>90</v>
      </c>
      <c r="B75" s="3">
        <v>258.22484913960301</v>
      </c>
      <c r="C75" s="3">
        <v>4120.3983091294604</v>
      </c>
      <c r="D75" s="3">
        <v>5534.1800500733798</v>
      </c>
      <c r="E75" s="3">
        <v>2486.07271261912</v>
      </c>
      <c r="F75" s="3">
        <v>259.00811562673999</v>
      </c>
      <c r="G75" s="3">
        <v>2275.2364440107599</v>
      </c>
      <c r="H75" s="3">
        <v>3306.6940242921801</v>
      </c>
      <c r="I75" s="3">
        <v>2855.7956011829001</v>
      </c>
      <c r="J75" s="3">
        <v>83.209570482014101</v>
      </c>
    </row>
    <row r="76" spans="1:12" x14ac:dyDescent="0.2">
      <c r="A76" s="2" t="s">
        <v>91</v>
      </c>
      <c r="B76" s="3">
        <v>338.79533789292799</v>
      </c>
      <c r="C76" s="3">
        <v>14407.5176265071</v>
      </c>
      <c r="D76" s="3">
        <v>16441.438303554001</v>
      </c>
      <c r="E76" s="3">
        <v>13382.025014839301</v>
      </c>
      <c r="F76" s="3">
        <v>83.604639190806296</v>
      </c>
      <c r="G76" s="3">
        <v>15689.6815908894</v>
      </c>
      <c r="H76" s="3">
        <v>13548.2271005774</v>
      </c>
      <c r="I76" s="3">
        <v>14031.2230086113</v>
      </c>
      <c r="J76" s="3">
        <v>83.807555895504393</v>
      </c>
    </row>
    <row r="77" spans="1:12" x14ac:dyDescent="0.2">
      <c r="A77" s="2" t="s">
        <v>92</v>
      </c>
      <c r="B77" s="3">
        <v>253.18125494363599</v>
      </c>
      <c r="C77" s="3">
        <v>1822.5275889985601</v>
      </c>
      <c r="D77" s="3">
        <v>18851.487327537299</v>
      </c>
      <c r="E77" s="3">
        <v>4951.9926087404401</v>
      </c>
      <c r="F77" s="3">
        <v>76.1308267955297</v>
      </c>
      <c r="G77" s="3">
        <v>9600.3516137439892</v>
      </c>
      <c r="H77" s="3">
        <v>2124.2296328512698</v>
      </c>
      <c r="I77" s="3">
        <v>30191.291289299301</v>
      </c>
      <c r="J77" s="3">
        <v>340.08435088945998</v>
      </c>
    </row>
    <row r="78" spans="1:12" x14ac:dyDescent="0.2">
      <c r="A78" s="2" t="s">
        <v>93</v>
      </c>
      <c r="B78" s="3">
        <v>169.005772350358</v>
      </c>
      <c r="C78" s="3">
        <v>295518.18408420699</v>
      </c>
      <c r="D78" s="3">
        <v>293699.35526715399</v>
      </c>
      <c r="E78" s="3">
        <v>292687.77649228199</v>
      </c>
      <c r="F78" s="3">
        <v>1192.3026206182401</v>
      </c>
      <c r="G78" s="3">
        <v>150212.07928345</v>
      </c>
      <c r="H78" s="3">
        <v>216351.00217011801</v>
      </c>
      <c r="I78" s="3">
        <v>265507.30784303101</v>
      </c>
      <c r="J78" s="3">
        <v>677.38248590442799</v>
      </c>
      <c r="K78" s="2">
        <v>17177</v>
      </c>
      <c r="L78" s="2">
        <v>-1960</v>
      </c>
    </row>
    <row r="79" spans="1:12" x14ac:dyDescent="0.2">
      <c r="A79" s="2" t="s">
        <v>94</v>
      </c>
      <c r="B79" s="3">
        <v>931.74844339900005</v>
      </c>
      <c r="C79" s="3">
        <v>233563.645473399</v>
      </c>
      <c r="D79" s="3">
        <v>869789.45770926296</v>
      </c>
      <c r="E79" s="3">
        <v>318637.49563171499</v>
      </c>
      <c r="F79" s="3">
        <v>253.71943032995301</v>
      </c>
      <c r="G79" s="3">
        <v>954382.257307566</v>
      </c>
      <c r="H79" s="3">
        <v>144493.34568046301</v>
      </c>
      <c r="I79" s="3">
        <v>577643.25955825695</v>
      </c>
      <c r="J79" s="3">
        <v>345.51116139136002</v>
      </c>
    </row>
    <row r="80" spans="1:12" x14ac:dyDescent="0.2">
      <c r="A80" s="2" t="s">
        <v>95</v>
      </c>
      <c r="B80" s="3">
        <v>0</v>
      </c>
      <c r="C80" s="3">
        <v>1775.71073699869</v>
      </c>
      <c r="D80" s="3">
        <v>1012.83433714644</v>
      </c>
      <c r="E80" s="3">
        <v>677.49678874846802</v>
      </c>
      <c r="F80" s="3">
        <v>0</v>
      </c>
      <c r="G80" s="3">
        <v>1374.0639275374399</v>
      </c>
      <c r="H80" s="3">
        <v>338.77340668555701</v>
      </c>
      <c r="I80" s="3">
        <v>1431.1843670381099</v>
      </c>
      <c r="J80" s="3">
        <v>84.691908748765499</v>
      </c>
    </row>
    <row r="81" spans="1:19" x14ac:dyDescent="0.2">
      <c r="A81" s="2" t="s">
        <v>96</v>
      </c>
      <c r="B81" s="3">
        <v>169.475222877384</v>
      </c>
      <c r="C81" s="3">
        <v>437.08916588516701</v>
      </c>
      <c r="D81" s="3">
        <v>4122.6338400334698</v>
      </c>
      <c r="E81" s="3">
        <v>1102.9961888729799</v>
      </c>
      <c r="F81" s="3">
        <v>84.697639677971907</v>
      </c>
      <c r="G81" s="3">
        <v>8074.4255183268997</v>
      </c>
      <c r="H81" s="3">
        <v>431.65221106636102</v>
      </c>
      <c r="I81" s="3">
        <v>5673.67623065526</v>
      </c>
      <c r="J81" s="3">
        <v>170.15275690737101</v>
      </c>
    </row>
    <row r="82" spans="1:19" x14ac:dyDescent="0.2">
      <c r="A82" s="2" t="s">
        <v>97</v>
      </c>
      <c r="B82" s="3">
        <v>169.41866243506101</v>
      </c>
      <c r="C82" s="3">
        <v>256.10086671967798</v>
      </c>
      <c r="D82" s="3">
        <v>9060.3532380515808</v>
      </c>
      <c r="E82" s="3">
        <v>248.994603377934</v>
      </c>
      <c r="F82" s="3">
        <v>253.95271873548401</v>
      </c>
      <c r="G82" s="3">
        <v>609.74524787336497</v>
      </c>
      <c r="H82" s="3">
        <v>735.55467792741501</v>
      </c>
      <c r="I82" s="3">
        <v>1355.2309191935001</v>
      </c>
      <c r="J82" s="3">
        <v>83.532100806852</v>
      </c>
    </row>
    <row r="83" spans="1:19" x14ac:dyDescent="0.2">
      <c r="A83" s="2" t="s">
        <v>98</v>
      </c>
      <c r="B83" s="3">
        <v>84.699999975800907</v>
      </c>
      <c r="C83" s="3">
        <v>36923.117682277603</v>
      </c>
      <c r="D83" s="3">
        <v>236085.67653004799</v>
      </c>
      <c r="E83" s="3">
        <v>26172.261702817599</v>
      </c>
      <c r="F83" s="3">
        <v>592.899897718175</v>
      </c>
      <c r="G83" s="3">
        <v>317462.078617647</v>
      </c>
      <c r="H83" s="3">
        <v>6625.9760076226603</v>
      </c>
      <c r="I83" s="3">
        <v>169890.54094500601</v>
      </c>
      <c r="J83" s="3">
        <v>169.39925425808599</v>
      </c>
    </row>
    <row r="85" spans="1:19" ht="16" x14ac:dyDescent="0.2">
      <c r="N85" s="16" t="s">
        <v>106</v>
      </c>
      <c r="O85" s="17" t="s">
        <v>99</v>
      </c>
      <c r="P85" s="16" t="s">
        <v>12</v>
      </c>
      <c r="Q85" s="24" t="s">
        <v>99</v>
      </c>
      <c r="S85" s="25" t="s">
        <v>105</v>
      </c>
    </row>
    <row r="86" spans="1:19" x14ac:dyDescent="0.2">
      <c r="B86" s="2" t="s">
        <v>100</v>
      </c>
      <c r="C86" s="2" t="s">
        <v>100</v>
      </c>
      <c r="D86" s="2" t="s">
        <v>100</v>
      </c>
      <c r="E86" s="2" t="s">
        <v>100</v>
      </c>
      <c r="F86" s="2" t="s">
        <v>100</v>
      </c>
      <c r="G86" s="2" t="s">
        <v>100</v>
      </c>
      <c r="H86" s="2" t="s">
        <v>100</v>
      </c>
      <c r="I86" s="2" t="s">
        <v>100</v>
      </c>
      <c r="J86" s="2" t="s">
        <v>100</v>
      </c>
    </row>
    <row r="87" spans="1:19" x14ac:dyDescent="0.2">
      <c r="A87" s="2" t="s">
        <v>23</v>
      </c>
      <c r="B87" s="10">
        <f>(B8-$L8)/$K8/2</f>
        <v>0.69463182484697172</v>
      </c>
      <c r="C87" s="10">
        <f t="shared" ref="C87:J87" si="0">(C8-$L8)/$K8/2</f>
        <v>85.540883391965608</v>
      </c>
      <c r="D87" s="11">
        <f t="shared" si="0"/>
        <v>44.859842666771328</v>
      </c>
      <c r="E87" s="14">
        <f t="shared" si="0"/>
        <v>67.725799057889816</v>
      </c>
      <c r="F87" s="11">
        <f t="shared" si="0"/>
        <v>2.760617104942046</v>
      </c>
      <c r="G87" s="10">
        <f t="shared" si="0"/>
        <v>56.747139426783754</v>
      </c>
      <c r="H87" s="11">
        <f t="shared" si="0"/>
        <v>67.592942093518559</v>
      </c>
      <c r="I87" s="14">
        <f t="shared" si="0"/>
        <v>10.362534505980268</v>
      </c>
      <c r="J87" s="14">
        <f t="shared" si="0"/>
        <v>30.933140720727401</v>
      </c>
      <c r="N87" s="18">
        <f>AVERAGE(C87:E87)</f>
        <v>66.042175038875584</v>
      </c>
      <c r="O87" s="19">
        <f>_xlfn.STDEV.S(C87:E87)</f>
        <v>20.392712203120023</v>
      </c>
      <c r="P87" s="20">
        <f>AVERAGE(G87:I87)</f>
        <v>44.900872008760864</v>
      </c>
      <c r="Q87" s="19">
        <f>_xlfn.STDEV.S(G87:I87)</f>
        <v>30.398691204777609</v>
      </c>
      <c r="S87" s="63">
        <f>N87/P87</f>
        <v>1.4708439298459441</v>
      </c>
    </row>
    <row r="88" spans="1:19" x14ac:dyDescent="0.2">
      <c r="A88" s="2" t="s">
        <v>24</v>
      </c>
      <c r="B88" s="12">
        <f t="shared" ref="B88:J88" si="1">(B9-$L9)/$K9/2</f>
        <v>-0.15124378109452735</v>
      </c>
      <c r="C88" s="12">
        <f t="shared" si="1"/>
        <v>-0.15124378109452735</v>
      </c>
      <c r="D88" s="13">
        <f t="shared" si="1"/>
        <v>0.27010328875227912</v>
      </c>
      <c r="E88" s="15">
        <f t="shared" si="1"/>
        <v>0.69144918429021385</v>
      </c>
      <c r="F88" s="13">
        <f t="shared" si="1"/>
        <v>0.27014924046263333</v>
      </c>
      <c r="G88" s="12">
        <f t="shared" si="1"/>
        <v>0.2701118242436284</v>
      </c>
      <c r="H88" s="13">
        <f t="shared" si="1"/>
        <v>-0.15124378109452735</v>
      </c>
      <c r="I88" s="15">
        <f t="shared" si="1"/>
        <v>0.69145035859908455</v>
      </c>
      <c r="J88" s="15">
        <f t="shared" si="1"/>
        <v>0.27013546383283388</v>
      </c>
      <c r="N88" s="21">
        <f t="shared" ref="N88:N134" si="2">AVERAGE(C88:E88)</f>
        <v>0.27010289731598852</v>
      </c>
      <c r="O88" s="22">
        <f t="shared" ref="O88:O134" si="3">_xlfn.STDEV.S(C88:E88)</f>
        <v>0.42134648269250696</v>
      </c>
      <c r="P88" s="23">
        <f t="shared" ref="P88:P134" si="4">AVERAGE(G88:I88)</f>
        <v>0.27010613391606186</v>
      </c>
      <c r="Q88" s="22">
        <f t="shared" ref="Q88:Q134" si="5">_xlfn.STDEV.S(G88:I88)</f>
        <v>0.42134706987562409</v>
      </c>
      <c r="S88" s="63">
        <f t="shared" ref="S88:S134" si="6">N88/P88</f>
        <v>0.99998801730258247</v>
      </c>
    </row>
    <row r="89" spans="1:19" x14ac:dyDescent="0.2">
      <c r="A89" s="2" t="s">
        <v>25</v>
      </c>
      <c r="B89" s="12">
        <f t="shared" ref="B89:J89" si="7">(B10-$L10)/$K10/2</f>
        <v>0.49408037260266602</v>
      </c>
      <c r="C89" s="12">
        <f t="shared" si="7"/>
        <v>213.84922464240773</v>
      </c>
      <c r="D89" s="13">
        <f t="shared" si="7"/>
        <v>224.39538104772447</v>
      </c>
      <c r="E89" s="15">
        <f t="shared" si="7"/>
        <v>155.68006609891555</v>
      </c>
      <c r="F89" s="13">
        <f t="shared" si="7"/>
        <v>2.7509507371746618</v>
      </c>
      <c r="G89" s="12">
        <f t="shared" si="7"/>
        <v>233.51090625243336</v>
      </c>
      <c r="H89" s="13">
        <f t="shared" si="7"/>
        <v>204.67738480828106</v>
      </c>
      <c r="I89" s="15">
        <f t="shared" si="7"/>
        <v>170.32936500952746</v>
      </c>
      <c r="J89" s="15">
        <f t="shared" si="7"/>
        <v>20.367797175191676</v>
      </c>
      <c r="N89" s="21">
        <f t="shared" si="2"/>
        <v>197.97489059634924</v>
      </c>
      <c r="O89" s="22">
        <f t="shared" si="3"/>
        <v>37.006006109588441</v>
      </c>
      <c r="P89" s="23">
        <f t="shared" si="4"/>
        <v>202.83921869008063</v>
      </c>
      <c r="Q89" s="22">
        <f t="shared" si="5"/>
        <v>31.630854074239593</v>
      </c>
      <c r="S89" s="63">
        <f t="shared" si="6"/>
        <v>0.97601879890316667</v>
      </c>
    </row>
    <row r="90" spans="1:19" x14ac:dyDescent="0.2">
      <c r="A90" s="2" t="s">
        <v>26</v>
      </c>
      <c r="B90" s="12"/>
      <c r="C90" s="12"/>
      <c r="D90" s="13"/>
      <c r="E90" s="15"/>
      <c r="F90" s="13"/>
      <c r="G90" s="12"/>
      <c r="H90" s="13"/>
      <c r="I90" s="15"/>
      <c r="J90" s="15"/>
      <c r="N90" s="21"/>
      <c r="O90" s="22"/>
      <c r="P90" s="23"/>
      <c r="Q90" s="22"/>
      <c r="S90" s="63"/>
    </row>
    <row r="91" spans="1:19" x14ac:dyDescent="0.2">
      <c r="A91" s="2" t="s">
        <v>27</v>
      </c>
      <c r="B91" s="12">
        <f t="shared" ref="B91:J91" si="8">(B12-$L12)/$K12/2</f>
        <v>3.2990240445406345</v>
      </c>
      <c r="C91" s="12">
        <f t="shared" si="8"/>
        <v>195.74810584296574</v>
      </c>
      <c r="D91" s="13">
        <f t="shared" si="8"/>
        <v>191.56981052214226</v>
      </c>
      <c r="E91" s="15">
        <f t="shared" si="8"/>
        <v>167.90377725661747</v>
      </c>
      <c r="F91" s="13">
        <f t="shared" si="8"/>
        <v>12.121606389770804</v>
      </c>
      <c r="G91" s="12">
        <f t="shared" si="8"/>
        <v>209.4560937739152</v>
      </c>
      <c r="H91" s="13">
        <f t="shared" si="8"/>
        <v>153.68958634744243</v>
      </c>
      <c r="I91" s="15">
        <f t="shared" si="8"/>
        <v>97.179631632998124</v>
      </c>
      <c r="J91" s="15">
        <f t="shared" si="8"/>
        <v>28.974959345504967</v>
      </c>
      <c r="N91" s="21">
        <f t="shared" si="2"/>
        <v>185.07389787390846</v>
      </c>
      <c r="O91" s="22">
        <f t="shared" si="3"/>
        <v>15.015802324759255</v>
      </c>
      <c r="P91" s="23">
        <f t="shared" si="4"/>
        <v>153.44177058478525</v>
      </c>
      <c r="Q91" s="22">
        <f t="shared" si="5"/>
        <v>56.138641301775067</v>
      </c>
      <c r="S91" s="63">
        <f t="shared" si="6"/>
        <v>1.2061506926606056</v>
      </c>
    </row>
    <row r="92" spans="1:19" x14ac:dyDescent="0.2">
      <c r="A92" s="2" t="s">
        <v>28</v>
      </c>
      <c r="B92" s="12">
        <f t="shared" ref="B92:J92" si="9">(B13-$L13)/$K13/2</f>
        <v>-0.59257750029211986</v>
      </c>
      <c r="C92" s="12">
        <f t="shared" si="9"/>
        <v>76.154582523465066</v>
      </c>
      <c r="D92" s="13">
        <f t="shared" si="9"/>
        <v>67.151743458599313</v>
      </c>
      <c r="E92" s="15">
        <f t="shared" si="9"/>
        <v>58.667969209723978</v>
      </c>
      <c r="F92" s="13">
        <f t="shared" si="9"/>
        <v>2.7193939440239025E-3</v>
      </c>
      <c r="G92" s="12">
        <f t="shared" si="9"/>
        <v>49.292994267310959</v>
      </c>
      <c r="H92" s="13">
        <f t="shared" si="9"/>
        <v>50.189122720494858</v>
      </c>
      <c r="I92" s="15">
        <f t="shared" si="9"/>
        <v>34.409632122753081</v>
      </c>
      <c r="J92" s="15">
        <f t="shared" si="9"/>
        <v>19.880024840136027</v>
      </c>
      <c r="N92" s="21">
        <f t="shared" si="2"/>
        <v>67.324765063929462</v>
      </c>
      <c r="O92" s="22">
        <f t="shared" si="3"/>
        <v>8.7445905366123213</v>
      </c>
      <c r="P92" s="23">
        <f t="shared" si="4"/>
        <v>44.630583036852975</v>
      </c>
      <c r="Q92" s="22">
        <f t="shared" si="5"/>
        <v>8.8629362934909945</v>
      </c>
      <c r="S92" s="63">
        <f t="shared" si="6"/>
        <v>1.5084894814915848</v>
      </c>
    </row>
    <row r="93" spans="1:19" x14ac:dyDescent="0.2">
      <c r="A93" s="2" t="s">
        <v>29</v>
      </c>
      <c r="B93" s="12">
        <f t="shared" ref="B93:J93" si="10">(B14-$L14)/$K14/2</f>
        <v>3.7463492555268783</v>
      </c>
      <c r="C93" s="12">
        <f t="shared" si="10"/>
        <v>1024.878380785658</v>
      </c>
      <c r="D93" s="13">
        <f t="shared" si="10"/>
        <v>968.34383966702626</v>
      </c>
      <c r="E93" s="15">
        <f t="shared" si="10"/>
        <v>736.57728912253526</v>
      </c>
      <c r="F93" s="13">
        <f t="shared" si="10"/>
        <v>10.131632598119879</v>
      </c>
      <c r="G93" s="12">
        <f t="shared" si="10"/>
        <v>641.13851016820672</v>
      </c>
      <c r="H93" s="13">
        <f t="shared" si="10"/>
        <v>704.69180605830923</v>
      </c>
      <c r="I93" s="15">
        <f t="shared" si="10"/>
        <v>568.6923141422352</v>
      </c>
      <c r="J93" s="15">
        <f t="shared" si="10"/>
        <v>47.645316897533554</v>
      </c>
      <c r="N93" s="21">
        <f t="shared" si="2"/>
        <v>909.93316985840647</v>
      </c>
      <c r="O93" s="22">
        <f t="shared" si="3"/>
        <v>152.76856556293257</v>
      </c>
      <c r="P93" s="23">
        <f t="shared" si="4"/>
        <v>638.17421012291709</v>
      </c>
      <c r="Q93" s="22">
        <f t="shared" si="5"/>
        <v>68.048187017924647</v>
      </c>
      <c r="S93" s="63">
        <f t="shared" si="6"/>
        <v>1.425838204403695</v>
      </c>
    </row>
    <row r="94" spans="1:19" x14ac:dyDescent="0.2">
      <c r="A94" s="2" t="s">
        <v>30</v>
      </c>
      <c r="B94" s="12">
        <f t="shared" ref="B94:J94" si="11">(B15-$L15)/$K15/2</f>
        <v>-0.52046434987023127</v>
      </c>
      <c r="C94" s="12">
        <f t="shared" si="11"/>
        <v>12.917337587030273</v>
      </c>
      <c r="D94" s="13">
        <f t="shared" si="11"/>
        <v>20.500182887828288</v>
      </c>
      <c r="E94" s="15">
        <f t="shared" si="11"/>
        <v>9.060916673745421</v>
      </c>
      <c r="F94" s="13">
        <f t="shared" si="11"/>
        <v>-0.27032942644727914</v>
      </c>
      <c r="G94" s="12">
        <f t="shared" si="11"/>
        <v>9.8352877206570213</v>
      </c>
      <c r="H94" s="13">
        <f t="shared" si="11"/>
        <v>12.624440167887967</v>
      </c>
      <c r="I94" s="15">
        <f t="shared" si="11"/>
        <v>5.3152912021844045</v>
      </c>
      <c r="J94" s="15">
        <f t="shared" si="11"/>
        <v>6.0132752978703969</v>
      </c>
      <c r="N94" s="21">
        <f t="shared" si="2"/>
        <v>14.159479049534662</v>
      </c>
      <c r="O94" s="22">
        <f t="shared" si="3"/>
        <v>5.8199131813815548</v>
      </c>
      <c r="P94" s="23">
        <f t="shared" si="4"/>
        <v>9.2583396969097986</v>
      </c>
      <c r="Q94" s="22">
        <f t="shared" si="5"/>
        <v>3.6885724091158534</v>
      </c>
      <c r="S94" s="63">
        <f t="shared" si="6"/>
        <v>1.5293756238238634</v>
      </c>
    </row>
    <row r="95" spans="1:19" x14ac:dyDescent="0.2">
      <c r="A95" s="2" t="s">
        <v>31</v>
      </c>
      <c r="B95" s="12">
        <f t="shared" ref="B95:J95" si="12">(B16-$L16)/$K16/2</f>
        <v>0.41423405183533935</v>
      </c>
      <c r="C95" s="12">
        <f t="shared" si="12"/>
        <v>35.786391624405148</v>
      </c>
      <c r="D95" s="13">
        <f t="shared" si="12"/>
        <v>33.828179948606895</v>
      </c>
      <c r="E95" s="15">
        <f t="shared" si="12"/>
        <v>27.810055178360727</v>
      </c>
      <c r="F95" s="13">
        <f t="shared" si="12"/>
        <v>0.94750073776180577</v>
      </c>
      <c r="G95" s="12">
        <f t="shared" si="12"/>
        <v>36.371010031202282</v>
      </c>
      <c r="H95" s="13">
        <f t="shared" si="12"/>
        <v>33.991243484755636</v>
      </c>
      <c r="I95" s="15">
        <f t="shared" si="12"/>
        <v>33.467853319685148</v>
      </c>
      <c r="J95" s="15">
        <f t="shared" si="12"/>
        <v>7.1800044901087858</v>
      </c>
      <c r="N95" s="21">
        <f t="shared" si="2"/>
        <v>32.474875583790926</v>
      </c>
      <c r="O95" s="22">
        <f t="shared" si="3"/>
        <v>4.1568089086457194</v>
      </c>
      <c r="P95" s="23">
        <f t="shared" si="4"/>
        <v>34.610035611881024</v>
      </c>
      <c r="Q95" s="22">
        <f t="shared" si="5"/>
        <v>1.5473388430951427</v>
      </c>
      <c r="S95" s="63">
        <f t="shared" si="6"/>
        <v>0.93830806613336348</v>
      </c>
    </row>
    <row r="96" spans="1:19" x14ac:dyDescent="0.2">
      <c r="A96" s="62" t="s">
        <v>32</v>
      </c>
      <c r="B96" s="12">
        <f t="shared" ref="B96:J96" si="13">(B17-$L17)/$K17/2</f>
        <v>0.11085402465941195</v>
      </c>
      <c r="C96" s="12">
        <f t="shared" si="13"/>
        <v>0.25411259893013205</v>
      </c>
      <c r="D96" s="13">
        <f t="shared" si="13"/>
        <v>0.28986226333490245</v>
      </c>
      <c r="E96" s="15">
        <f t="shared" si="13"/>
        <v>0.18347553063136213</v>
      </c>
      <c r="F96" s="13">
        <f t="shared" si="13"/>
        <v>0.11163793952666153</v>
      </c>
      <c r="G96" s="12">
        <f t="shared" si="13"/>
        <v>0.28539585475810969</v>
      </c>
      <c r="H96" s="13">
        <f t="shared" si="13"/>
        <v>0.24199205823928738</v>
      </c>
      <c r="I96" s="15">
        <f t="shared" si="13"/>
        <v>0.24993619999736796</v>
      </c>
      <c r="J96" s="15">
        <f t="shared" si="13"/>
        <v>0.10938734240146748</v>
      </c>
      <c r="N96" s="21">
        <f t="shared" si="2"/>
        <v>0.24248346429879886</v>
      </c>
      <c r="O96" s="22">
        <f t="shared" si="3"/>
        <v>5.4138357964006525E-2</v>
      </c>
      <c r="P96" s="23">
        <f t="shared" si="4"/>
        <v>0.25910803766492169</v>
      </c>
      <c r="Q96" s="22">
        <f t="shared" si="5"/>
        <v>2.3109832165374995E-2</v>
      </c>
      <c r="S96" s="63">
        <f t="shared" si="6"/>
        <v>0.93583922167778633</v>
      </c>
    </row>
    <row r="97" spans="1:19" x14ac:dyDescent="0.2">
      <c r="A97" s="2" t="s">
        <v>33</v>
      </c>
      <c r="B97" s="12">
        <f t="shared" ref="B97:J97" si="14">(B18-$L18)/$K18/2</f>
        <v>31.952131397935354</v>
      </c>
      <c r="C97" s="12">
        <f t="shared" si="14"/>
        <v>1204.5299491899591</v>
      </c>
      <c r="D97" s="13">
        <f t="shared" si="14"/>
        <v>1324.7338310159073</v>
      </c>
      <c r="E97" s="15">
        <f t="shared" si="14"/>
        <v>1238.3265420803136</v>
      </c>
      <c r="F97" s="13">
        <f t="shared" si="14"/>
        <v>96.294075959747104</v>
      </c>
      <c r="G97" s="12">
        <f t="shared" si="14"/>
        <v>1439.6951818441726</v>
      </c>
      <c r="H97" s="13">
        <f t="shared" si="14"/>
        <v>1358.6564628993535</v>
      </c>
      <c r="I97" s="15">
        <f t="shared" si="14"/>
        <v>1352.2532385743225</v>
      </c>
      <c r="J97" s="15">
        <f t="shared" si="14"/>
        <v>1.7214680780829761</v>
      </c>
      <c r="N97" s="21">
        <f t="shared" si="2"/>
        <v>1255.86344076206</v>
      </c>
      <c r="O97" s="22">
        <f t="shared" si="3"/>
        <v>61.991131728957882</v>
      </c>
      <c r="P97" s="23">
        <f t="shared" si="4"/>
        <v>1383.5349611059494</v>
      </c>
      <c r="Q97" s="22">
        <f t="shared" si="5"/>
        <v>48.741441458615277</v>
      </c>
      <c r="S97" s="63">
        <f t="shared" si="6"/>
        <v>0.90772078484967722</v>
      </c>
    </row>
    <row r="98" spans="1:19" x14ac:dyDescent="0.2">
      <c r="A98" s="2" t="s">
        <v>34</v>
      </c>
      <c r="B98" s="12">
        <f t="shared" ref="B98:J98" si="15">(B19-$L19)/$K19/2</f>
        <v>-0.35451733230349181</v>
      </c>
      <c r="C98" s="12">
        <f t="shared" si="15"/>
        <v>103.41330877339118</v>
      </c>
      <c r="D98" s="13">
        <f t="shared" si="15"/>
        <v>93.52832310658151</v>
      </c>
      <c r="E98" s="15">
        <f t="shared" si="15"/>
        <v>67.132351422673963</v>
      </c>
      <c r="F98" s="13">
        <f t="shared" si="15"/>
        <v>-0.10899020029059722</v>
      </c>
      <c r="G98" s="12">
        <f t="shared" si="15"/>
        <v>100.90694500445035</v>
      </c>
      <c r="H98" s="13">
        <f t="shared" si="15"/>
        <v>93.736289873520803</v>
      </c>
      <c r="I98" s="15">
        <f t="shared" si="15"/>
        <v>80.929205664233905</v>
      </c>
      <c r="J98" s="15">
        <f t="shared" si="15"/>
        <v>10.555598812838067</v>
      </c>
      <c r="N98" s="21">
        <f t="shared" si="2"/>
        <v>88.024661100882213</v>
      </c>
      <c r="O98" s="22">
        <f t="shared" si="3"/>
        <v>18.756190662708573</v>
      </c>
      <c r="P98" s="23">
        <f t="shared" si="4"/>
        <v>91.857480180735024</v>
      </c>
      <c r="Q98" s="22">
        <f t="shared" si="5"/>
        <v>10.120521808814372</v>
      </c>
      <c r="S98" s="63">
        <f t="shared" si="6"/>
        <v>0.95827428455133412</v>
      </c>
    </row>
    <row r="99" spans="1:19" x14ac:dyDescent="0.2">
      <c r="A99" s="2" t="s">
        <v>35</v>
      </c>
      <c r="B99" s="12">
        <f t="shared" ref="B99:J99" si="16">(B20-$L20)/$K20/2</f>
        <v>0.18942963414112571</v>
      </c>
      <c r="C99" s="12">
        <f t="shared" si="16"/>
        <v>453.59992618857285</v>
      </c>
      <c r="D99" s="13">
        <f t="shared" si="16"/>
        <v>441.6474973408566</v>
      </c>
      <c r="E99" s="15">
        <f t="shared" si="16"/>
        <v>334.8984516381168</v>
      </c>
      <c r="F99" s="13">
        <f t="shared" si="16"/>
        <v>4.3198096482213657</v>
      </c>
      <c r="G99" s="12">
        <f t="shared" si="16"/>
        <v>389.47048572855124</v>
      </c>
      <c r="H99" s="13">
        <f t="shared" si="16"/>
        <v>399.29771692825568</v>
      </c>
      <c r="I99" s="15">
        <f t="shared" si="16"/>
        <v>319.71577381852717</v>
      </c>
      <c r="J99" s="15">
        <f t="shared" si="16"/>
        <v>28.867274455675521</v>
      </c>
      <c r="N99" s="21">
        <f t="shared" si="2"/>
        <v>410.04862505584873</v>
      </c>
      <c r="O99" s="22">
        <f t="shared" si="3"/>
        <v>65.355769159090769</v>
      </c>
      <c r="P99" s="23">
        <f t="shared" si="4"/>
        <v>369.4946588251114</v>
      </c>
      <c r="Q99" s="22">
        <f t="shared" si="5"/>
        <v>43.388900223872476</v>
      </c>
      <c r="S99" s="63">
        <f t="shared" si="6"/>
        <v>1.1097552163803599</v>
      </c>
    </row>
    <row r="100" spans="1:19" x14ac:dyDescent="0.2">
      <c r="A100" s="2" t="s">
        <v>36</v>
      </c>
      <c r="B100" s="12">
        <f t="shared" ref="B100:J100" si="17">(B21-$L21)/$K21/2</f>
        <v>-0.26404547708090126</v>
      </c>
      <c r="C100" s="12">
        <f t="shared" si="17"/>
        <v>0.84641398335158557</v>
      </c>
      <c r="D100" s="13">
        <f t="shared" si="17"/>
        <v>1.0596057408287345</v>
      </c>
      <c r="E100" s="15">
        <f t="shared" si="17"/>
        <v>0.56497452736564424</v>
      </c>
      <c r="F100" s="13">
        <f t="shared" si="17"/>
        <v>-0.28030916169848596</v>
      </c>
      <c r="G100" s="12">
        <f t="shared" si="17"/>
        <v>0.91795265748738419</v>
      </c>
      <c r="H100" s="13">
        <f t="shared" si="17"/>
        <v>1.1069285776920177</v>
      </c>
      <c r="I100" s="15">
        <f t="shared" si="17"/>
        <v>0.73939358271382716</v>
      </c>
      <c r="J100" s="15">
        <f t="shared" si="17"/>
        <v>-0.26385595459854955</v>
      </c>
      <c r="N100" s="21">
        <f t="shared" si="2"/>
        <v>0.8236647505153214</v>
      </c>
      <c r="O100" s="22">
        <f t="shared" si="3"/>
        <v>0.2480990830877281</v>
      </c>
      <c r="P100" s="23">
        <f t="shared" si="4"/>
        <v>0.92142493929774305</v>
      </c>
      <c r="Q100" s="22">
        <f t="shared" si="5"/>
        <v>0.18379209909333047</v>
      </c>
      <c r="S100" s="63">
        <f t="shared" si="6"/>
        <v>0.89390325287165673</v>
      </c>
    </row>
    <row r="101" spans="1:19" x14ac:dyDescent="0.2">
      <c r="A101" s="2" t="s">
        <v>37</v>
      </c>
      <c r="B101" s="12"/>
      <c r="C101" s="12"/>
      <c r="D101" s="13"/>
      <c r="E101" s="15"/>
      <c r="F101" s="13"/>
      <c r="G101" s="12"/>
      <c r="H101" s="13"/>
      <c r="I101" s="15"/>
      <c r="J101" s="15"/>
      <c r="N101" s="21"/>
      <c r="O101" s="22"/>
      <c r="P101" s="23"/>
      <c r="Q101" s="22"/>
      <c r="S101" s="63"/>
    </row>
    <row r="102" spans="1:19" x14ac:dyDescent="0.2">
      <c r="A102" s="2" t="s">
        <v>38</v>
      </c>
      <c r="B102" s="12">
        <f t="shared" ref="B102:J102" si="18">(B23-$L23)/$K23/2</f>
        <v>1.4744493865534201</v>
      </c>
      <c r="C102" s="12">
        <f t="shared" si="18"/>
        <v>402.31607721580247</v>
      </c>
      <c r="D102" s="13">
        <f t="shared" si="18"/>
        <v>90.035959322190152</v>
      </c>
      <c r="E102" s="15">
        <f t="shared" si="18"/>
        <v>126.63528103743425</v>
      </c>
      <c r="F102" s="13">
        <f t="shared" si="18"/>
        <v>1.6989146244789566</v>
      </c>
      <c r="G102" s="12">
        <f t="shared" si="18"/>
        <v>123.58646952456326</v>
      </c>
      <c r="H102" s="13">
        <f t="shared" si="18"/>
        <v>448.97123434442892</v>
      </c>
      <c r="I102" s="15">
        <f t="shared" si="18"/>
        <v>51.916407131938662</v>
      </c>
      <c r="J102" s="15">
        <f t="shared" si="18"/>
        <v>1.4099340237703752</v>
      </c>
      <c r="N102" s="21">
        <f t="shared" si="2"/>
        <v>206.32910585847563</v>
      </c>
      <c r="O102" s="22">
        <f t="shared" si="3"/>
        <v>170.71334831777867</v>
      </c>
      <c r="P102" s="23">
        <f t="shared" si="4"/>
        <v>208.15803700031026</v>
      </c>
      <c r="Q102" s="22">
        <f t="shared" si="5"/>
        <v>211.60670233280365</v>
      </c>
      <c r="S102" s="63">
        <f t="shared" si="6"/>
        <v>0.99121373756117859</v>
      </c>
    </row>
    <row r="103" spans="1:19" x14ac:dyDescent="0.2">
      <c r="A103" s="2" t="s">
        <v>39</v>
      </c>
      <c r="B103" s="12">
        <f t="shared" ref="B103:J103" si="19">(B24-$L24)/$K24/2</f>
        <v>-8.2213968409386842E-2</v>
      </c>
      <c r="C103" s="12">
        <f t="shared" si="19"/>
        <v>22.808302025826844</v>
      </c>
      <c r="D103" s="13">
        <f t="shared" si="19"/>
        <v>24.762875840546926</v>
      </c>
      <c r="E103" s="15">
        <f t="shared" si="19"/>
        <v>17.375083528966481</v>
      </c>
      <c r="F103" s="13">
        <f t="shared" si="19"/>
        <v>0.14564819735202586</v>
      </c>
      <c r="G103" s="12">
        <f t="shared" si="19"/>
        <v>39.836159122790633</v>
      </c>
      <c r="H103" s="13">
        <f t="shared" si="19"/>
        <v>30.182422551395273</v>
      </c>
      <c r="I103" s="15">
        <f t="shared" si="19"/>
        <v>43.266392182161866</v>
      </c>
      <c r="J103" s="15">
        <f t="shared" si="19"/>
        <v>16.390434009578726</v>
      </c>
      <c r="N103" s="21">
        <f t="shared" si="2"/>
        <v>21.648753798446752</v>
      </c>
      <c r="O103" s="22">
        <f t="shared" si="3"/>
        <v>3.8279606683555336</v>
      </c>
      <c r="P103" s="23">
        <f t="shared" si="4"/>
        <v>37.761657952115925</v>
      </c>
      <c r="Q103" s="22">
        <f t="shared" si="5"/>
        <v>6.7841898304111181</v>
      </c>
      <c r="S103" s="63">
        <f t="shared" si="6"/>
        <v>0.57329987538944094</v>
      </c>
    </row>
    <row r="104" spans="1:19" x14ac:dyDescent="0.2">
      <c r="A104" s="2" t="s">
        <v>40</v>
      </c>
      <c r="B104" s="12">
        <f t="shared" ref="B104:J104" si="20">(B25-$L25)/$K25/2</f>
        <v>-3.9099025739076636E-2</v>
      </c>
      <c r="C104" s="12">
        <f t="shared" si="20"/>
        <v>2.1883212193456996E-2</v>
      </c>
      <c r="D104" s="13">
        <f t="shared" si="20"/>
        <v>1.6125779614773423E-2</v>
      </c>
      <c r="E104" s="15">
        <f t="shared" si="20"/>
        <v>3.4756414884873431E-2</v>
      </c>
      <c r="F104" s="13">
        <f t="shared" si="20"/>
        <v>-3.8066922153691451E-2</v>
      </c>
      <c r="G104" s="12">
        <f t="shared" si="20"/>
        <v>2.8062951692096848E-2</v>
      </c>
      <c r="H104" s="13">
        <f t="shared" si="20"/>
        <v>1.1395154278810835E-2</v>
      </c>
      <c r="I104" s="15">
        <f t="shared" si="20"/>
        <v>2.2932165973037062E-2</v>
      </c>
      <c r="J104" s="15">
        <f t="shared" si="20"/>
        <v>-3.977511657838094E-2</v>
      </c>
      <c r="N104" s="21">
        <f t="shared" si="2"/>
        <v>2.4255135564367952E-2</v>
      </c>
      <c r="O104" s="22">
        <f t="shared" si="3"/>
        <v>9.5391120131791442E-3</v>
      </c>
      <c r="P104" s="23">
        <f t="shared" si="4"/>
        <v>2.0796757314648247E-2</v>
      </c>
      <c r="Q104" s="22">
        <f t="shared" si="5"/>
        <v>8.5366179050211377E-3</v>
      </c>
      <c r="S104" s="63">
        <f t="shared" si="6"/>
        <v>1.1662941100574264</v>
      </c>
    </row>
    <row r="105" spans="1:19" x14ac:dyDescent="0.2">
      <c r="A105" s="2" t="s">
        <v>41</v>
      </c>
      <c r="B105" s="12">
        <f t="shared" ref="B105:J105" si="21">(B26-$L26)/$K26/2</f>
        <v>3.1998374354508106</v>
      </c>
      <c r="C105" s="12">
        <f t="shared" si="21"/>
        <v>700.36492331573891</v>
      </c>
      <c r="D105" s="13">
        <f t="shared" si="21"/>
        <v>733.04697328729731</v>
      </c>
      <c r="E105" s="15">
        <f t="shared" si="21"/>
        <v>608.38135933796423</v>
      </c>
      <c r="F105" s="13">
        <f t="shared" si="21"/>
        <v>16.688269221589973</v>
      </c>
      <c r="G105" s="12">
        <f t="shared" si="21"/>
        <v>688.51618312549533</v>
      </c>
      <c r="H105" s="13">
        <f t="shared" si="21"/>
        <v>724.18014843541255</v>
      </c>
      <c r="I105" s="15">
        <f t="shared" si="21"/>
        <v>621.76227722578903</v>
      </c>
      <c r="J105" s="15">
        <f t="shared" si="21"/>
        <v>3.0094550589231064</v>
      </c>
      <c r="N105" s="21">
        <f t="shared" si="2"/>
        <v>680.59775198033356</v>
      </c>
      <c r="O105" s="22">
        <f t="shared" si="3"/>
        <v>64.640812357932916</v>
      </c>
      <c r="P105" s="23">
        <f t="shared" si="4"/>
        <v>678.15286959556568</v>
      </c>
      <c r="Q105" s="22">
        <f t="shared" si="5"/>
        <v>51.989458414831319</v>
      </c>
      <c r="S105" s="63">
        <f t="shared" si="6"/>
        <v>1.0036052083451714</v>
      </c>
    </row>
    <row r="106" spans="1:19" x14ac:dyDescent="0.2">
      <c r="A106" s="2" t="s">
        <v>42</v>
      </c>
      <c r="B106" s="12">
        <f t="shared" ref="B106:J106" si="22">(B27-$L27)/$K27/2</f>
        <v>-0.14621314281861517</v>
      </c>
      <c r="C106" s="12">
        <f t="shared" si="22"/>
        <v>39.975440513596411</v>
      </c>
      <c r="D106" s="13">
        <f t="shared" si="22"/>
        <v>57.448886945076623</v>
      </c>
      <c r="E106" s="15">
        <f t="shared" si="22"/>
        <v>31.499651769903696</v>
      </c>
      <c r="F106" s="13">
        <f t="shared" si="22"/>
        <v>0.34513019204031181</v>
      </c>
      <c r="G106" s="12">
        <f t="shared" si="22"/>
        <v>27.981710901769482</v>
      </c>
      <c r="H106" s="13">
        <f t="shared" si="22"/>
        <v>31.676127022203456</v>
      </c>
      <c r="I106" s="15">
        <f t="shared" si="22"/>
        <v>20.719468234476448</v>
      </c>
      <c r="J106" s="15">
        <f t="shared" si="22"/>
        <v>19.660211696378845</v>
      </c>
      <c r="N106" s="21">
        <f t="shared" si="2"/>
        <v>42.974659742858911</v>
      </c>
      <c r="O106" s="22">
        <f t="shared" si="3"/>
        <v>13.232051561756823</v>
      </c>
      <c r="P106" s="23">
        <f t="shared" si="4"/>
        <v>26.792435386149794</v>
      </c>
      <c r="Q106" s="22">
        <f t="shared" si="5"/>
        <v>5.5743049016633694</v>
      </c>
      <c r="S106" s="63">
        <f t="shared" si="6"/>
        <v>1.6039848234578344</v>
      </c>
    </row>
    <row r="107" spans="1:19" x14ac:dyDescent="0.2">
      <c r="A107" s="2" t="s">
        <v>44</v>
      </c>
      <c r="B107" s="12">
        <f t="shared" ref="B107:J107" si="23">(B29-$L29)/$K29/2</f>
        <v>0.70083616313239672</v>
      </c>
      <c r="C107" s="12">
        <f t="shared" si="23"/>
        <v>321.42073976914634</v>
      </c>
      <c r="D107" s="13">
        <f t="shared" si="23"/>
        <v>284.29740979342813</v>
      </c>
      <c r="E107" s="15">
        <f t="shared" si="23"/>
        <v>190.45212647879066</v>
      </c>
      <c r="F107" s="13">
        <f t="shared" si="23"/>
        <v>1.4946048787107014</v>
      </c>
      <c r="G107" s="12">
        <f t="shared" si="23"/>
        <v>281.21327598460363</v>
      </c>
      <c r="H107" s="13">
        <f t="shared" si="23"/>
        <v>302.44120637900744</v>
      </c>
      <c r="I107" s="15">
        <f t="shared" si="23"/>
        <v>227.48479144362128</v>
      </c>
      <c r="J107" s="15">
        <f t="shared" si="23"/>
        <v>31.112396836415311</v>
      </c>
      <c r="N107" s="21">
        <f t="shared" si="2"/>
        <v>265.39009201378838</v>
      </c>
      <c r="O107" s="22">
        <f t="shared" si="3"/>
        <v>67.500440117193975</v>
      </c>
      <c r="P107" s="23">
        <f t="shared" si="4"/>
        <v>270.37975793574412</v>
      </c>
      <c r="Q107" s="22">
        <f t="shared" si="5"/>
        <v>38.634697746684601</v>
      </c>
      <c r="S107" s="63">
        <f t="shared" si="6"/>
        <v>0.98154571200133423</v>
      </c>
    </row>
    <row r="108" spans="1:19" x14ac:dyDescent="0.2">
      <c r="A108" s="2" t="s">
        <v>101</v>
      </c>
      <c r="B108" s="12">
        <f t="shared" ref="B108:J108" si="24">(B30-$L30)/$K30/2</f>
        <v>0.32989900563977775</v>
      </c>
      <c r="C108" s="12">
        <f t="shared" si="24"/>
        <v>145.39174040856602</v>
      </c>
      <c r="D108" s="13">
        <f t="shared" si="24"/>
        <v>129.00722329881333</v>
      </c>
      <c r="E108" s="15">
        <f t="shared" si="24"/>
        <v>97.669291586801904</v>
      </c>
      <c r="F108" s="13">
        <f t="shared" si="24"/>
        <v>0.96052839820676494</v>
      </c>
      <c r="G108" s="12">
        <f t="shared" si="24"/>
        <v>116.00867102891382</v>
      </c>
      <c r="H108" s="13">
        <f t="shared" si="24"/>
        <v>130.53786641624001</v>
      </c>
      <c r="I108" s="15">
        <f t="shared" si="24"/>
        <v>110.97895291816049</v>
      </c>
      <c r="J108" s="15">
        <f t="shared" si="24"/>
        <v>22.966574629750795</v>
      </c>
      <c r="N108" s="21">
        <f t="shared" si="2"/>
        <v>124.0227517647271</v>
      </c>
      <c r="O108" s="22">
        <f t="shared" si="3"/>
        <v>24.248541146676292</v>
      </c>
      <c r="P108" s="23">
        <f t="shared" si="4"/>
        <v>119.17516345443811</v>
      </c>
      <c r="Q108" s="22">
        <f t="shared" si="5"/>
        <v>10.156661854025481</v>
      </c>
      <c r="S108" s="63">
        <f t="shared" si="6"/>
        <v>1.0406761624635177</v>
      </c>
    </row>
    <row r="109" spans="1:19" x14ac:dyDescent="0.2">
      <c r="A109" s="2" t="s">
        <v>46</v>
      </c>
      <c r="B109" s="12">
        <f t="shared" ref="B109:J109" si="25">(B31-$L31)/$K31/2</f>
        <v>-2.0050312543756608</v>
      </c>
      <c r="C109" s="12">
        <f t="shared" si="25"/>
        <v>141.05491810971552</v>
      </c>
      <c r="D109" s="13">
        <f t="shared" si="25"/>
        <v>141.44462517505593</v>
      </c>
      <c r="E109" s="15">
        <f t="shared" si="25"/>
        <v>85.01594986207904</v>
      </c>
      <c r="F109" s="13">
        <f t="shared" si="25"/>
        <v>-2.0082306561044034</v>
      </c>
      <c r="G109" s="12">
        <f t="shared" si="25"/>
        <v>167.2597951783556</v>
      </c>
      <c r="H109" s="13">
        <f t="shared" si="25"/>
        <v>143.90935960159854</v>
      </c>
      <c r="I109" s="15">
        <f t="shared" si="25"/>
        <v>116.17479058345464</v>
      </c>
      <c r="J109" s="15">
        <f t="shared" si="25"/>
        <v>28.181942503568163</v>
      </c>
      <c r="N109" s="21">
        <f t="shared" si="2"/>
        <v>122.5051643822835</v>
      </c>
      <c r="O109" s="22">
        <f t="shared" si="3"/>
        <v>32.46719685937839</v>
      </c>
      <c r="P109" s="23">
        <f t="shared" si="4"/>
        <v>142.44798178780295</v>
      </c>
      <c r="Q109" s="22">
        <f t="shared" si="5"/>
        <v>25.573837069381064</v>
      </c>
      <c r="S109" s="63">
        <f t="shared" si="6"/>
        <v>0.85999929830366295</v>
      </c>
    </row>
    <row r="110" spans="1:19" x14ac:dyDescent="0.2">
      <c r="A110" s="2" t="s">
        <v>47</v>
      </c>
      <c r="B110" s="12">
        <f t="shared" ref="B110:J110" si="26">(B32-$L32)/$K32/2</f>
        <v>12.658706855779698</v>
      </c>
      <c r="C110" s="12">
        <f t="shared" si="26"/>
        <v>3741.1828757799608</v>
      </c>
      <c r="D110" s="13">
        <f t="shared" si="26"/>
        <v>3966.2233545377021</v>
      </c>
      <c r="E110" s="15">
        <f t="shared" si="26"/>
        <v>3172.7320097340166</v>
      </c>
      <c r="F110" s="13">
        <f t="shared" si="26"/>
        <v>41.037394929664195</v>
      </c>
      <c r="G110" s="12">
        <f t="shared" si="26"/>
        <v>3926.6954195309859</v>
      </c>
      <c r="H110" s="13">
        <f t="shared" si="26"/>
        <v>4627.1610237983859</v>
      </c>
      <c r="I110" s="15">
        <f t="shared" si="26"/>
        <v>4307.0933497417573</v>
      </c>
      <c r="J110" s="15">
        <f t="shared" si="26"/>
        <v>0.74069504682229625</v>
      </c>
      <c r="N110" s="21">
        <f t="shared" si="2"/>
        <v>3626.7127466838933</v>
      </c>
      <c r="O110" s="22">
        <f t="shared" si="3"/>
        <v>408.94337800121315</v>
      </c>
      <c r="P110" s="23">
        <f t="shared" si="4"/>
        <v>4286.9832643570435</v>
      </c>
      <c r="Q110" s="22">
        <f t="shared" si="5"/>
        <v>350.66554912203571</v>
      </c>
      <c r="S110" s="63">
        <f t="shared" si="6"/>
        <v>0.84598248302884926</v>
      </c>
    </row>
    <row r="111" spans="1:19" x14ac:dyDescent="0.2">
      <c r="A111" s="2" t="s">
        <v>48</v>
      </c>
      <c r="B111" s="12">
        <f t="shared" ref="B111:J111" si="27">(B33-$L33)/$K33/2</f>
        <v>0.520127218939894</v>
      </c>
      <c r="C111" s="12">
        <f t="shared" si="27"/>
        <v>81.125264364343636</v>
      </c>
      <c r="D111" s="13">
        <f t="shared" si="27"/>
        <v>67.974674712763672</v>
      </c>
      <c r="E111" s="15">
        <f t="shared" si="27"/>
        <v>60.33876316892335</v>
      </c>
      <c r="F111" s="13">
        <f t="shared" si="27"/>
        <v>0.575200299478421</v>
      </c>
      <c r="G111" s="12">
        <f t="shared" si="27"/>
        <v>91.266284631491317</v>
      </c>
      <c r="H111" s="13">
        <f t="shared" si="27"/>
        <v>118.9733888772974</v>
      </c>
      <c r="I111" s="15">
        <f t="shared" si="27"/>
        <v>63.03806146357001</v>
      </c>
      <c r="J111" s="15">
        <f t="shared" si="27"/>
        <v>21.445154663442541</v>
      </c>
      <c r="N111" s="21">
        <f t="shared" si="2"/>
        <v>69.812900748676881</v>
      </c>
      <c r="O111" s="22">
        <f t="shared" si="3"/>
        <v>10.514464523033684</v>
      </c>
      <c r="P111" s="23">
        <f t="shared" si="4"/>
        <v>91.092578324119572</v>
      </c>
      <c r="Q111" s="22">
        <f t="shared" si="5"/>
        <v>27.96806828565634</v>
      </c>
      <c r="S111" s="63">
        <f t="shared" si="6"/>
        <v>0.76639504593089069</v>
      </c>
    </row>
    <row r="112" spans="1:19" x14ac:dyDescent="0.2">
      <c r="A112" s="2" t="s">
        <v>49</v>
      </c>
      <c r="B112" s="12">
        <f t="shared" ref="B112:J112" si="28">(B34-$L34)/$K34/2</f>
        <v>1.5546793436382074</v>
      </c>
      <c r="C112" s="12">
        <f t="shared" si="28"/>
        <v>42.04532104257094</v>
      </c>
      <c r="D112" s="13">
        <f t="shared" si="28"/>
        <v>36.559292244125857</v>
      </c>
      <c r="E112" s="15">
        <f t="shared" si="28"/>
        <v>27.42143280585406</v>
      </c>
      <c r="F112" s="13">
        <f t="shared" si="28"/>
        <v>1.633087684280363</v>
      </c>
      <c r="G112" s="12">
        <f t="shared" si="28"/>
        <v>36.043351993189106</v>
      </c>
      <c r="H112" s="13">
        <f t="shared" si="28"/>
        <v>36.361647578370302</v>
      </c>
      <c r="I112" s="15">
        <f t="shared" si="28"/>
        <v>28.55357219762201</v>
      </c>
      <c r="J112" s="15">
        <f t="shared" si="28"/>
        <v>4.4027819492418168</v>
      </c>
      <c r="N112" s="21">
        <f t="shared" si="2"/>
        <v>35.342015364183624</v>
      </c>
      <c r="O112" s="22">
        <f t="shared" si="3"/>
        <v>7.3875468893149687</v>
      </c>
      <c r="P112" s="23">
        <f t="shared" si="4"/>
        <v>33.652857256393808</v>
      </c>
      <c r="Q112" s="22">
        <f t="shared" si="5"/>
        <v>4.4189771557280144</v>
      </c>
      <c r="S112" s="63">
        <f t="shared" si="6"/>
        <v>1.0501936015394024</v>
      </c>
    </row>
    <row r="113" spans="1:19" x14ac:dyDescent="0.2">
      <c r="A113" s="2" t="s">
        <v>50</v>
      </c>
      <c r="B113" s="12">
        <f t="shared" ref="B113:J113" si="29">(B35-$L35)/$K35/2</f>
        <v>1.6588788641348691</v>
      </c>
      <c r="C113" s="12">
        <f t="shared" si="29"/>
        <v>2.2947886094468282</v>
      </c>
      <c r="D113" s="13">
        <f t="shared" si="29"/>
        <v>2.4572395089039678</v>
      </c>
      <c r="E113" s="15">
        <f t="shared" si="29"/>
        <v>2.0704976576878962</v>
      </c>
      <c r="F113" s="13">
        <f t="shared" si="29"/>
        <v>1.6539876205180439</v>
      </c>
      <c r="G113" s="12">
        <f t="shared" si="29"/>
        <v>2.0592030938167789</v>
      </c>
      <c r="H113" s="13">
        <f t="shared" si="29"/>
        <v>2.0762315649636753</v>
      </c>
      <c r="I113" s="15">
        <f t="shared" si="29"/>
        <v>1.9408674321912953</v>
      </c>
      <c r="J113" s="15">
        <f t="shared" si="29"/>
        <v>9.2900936194310013</v>
      </c>
      <c r="N113" s="21">
        <f t="shared" si="2"/>
        <v>2.274175258679564</v>
      </c>
      <c r="O113" s="22">
        <f t="shared" si="3"/>
        <v>0.19419319643823577</v>
      </c>
      <c r="P113" s="23">
        <f t="shared" si="4"/>
        <v>2.0254340303239164</v>
      </c>
      <c r="Q113" s="22">
        <f t="shared" si="5"/>
        <v>7.3730077629101679E-2</v>
      </c>
      <c r="S113" s="63">
        <f t="shared" si="6"/>
        <v>1.1228088521430974</v>
      </c>
    </row>
    <row r="114" spans="1:19" x14ac:dyDescent="0.2">
      <c r="A114" s="2" t="s">
        <v>52</v>
      </c>
      <c r="B114" s="12">
        <f t="shared" ref="B114:J114" si="30">(B37-$L37)/$K37/2</f>
        <v>10.799397113948579</v>
      </c>
      <c r="C114" s="12">
        <f t="shared" si="30"/>
        <v>1623.2495307766965</v>
      </c>
      <c r="D114" s="13">
        <f t="shared" si="30"/>
        <v>1610.0518689013566</v>
      </c>
      <c r="E114" s="15">
        <f t="shared" si="30"/>
        <v>1085.802083425204</v>
      </c>
      <c r="F114" s="13">
        <f t="shared" si="30"/>
        <v>7.8765534216926456</v>
      </c>
      <c r="G114" s="12">
        <f t="shared" si="30"/>
        <v>1430.2242433334363</v>
      </c>
      <c r="H114" s="13">
        <f t="shared" si="30"/>
        <v>1414.3763001840975</v>
      </c>
      <c r="I114" s="15">
        <f t="shared" si="30"/>
        <v>1202.8864847944408</v>
      </c>
      <c r="J114" s="15">
        <f t="shared" si="30"/>
        <v>101.58693944836186</v>
      </c>
      <c r="N114" s="21">
        <f t="shared" si="2"/>
        <v>1439.7011610344189</v>
      </c>
      <c r="O114" s="22">
        <f t="shared" si="3"/>
        <v>306.55662188123455</v>
      </c>
      <c r="P114" s="23">
        <f t="shared" si="4"/>
        <v>1349.1623427706581</v>
      </c>
      <c r="Q114" s="22">
        <f t="shared" si="5"/>
        <v>126.92619625406361</v>
      </c>
      <c r="S114" s="63">
        <f t="shared" si="6"/>
        <v>1.0671074305838013</v>
      </c>
    </row>
    <row r="115" spans="1:19" x14ac:dyDescent="0.2">
      <c r="A115" s="2" t="s">
        <v>53</v>
      </c>
      <c r="B115" s="12">
        <f t="shared" ref="B115:J115" si="31">(B38-$L38)/$K38/2</f>
        <v>6.657837155371876</v>
      </c>
      <c r="C115" s="12">
        <f t="shared" si="31"/>
        <v>334.21795094138378</v>
      </c>
      <c r="D115" s="13">
        <f t="shared" si="31"/>
        <v>344.92280643291292</v>
      </c>
      <c r="E115" s="15">
        <f t="shared" si="31"/>
        <v>313.47369698052859</v>
      </c>
      <c r="F115" s="13">
        <f t="shared" si="31"/>
        <v>16.671996528196804</v>
      </c>
      <c r="G115" s="12">
        <f t="shared" si="31"/>
        <v>333.17770407185304</v>
      </c>
      <c r="H115" s="13">
        <f t="shared" si="31"/>
        <v>337.43495459985564</v>
      </c>
      <c r="I115" s="15">
        <f t="shared" si="31"/>
        <v>303.38988947346814</v>
      </c>
      <c r="J115" s="15">
        <f t="shared" si="31"/>
        <v>1.2377552327138417</v>
      </c>
      <c r="N115" s="21">
        <f t="shared" si="2"/>
        <v>330.87148478494174</v>
      </c>
      <c r="O115" s="22">
        <f t="shared" si="3"/>
        <v>15.989394864696139</v>
      </c>
      <c r="P115" s="23">
        <f t="shared" si="4"/>
        <v>324.66751604839232</v>
      </c>
      <c r="Q115" s="22">
        <f t="shared" si="5"/>
        <v>18.549503767243554</v>
      </c>
      <c r="S115" s="63">
        <f t="shared" si="6"/>
        <v>1.0191086832833154</v>
      </c>
    </row>
    <row r="116" spans="1:19" x14ac:dyDescent="0.2">
      <c r="A116" s="2" t="s">
        <v>54</v>
      </c>
      <c r="B116" s="12">
        <f t="shared" ref="B116:J116" si="32">(B39-$L39)/$K39/2</f>
        <v>0.30558742735813693</v>
      </c>
      <c r="C116" s="12">
        <f t="shared" si="32"/>
        <v>562.26382770734676</v>
      </c>
      <c r="D116" s="13">
        <f t="shared" si="32"/>
        <v>567.36312837564708</v>
      </c>
      <c r="E116" s="15">
        <f t="shared" si="32"/>
        <v>475.06960626485159</v>
      </c>
      <c r="F116" s="13">
        <f t="shared" si="32"/>
        <v>11.139202970372764</v>
      </c>
      <c r="G116" s="12">
        <f t="shared" si="32"/>
        <v>629.7451373175038</v>
      </c>
      <c r="H116" s="13">
        <f t="shared" si="32"/>
        <v>649.57202812958235</v>
      </c>
      <c r="I116" s="15">
        <f t="shared" si="32"/>
        <v>588.53344605241341</v>
      </c>
      <c r="J116" s="15">
        <f t="shared" si="32"/>
        <v>26.013236077685573</v>
      </c>
      <c r="N116" s="21">
        <f t="shared" si="2"/>
        <v>534.89885411594844</v>
      </c>
      <c r="O116" s="22">
        <f t="shared" si="3"/>
        <v>51.876342302126687</v>
      </c>
      <c r="P116" s="23">
        <f t="shared" si="4"/>
        <v>622.61687049983323</v>
      </c>
      <c r="Q116" s="22">
        <f t="shared" si="5"/>
        <v>31.137377319963065</v>
      </c>
      <c r="S116" s="63">
        <f t="shared" si="6"/>
        <v>0.85911397435558523</v>
      </c>
    </row>
    <row r="117" spans="1:19" x14ac:dyDescent="0.2">
      <c r="A117" s="2" t="s">
        <v>55</v>
      </c>
      <c r="B117" s="12">
        <f t="shared" ref="B117:J117" si="33">(B40-$L40)/$K40/2</f>
        <v>0.37861609850825201</v>
      </c>
      <c r="C117" s="12">
        <f t="shared" si="33"/>
        <v>83.056193884587785</v>
      </c>
      <c r="D117" s="13">
        <f t="shared" si="33"/>
        <v>42.172185785745185</v>
      </c>
      <c r="E117" s="15">
        <f t="shared" si="33"/>
        <v>28.439192567184815</v>
      </c>
      <c r="F117" s="13">
        <f t="shared" si="33"/>
        <v>0.42892530095768966</v>
      </c>
      <c r="G117" s="12">
        <f t="shared" si="33"/>
        <v>49.760323722182221</v>
      </c>
      <c r="H117" s="13">
        <f t="shared" si="33"/>
        <v>53.799166116770373</v>
      </c>
      <c r="I117" s="15">
        <f t="shared" si="33"/>
        <v>31.140335660367853</v>
      </c>
      <c r="J117" s="15">
        <f t="shared" si="33"/>
        <v>22.906254824178408</v>
      </c>
      <c r="N117" s="21">
        <f t="shared" si="2"/>
        <v>51.222524079172594</v>
      </c>
      <c r="O117" s="22">
        <f t="shared" si="3"/>
        <v>28.411013280863596</v>
      </c>
      <c r="P117" s="23">
        <f t="shared" si="4"/>
        <v>44.899941833106823</v>
      </c>
      <c r="Q117" s="22">
        <f t="shared" si="5"/>
        <v>12.08607188021556</v>
      </c>
      <c r="S117" s="63">
        <f t="shared" si="6"/>
        <v>1.1408149317780147</v>
      </c>
    </row>
    <row r="118" spans="1:19" x14ac:dyDescent="0.2">
      <c r="A118" s="2" t="s">
        <v>56</v>
      </c>
      <c r="B118" s="12">
        <f t="shared" ref="B118:J118" si="34">(B41-$L41)/$K41/2</f>
        <v>-12.416417714613081</v>
      </c>
      <c r="C118" s="12">
        <f t="shared" si="34"/>
        <v>170.32466723417107</v>
      </c>
      <c r="D118" s="13">
        <f t="shared" si="34"/>
        <v>141.27361086928914</v>
      </c>
      <c r="E118" s="15">
        <f t="shared" si="34"/>
        <v>205.83632703628948</v>
      </c>
      <c r="F118" s="13">
        <f t="shared" si="34"/>
        <v>-8.2588994542332728</v>
      </c>
      <c r="G118" s="12">
        <f t="shared" si="34"/>
        <v>190.99472297937666</v>
      </c>
      <c r="H118" s="13">
        <f t="shared" si="34"/>
        <v>200.04153617593749</v>
      </c>
      <c r="I118" s="15">
        <f t="shared" si="34"/>
        <v>205.26270240559703</v>
      </c>
      <c r="J118" s="15">
        <f t="shared" si="34"/>
        <v>12.723504927770232</v>
      </c>
      <c r="N118" s="21">
        <f t="shared" si="2"/>
        <v>172.47820171324989</v>
      </c>
      <c r="O118" s="22">
        <f t="shared" si="3"/>
        <v>32.335187687403241</v>
      </c>
      <c r="P118" s="23">
        <f t="shared" si="4"/>
        <v>198.76632052030371</v>
      </c>
      <c r="Q118" s="22">
        <f t="shared" si="5"/>
        <v>7.2189639459580341</v>
      </c>
      <c r="S118" s="63">
        <f t="shared" si="6"/>
        <v>0.86774359590578365</v>
      </c>
    </row>
    <row r="119" spans="1:19" x14ac:dyDescent="0.2">
      <c r="A119" s="2" t="s">
        <v>57</v>
      </c>
      <c r="B119" s="12">
        <f t="shared" ref="B119:J119" si="35">(B42-$L42)/$K42/2</f>
        <v>0.26874418030352065</v>
      </c>
      <c r="C119" s="12">
        <f t="shared" si="35"/>
        <v>6.776484897286692</v>
      </c>
      <c r="D119" s="13">
        <f t="shared" si="35"/>
        <v>8.4458207080644794</v>
      </c>
      <c r="E119" s="15">
        <f t="shared" si="35"/>
        <v>4.0974923116483657</v>
      </c>
      <c r="F119" s="13">
        <f t="shared" si="35"/>
        <v>8.5615245141269003E-2</v>
      </c>
      <c r="G119" s="12">
        <f t="shared" si="35"/>
        <v>7.7964873405276665</v>
      </c>
      <c r="H119" s="13">
        <f t="shared" si="35"/>
        <v>3.801599958374636</v>
      </c>
      <c r="I119" s="15">
        <f t="shared" si="35"/>
        <v>8.1033432497614371</v>
      </c>
      <c r="J119" s="15">
        <f t="shared" si="35"/>
        <v>0.3168655973456378</v>
      </c>
      <c r="N119" s="21">
        <f t="shared" si="2"/>
        <v>6.4399326389998457</v>
      </c>
      <c r="O119" s="22">
        <f t="shared" si="3"/>
        <v>2.193613577567425</v>
      </c>
      <c r="P119" s="23">
        <f t="shared" si="4"/>
        <v>6.5671435162212468</v>
      </c>
      <c r="Q119" s="22">
        <f t="shared" si="5"/>
        <v>2.3999403148866207</v>
      </c>
      <c r="S119" s="63">
        <f t="shared" si="6"/>
        <v>0.98062919183855468</v>
      </c>
    </row>
    <row r="120" spans="1:19" x14ac:dyDescent="0.2">
      <c r="A120" s="2" t="s">
        <v>58</v>
      </c>
      <c r="B120" s="12">
        <f t="shared" ref="B120:J120" si="36">(B43-$L43)/$K43/2</f>
        <v>0.99432684974764518</v>
      </c>
      <c r="C120" s="12">
        <f t="shared" si="36"/>
        <v>19.793324860575684</v>
      </c>
      <c r="D120" s="13">
        <f t="shared" si="36"/>
        <v>19.207809773913024</v>
      </c>
      <c r="E120" s="15">
        <f t="shared" si="36"/>
        <v>17.364069332973145</v>
      </c>
      <c r="F120" s="13">
        <f t="shared" si="36"/>
        <v>1.2018659627528283</v>
      </c>
      <c r="G120" s="12">
        <f t="shared" si="36"/>
        <v>18.634891488223587</v>
      </c>
      <c r="H120" s="13">
        <f t="shared" si="36"/>
        <v>16.559854418551936</v>
      </c>
      <c r="I120" s="15">
        <f t="shared" si="36"/>
        <v>14.576059283857379</v>
      </c>
      <c r="J120" s="15">
        <f t="shared" si="36"/>
        <v>12.408080195954517</v>
      </c>
      <c r="N120" s="21">
        <f t="shared" si="2"/>
        <v>18.788401322487285</v>
      </c>
      <c r="O120" s="22">
        <f t="shared" si="3"/>
        <v>1.2677729258200678</v>
      </c>
      <c r="P120" s="23">
        <f t="shared" si="4"/>
        <v>16.590268396877633</v>
      </c>
      <c r="Q120" s="22">
        <f t="shared" si="5"/>
        <v>2.0295870203955926</v>
      </c>
      <c r="S120" s="63">
        <f t="shared" si="6"/>
        <v>1.1324953203302817</v>
      </c>
    </row>
    <row r="121" spans="1:19" x14ac:dyDescent="0.2">
      <c r="A121" s="2" t="s">
        <v>59</v>
      </c>
      <c r="B121" s="12">
        <f t="shared" ref="B121:J121" si="37">(B44-$L44)/$K44/2</f>
        <v>0.33299042985221378</v>
      </c>
      <c r="C121" s="12">
        <f t="shared" si="37"/>
        <v>10.486714389677209</v>
      </c>
      <c r="D121" s="13">
        <f t="shared" si="37"/>
        <v>8.3380009444180487</v>
      </c>
      <c r="E121" s="15">
        <f t="shared" si="37"/>
        <v>7.961676526725955</v>
      </c>
      <c r="F121" s="13">
        <f t="shared" si="37"/>
        <v>1.2429595845018211</v>
      </c>
      <c r="G121" s="12">
        <f t="shared" si="37"/>
        <v>12.191261848753216</v>
      </c>
      <c r="H121" s="13">
        <f t="shared" si="37"/>
        <v>14.917414240345801</v>
      </c>
      <c r="I121" s="15">
        <f t="shared" si="37"/>
        <v>12.508373517366795</v>
      </c>
      <c r="J121" s="15">
        <f t="shared" si="37"/>
        <v>11.728746982421537</v>
      </c>
      <c r="N121" s="21">
        <f t="shared" si="2"/>
        <v>8.9287972869404051</v>
      </c>
      <c r="O121" s="22">
        <f t="shared" si="3"/>
        <v>1.3622533872549869</v>
      </c>
      <c r="P121" s="23">
        <f t="shared" si="4"/>
        <v>13.205683202155271</v>
      </c>
      <c r="Q121" s="22">
        <f t="shared" si="5"/>
        <v>1.4908579117143741</v>
      </c>
      <c r="S121" s="63">
        <f t="shared" si="6"/>
        <v>0.67613293081899428</v>
      </c>
    </row>
    <row r="122" spans="1:19" x14ac:dyDescent="0.2">
      <c r="A122" s="2" t="s">
        <v>60</v>
      </c>
      <c r="B122" s="12">
        <f t="shared" ref="B122:J122" si="38">(B45-$L45)/$K45/2</f>
        <v>0.9569275931756418</v>
      </c>
      <c r="C122" s="12">
        <f t="shared" si="38"/>
        <v>293.52368855611979</v>
      </c>
      <c r="D122" s="13">
        <f t="shared" si="38"/>
        <v>279.11679569212009</v>
      </c>
      <c r="E122" s="15">
        <f t="shared" si="38"/>
        <v>179.96876362457013</v>
      </c>
      <c r="F122" s="13">
        <f t="shared" si="38"/>
        <v>1.5343004750331701</v>
      </c>
      <c r="G122" s="12">
        <f t="shared" si="38"/>
        <v>239.69532777788575</v>
      </c>
      <c r="H122" s="13">
        <f t="shared" si="38"/>
        <v>292.53902650188917</v>
      </c>
      <c r="I122" s="15">
        <f t="shared" si="38"/>
        <v>213.51385065951825</v>
      </c>
      <c r="J122" s="15">
        <f t="shared" si="38"/>
        <v>36.244683358328302</v>
      </c>
      <c r="N122" s="21">
        <f t="shared" si="2"/>
        <v>250.86974929093665</v>
      </c>
      <c r="O122" s="22">
        <f t="shared" si="3"/>
        <v>61.823150735346907</v>
      </c>
      <c r="P122" s="23">
        <f t="shared" si="4"/>
        <v>248.58273497976438</v>
      </c>
      <c r="Q122" s="22">
        <f t="shared" si="5"/>
        <v>40.255237042010137</v>
      </c>
      <c r="S122" s="63">
        <f t="shared" si="6"/>
        <v>1.0092002138095328</v>
      </c>
    </row>
    <row r="123" spans="1:19" x14ac:dyDescent="0.2">
      <c r="A123" s="2" t="s">
        <v>61</v>
      </c>
      <c r="B123" s="12">
        <f t="shared" ref="B123:J123" si="39">(B46-$L46)/$K46/2</f>
        <v>-7.2055277277528237E-2</v>
      </c>
      <c r="C123" s="12">
        <f t="shared" si="39"/>
        <v>0.74216336241175962</v>
      </c>
      <c r="D123" s="13">
        <f t="shared" si="39"/>
        <v>1.1016024772619339</v>
      </c>
      <c r="E123" s="15">
        <f t="shared" si="39"/>
        <v>0.74172820560671926</v>
      </c>
      <c r="F123" s="13">
        <f t="shared" si="39"/>
        <v>-6.6132352976812525E-2</v>
      </c>
      <c r="G123" s="12">
        <f t="shared" si="39"/>
        <v>0.878039751162629</v>
      </c>
      <c r="H123" s="13">
        <f t="shared" si="39"/>
        <v>0.76954931818083872</v>
      </c>
      <c r="I123" s="15">
        <f t="shared" si="39"/>
        <v>0.98131445051653721</v>
      </c>
      <c r="J123" s="15">
        <f t="shared" si="39"/>
        <v>20.875540067110645</v>
      </c>
      <c r="N123" s="21">
        <f t="shared" si="2"/>
        <v>0.86183134842680431</v>
      </c>
      <c r="O123" s="22">
        <f t="shared" si="3"/>
        <v>0.20764800265717812</v>
      </c>
      <c r="P123" s="23">
        <f t="shared" si="4"/>
        <v>0.87630117328666834</v>
      </c>
      <c r="Q123" s="22">
        <f t="shared" si="5"/>
        <v>0.10589327083465719</v>
      </c>
      <c r="S123" s="63">
        <f t="shared" si="6"/>
        <v>0.98348761213500002</v>
      </c>
    </row>
    <row r="124" spans="1:19" x14ac:dyDescent="0.2">
      <c r="A124" s="2" t="s">
        <v>62</v>
      </c>
      <c r="B124" s="12">
        <f t="shared" ref="B124:J124" si="40">(B47-$L47)/$K47/2</f>
        <v>10.997366161827941</v>
      </c>
      <c r="C124" s="12">
        <f t="shared" si="40"/>
        <v>232.11984166872017</v>
      </c>
      <c r="D124" s="13">
        <f t="shared" si="40"/>
        <v>261.29993420176646</v>
      </c>
      <c r="E124" s="15">
        <f t="shared" si="40"/>
        <v>208.55789877413466</v>
      </c>
      <c r="F124" s="13">
        <f t="shared" si="40"/>
        <v>22.14800568236171</v>
      </c>
      <c r="G124" s="12">
        <f t="shared" si="40"/>
        <v>268.0037876170926</v>
      </c>
      <c r="H124" s="13">
        <f t="shared" si="40"/>
        <v>266.75491674510471</v>
      </c>
      <c r="I124" s="15">
        <f t="shared" si="40"/>
        <v>221.8934249131315</v>
      </c>
      <c r="J124" s="15">
        <f t="shared" si="40"/>
        <v>34.819606134569774</v>
      </c>
      <c r="N124" s="21">
        <f t="shared" si="2"/>
        <v>233.99255821487375</v>
      </c>
      <c r="O124" s="22">
        <f t="shared" si="3"/>
        <v>26.420841691911903</v>
      </c>
      <c r="P124" s="23">
        <f t="shared" si="4"/>
        <v>252.21737642510959</v>
      </c>
      <c r="Q124" s="22">
        <f t="shared" si="5"/>
        <v>26.268735144451174</v>
      </c>
      <c r="S124" s="63">
        <f t="shared" si="6"/>
        <v>0.92774162324360199</v>
      </c>
    </row>
    <row r="125" spans="1:19" x14ac:dyDescent="0.2">
      <c r="A125" s="2" t="s">
        <v>63</v>
      </c>
      <c r="B125" s="12">
        <f t="shared" ref="B125:J125" si="41">(B48-$L48)/$K48/2</f>
        <v>-3.990524905182574</v>
      </c>
      <c r="C125" s="12">
        <f t="shared" si="41"/>
        <v>1.366873738689603</v>
      </c>
      <c r="D125" s="13">
        <f t="shared" si="41"/>
        <v>1.1313387215215873</v>
      </c>
      <c r="E125" s="15">
        <f t="shared" si="41"/>
        <v>0.23005978036195746</v>
      </c>
      <c r="F125" s="13">
        <f t="shared" si="41"/>
        <v>-4.0439529340924851</v>
      </c>
      <c r="G125" s="12">
        <f t="shared" si="41"/>
        <v>1.2392665259074869</v>
      </c>
      <c r="H125" s="13">
        <f t="shared" si="41"/>
        <v>1.0204463955125131</v>
      </c>
      <c r="I125" s="15">
        <f t="shared" si="41"/>
        <v>7.7380415774365052E-2</v>
      </c>
      <c r="J125" s="15">
        <f t="shared" si="41"/>
        <v>44.574060421380693</v>
      </c>
      <c r="N125" s="21">
        <f t="shared" si="2"/>
        <v>0.90942408019104937</v>
      </c>
      <c r="O125" s="22">
        <f t="shared" si="3"/>
        <v>0.60001756223446356</v>
      </c>
      <c r="P125" s="23">
        <f t="shared" si="4"/>
        <v>0.77903111239812173</v>
      </c>
      <c r="Q125" s="22">
        <f t="shared" si="5"/>
        <v>0.61741868891455698</v>
      </c>
      <c r="S125" s="63">
        <f t="shared" si="6"/>
        <v>1.1673783828626996</v>
      </c>
    </row>
    <row r="126" spans="1:19" x14ac:dyDescent="0.2">
      <c r="A126" s="2" t="s">
        <v>65</v>
      </c>
      <c r="B126" s="12">
        <f t="shared" ref="B126:J126" si="42">(B50-$L50)/$K50/2</f>
        <v>1.3741704990955241</v>
      </c>
      <c r="C126" s="12">
        <f t="shared" si="42"/>
        <v>231.1577026844773</v>
      </c>
      <c r="D126" s="13">
        <f t="shared" si="42"/>
        <v>217.09408836919414</v>
      </c>
      <c r="E126" s="15">
        <f t="shared" si="42"/>
        <v>156.24205965612708</v>
      </c>
      <c r="F126" s="13">
        <f t="shared" si="42"/>
        <v>2.0490641892539947</v>
      </c>
      <c r="G126" s="12">
        <f t="shared" si="42"/>
        <v>198.7936098340065</v>
      </c>
      <c r="H126" s="13">
        <f t="shared" si="42"/>
        <v>189.33642197500069</v>
      </c>
      <c r="I126" s="15">
        <f t="shared" si="42"/>
        <v>163.82219796266824</v>
      </c>
      <c r="J126" s="15">
        <f t="shared" si="42"/>
        <v>28.584366958406466</v>
      </c>
      <c r="N126" s="21">
        <f t="shared" si="2"/>
        <v>201.49795023659954</v>
      </c>
      <c r="O126" s="22">
        <f t="shared" si="3"/>
        <v>39.818563963006071</v>
      </c>
      <c r="P126" s="23">
        <f t="shared" si="4"/>
        <v>183.98407659055849</v>
      </c>
      <c r="Q126" s="22">
        <f t="shared" si="5"/>
        <v>18.089654858633001</v>
      </c>
      <c r="S126" s="63">
        <f t="shared" si="6"/>
        <v>1.0951923338725489</v>
      </c>
    </row>
    <row r="127" spans="1:19" x14ac:dyDescent="0.2">
      <c r="A127" s="2" t="s">
        <v>66</v>
      </c>
      <c r="B127" s="12">
        <f t="shared" ref="B127:J127" si="43">(B51-$L51)/$K51/2</f>
        <v>-0.32534176439409468</v>
      </c>
      <c r="C127" s="12">
        <f t="shared" si="43"/>
        <v>12.678658631834459</v>
      </c>
      <c r="D127" s="13">
        <f t="shared" si="43"/>
        <v>43.480194125636551</v>
      </c>
      <c r="E127" s="15">
        <f t="shared" si="43"/>
        <v>22.498996364781163</v>
      </c>
      <c r="F127" s="13">
        <f t="shared" si="43"/>
        <v>-0.33845217473276817</v>
      </c>
      <c r="G127" s="12">
        <f t="shared" si="43"/>
        <v>58.309320583564734</v>
      </c>
      <c r="H127" s="13">
        <f t="shared" si="43"/>
        <v>15.038963812590602</v>
      </c>
      <c r="I127" s="15">
        <f t="shared" si="43"/>
        <v>91.560399352411935</v>
      </c>
      <c r="J127" s="15">
        <f t="shared" si="43"/>
        <v>-0.25151671044064799</v>
      </c>
      <c r="N127" s="21">
        <f t="shared" si="2"/>
        <v>26.219283040750724</v>
      </c>
      <c r="O127" s="22">
        <f t="shared" si="3"/>
        <v>15.734168135225165</v>
      </c>
      <c r="P127" s="23">
        <f t="shared" si="4"/>
        <v>54.969561249522428</v>
      </c>
      <c r="Q127" s="22">
        <f t="shared" si="5"/>
        <v>38.369884265863369</v>
      </c>
      <c r="S127" s="63">
        <f t="shared" si="6"/>
        <v>0.47697821202781593</v>
      </c>
    </row>
    <row r="128" spans="1:19" x14ac:dyDescent="0.2">
      <c r="A128" s="2" t="s">
        <v>69</v>
      </c>
      <c r="B128" s="12">
        <f t="shared" ref="B128:J128" si="44">(B54-$L54)/$K54/2</f>
        <v>0.97061207535821137</v>
      </c>
      <c r="C128" s="12">
        <f t="shared" si="44"/>
        <v>77.461112479633897</v>
      </c>
      <c r="D128" s="13">
        <f t="shared" si="44"/>
        <v>75.578977760785904</v>
      </c>
      <c r="E128" s="15">
        <f t="shared" si="44"/>
        <v>56.600468742470802</v>
      </c>
      <c r="F128" s="13">
        <f t="shared" si="44"/>
        <v>1.1282683991022364</v>
      </c>
      <c r="G128" s="12">
        <f t="shared" si="44"/>
        <v>124.36558208120168</v>
      </c>
      <c r="H128" s="13">
        <f t="shared" si="44"/>
        <v>143.48313848649883</v>
      </c>
      <c r="I128" s="15">
        <f t="shared" si="44"/>
        <v>128.0713981029869</v>
      </c>
      <c r="J128" s="15">
        <f t="shared" si="44"/>
        <v>44.932589652441614</v>
      </c>
      <c r="N128" s="21">
        <f t="shared" si="2"/>
        <v>69.880186327630199</v>
      </c>
      <c r="O128" s="22">
        <f t="shared" si="3"/>
        <v>11.53901131515026</v>
      </c>
      <c r="P128" s="23">
        <f t="shared" si="4"/>
        <v>131.97337289022914</v>
      </c>
      <c r="Q128" s="22">
        <f t="shared" si="5"/>
        <v>10.138505617576739</v>
      </c>
      <c r="S128" s="63">
        <f t="shared" si="6"/>
        <v>0.52950216242297687</v>
      </c>
    </row>
    <row r="129" spans="1:19" x14ac:dyDescent="0.2">
      <c r="A129" s="2" t="s">
        <v>72</v>
      </c>
      <c r="B129" s="12">
        <f t="shared" ref="B129:J129" si="45">(B57-$L57)/$K57/2</f>
        <v>2.6920848588165112</v>
      </c>
      <c r="C129" s="12">
        <f t="shared" si="45"/>
        <v>88.56394568617705</v>
      </c>
      <c r="D129" s="13">
        <f t="shared" si="45"/>
        <v>95.396213712293743</v>
      </c>
      <c r="E129" s="15">
        <f t="shared" si="45"/>
        <v>52.021360886953047</v>
      </c>
      <c r="F129" s="13">
        <f t="shared" si="45"/>
        <v>2.6684771135250629</v>
      </c>
      <c r="G129" s="12">
        <f t="shared" si="45"/>
        <v>47.274437306825916</v>
      </c>
      <c r="H129" s="13">
        <f t="shared" si="45"/>
        <v>44.230283316970173</v>
      </c>
      <c r="I129" s="15">
        <f t="shared" si="45"/>
        <v>30.497262435852509</v>
      </c>
      <c r="J129" s="15">
        <f t="shared" si="45"/>
        <v>13.155818115429117</v>
      </c>
      <c r="N129" s="21">
        <f t="shared" si="2"/>
        <v>78.660506761807952</v>
      </c>
      <c r="O129" s="22">
        <f t="shared" si="3"/>
        <v>23.32172895180631</v>
      </c>
      <c r="P129" s="23">
        <f t="shared" si="4"/>
        <v>40.667327686549534</v>
      </c>
      <c r="Q129" s="22">
        <f t="shared" si="5"/>
        <v>8.9380864160660813</v>
      </c>
      <c r="S129" s="63">
        <f t="shared" si="6"/>
        <v>1.934243316111091</v>
      </c>
    </row>
    <row r="130" spans="1:19" x14ac:dyDescent="0.2">
      <c r="A130" s="2" t="s">
        <v>74</v>
      </c>
      <c r="B130" s="12">
        <f t="shared" ref="B130:J130" si="46">(B59-$L59)/$K59/2</f>
        <v>2.1082295064043808</v>
      </c>
      <c r="C130" s="12">
        <f t="shared" si="46"/>
        <v>2.0849515541549342</v>
      </c>
      <c r="D130" s="13">
        <f t="shared" si="46"/>
        <v>2.0883374634401166</v>
      </c>
      <c r="E130" s="15">
        <f t="shared" si="46"/>
        <v>2.0885735095665585</v>
      </c>
      <c r="F130" s="13">
        <f t="shared" si="46"/>
        <v>2.0920685021202736</v>
      </c>
      <c r="G130" s="12">
        <f t="shared" si="46"/>
        <v>2.0917948950528462</v>
      </c>
      <c r="H130" s="13">
        <f t="shared" si="46"/>
        <v>2.0850541464690999</v>
      </c>
      <c r="I130" s="15">
        <f t="shared" si="46"/>
        <v>2.0848255796409569</v>
      </c>
      <c r="J130" s="15">
        <f t="shared" si="46"/>
        <v>18.753202528629661</v>
      </c>
      <c r="N130" s="21">
        <f t="shared" si="2"/>
        <v>2.0872875090538696</v>
      </c>
      <c r="O130" s="22">
        <f t="shared" si="3"/>
        <v>2.026436135398298E-3</v>
      </c>
      <c r="P130" s="23">
        <f t="shared" si="4"/>
        <v>2.0872248737209675</v>
      </c>
      <c r="Q130" s="22">
        <f t="shared" si="5"/>
        <v>3.9594042391628056E-3</v>
      </c>
      <c r="S130" s="63">
        <f t="shared" si="6"/>
        <v>1.0000300089049774</v>
      </c>
    </row>
    <row r="131" spans="1:19" x14ac:dyDescent="0.2">
      <c r="A131" s="2" t="s">
        <v>76</v>
      </c>
      <c r="B131" s="12">
        <f t="shared" ref="B131:J131" si="47">(B61-$L61)/$K61/2</f>
        <v>103.73856248229222</v>
      </c>
      <c r="C131" s="12">
        <f t="shared" si="47"/>
        <v>7673.4122180770873</v>
      </c>
      <c r="D131" s="13">
        <f t="shared" si="47"/>
        <v>7634.004626144585</v>
      </c>
      <c r="E131" s="15">
        <f t="shared" si="47"/>
        <v>7356.1939791312625</v>
      </c>
      <c r="F131" s="13">
        <f t="shared" si="47"/>
        <v>432.16740452787809</v>
      </c>
      <c r="G131" s="12">
        <f t="shared" si="47"/>
        <v>7082.9304549881799</v>
      </c>
      <c r="H131" s="13">
        <f t="shared" si="47"/>
        <v>6101.3776752622371</v>
      </c>
      <c r="I131" s="15">
        <f t="shared" si="47"/>
        <v>6834.9353112204672</v>
      </c>
      <c r="J131" s="15">
        <f t="shared" si="47"/>
        <v>12.017572500026468</v>
      </c>
      <c r="N131" s="21">
        <f t="shared" si="2"/>
        <v>7554.5369411176443</v>
      </c>
      <c r="O131" s="22">
        <f t="shared" si="3"/>
        <v>172.89646469094828</v>
      </c>
      <c r="P131" s="23">
        <f t="shared" si="4"/>
        <v>6673.0811471569614</v>
      </c>
      <c r="Q131" s="22">
        <f t="shared" si="5"/>
        <v>510.40086467937482</v>
      </c>
      <c r="S131" s="63">
        <f t="shared" si="6"/>
        <v>1.1320912745585634</v>
      </c>
    </row>
    <row r="132" spans="1:19" x14ac:dyDescent="0.2">
      <c r="A132" s="2" t="s">
        <v>79</v>
      </c>
      <c r="B132" s="12">
        <f t="shared" ref="B132:J132" si="48">(B64-$L64)/$K64/2</f>
        <v>-3.0789038156703135</v>
      </c>
      <c r="C132" s="12">
        <f t="shared" si="48"/>
        <v>433.22311864885114</v>
      </c>
      <c r="D132" s="13">
        <f t="shared" si="48"/>
        <v>77.398757086401559</v>
      </c>
      <c r="E132" s="15">
        <f t="shared" si="48"/>
        <v>209.43845213662135</v>
      </c>
      <c r="F132" s="13">
        <f t="shared" si="48"/>
        <v>-2.2321781736139688</v>
      </c>
      <c r="G132" s="12">
        <f t="shared" si="48"/>
        <v>214.75206889845202</v>
      </c>
      <c r="H132" s="13">
        <f t="shared" si="48"/>
        <v>287.6858901933889</v>
      </c>
      <c r="I132" s="15">
        <f t="shared" si="48"/>
        <v>40.456270160896665</v>
      </c>
      <c r="J132" s="15">
        <f t="shared" si="48"/>
        <v>-3.2454070298553708</v>
      </c>
      <c r="N132" s="21">
        <f t="shared" si="2"/>
        <v>240.02010929062467</v>
      </c>
      <c r="O132" s="22">
        <f t="shared" si="3"/>
        <v>179.87265602654824</v>
      </c>
      <c r="P132" s="23">
        <f t="shared" si="4"/>
        <v>180.96474308424584</v>
      </c>
      <c r="Q132" s="22">
        <f t="shared" si="5"/>
        <v>127.03073956570162</v>
      </c>
      <c r="S132" s="63">
        <f t="shared" si="6"/>
        <v>1.3263363083873545</v>
      </c>
    </row>
    <row r="133" spans="1:19" x14ac:dyDescent="0.2">
      <c r="A133" s="2" t="s">
        <v>80</v>
      </c>
      <c r="B133" s="12">
        <f t="shared" ref="B133:J133" si="49">(B65-$L65)/$K65/2</f>
        <v>6.1387447579553618E-2</v>
      </c>
      <c r="C133" s="12">
        <f t="shared" si="49"/>
        <v>1.1745325560129884</v>
      </c>
      <c r="D133" s="13">
        <f t="shared" si="49"/>
        <v>1.8595989452295687</v>
      </c>
      <c r="E133" s="15">
        <f t="shared" si="49"/>
        <v>0.93738037985106537</v>
      </c>
      <c r="F133" s="13">
        <f t="shared" si="49"/>
        <v>7.9851560609972366E-2</v>
      </c>
      <c r="G133" s="12">
        <f t="shared" si="49"/>
        <v>2.2303795631825665</v>
      </c>
      <c r="H133" s="13">
        <f t="shared" si="49"/>
        <v>2.6514594390372968</v>
      </c>
      <c r="I133" s="15">
        <f t="shared" si="49"/>
        <v>1.9089028455420591</v>
      </c>
      <c r="J133" s="15">
        <f t="shared" si="49"/>
        <v>0.11069549962311027</v>
      </c>
      <c r="N133" s="21">
        <f t="shared" si="2"/>
        <v>1.3238372936978742</v>
      </c>
      <c r="O133" s="22">
        <f t="shared" si="3"/>
        <v>0.47889529033345113</v>
      </c>
      <c r="P133" s="23">
        <f t="shared" si="4"/>
        <v>2.2635806159206404</v>
      </c>
      <c r="Q133" s="22">
        <f t="shared" si="5"/>
        <v>0.3723899918942527</v>
      </c>
      <c r="S133" s="63">
        <f t="shared" si="6"/>
        <v>0.58484212330977436</v>
      </c>
    </row>
    <row r="134" spans="1:19" x14ac:dyDescent="0.2">
      <c r="A134" s="2" t="s">
        <v>93</v>
      </c>
      <c r="B134" s="26">
        <f t="shared" ref="B134:J134" si="50">(B78-$L78)/$K78/2</f>
        <v>6.1972572985688937E-2</v>
      </c>
      <c r="C134" s="26">
        <f t="shared" si="50"/>
        <v>8.6592007942075746</v>
      </c>
      <c r="D134" s="27">
        <f t="shared" si="50"/>
        <v>8.6062570666342779</v>
      </c>
      <c r="E134" s="38">
        <f t="shared" si="50"/>
        <v>8.5768113317890773</v>
      </c>
      <c r="F134" s="27">
        <f t="shared" si="50"/>
        <v>9.1759405618508483E-2</v>
      </c>
      <c r="G134" s="26">
        <f t="shared" si="50"/>
        <v>4.4295301648556213</v>
      </c>
      <c r="H134" s="27">
        <f t="shared" si="50"/>
        <v>6.3547476908109104</v>
      </c>
      <c r="I134" s="38">
        <f t="shared" si="50"/>
        <v>7.7856234453929964</v>
      </c>
      <c r="J134" s="38">
        <f t="shared" si="50"/>
        <v>7.6770754086989232E-2</v>
      </c>
      <c r="N134" s="44">
        <f t="shared" si="2"/>
        <v>8.6140897308769766</v>
      </c>
      <c r="O134" s="45">
        <f t="shared" si="3"/>
        <v>4.174947725728291E-2</v>
      </c>
      <c r="P134" s="46">
        <f t="shared" si="4"/>
        <v>6.1899671003531758</v>
      </c>
      <c r="Q134" s="45">
        <f t="shared" si="5"/>
        <v>1.6841036218596337</v>
      </c>
      <c r="S134" s="63">
        <f t="shared" si="6"/>
        <v>1.3916212463205968</v>
      </c>
    </row>
    <row r="135" spans="1:19" x14ac:dyDescent="0.2"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9" x14ac:dyDescent="0.2">
      <c r="A136" s="2" t="s">
        <v>102</v>
      </c>
      <c r="B136"/>
      <c r="C136" s="2">
        <v>28.15</v>
      </c>
      <c r="D136" s="2">
        <v>28.32</v>
      </c>
      <c r="E136" s="2">
        <v>34.79</v>
      </c>
      <c r="F136" s="39"/>
      <c r="G136" s="2">
        <v>29.34</v>
      </c>
      <c r="H136" s="2">
        <v>34.28</v>
      </c>
      <c r="I136" s="2">
        <v>25.34</v>
      </c>
      <c r="J136"/>
    </row>
    <row r="137" spans="1:19" x14ac:dyDescent="0.2">
      <c r="A137" s="28" t="s">
        <v>103</v>
      </c>
      <c r="B137"/>
      <c r="C137" s="2">
        <f>C136/0.1</f>
        <v>281.49999999999994</v>
      </c>
      <c r="D137" s="2">
        <f t="shared" ref="D137:I137" si="51">D136/0.1</f>
        <v>283.2</v>
      </c>
      <c r="E137" s="2">
        <f t="shared" si="51"/>
        <v>347.9</v>
      </c>
      <c r="F137" s="2"/>
      <c r="G137" s="2">
        <f t="shared" si="51"/>
        <v>293.39999999999998</v>
      </c>
      <c r="H137" s="2">
        <f t="shared" si="51"/>
        <v>342.8</v>
      </c>
      <c r="I137" s="2">
        <f t="shared" si="51"/>
        <v>253.39999999999998</v>
      </c>
      <c r="J137"/>
    </row>
    <row r="138" spans="1:19" ht="16" thickBot="1" x14ac:dyDescent="0.25">
      <c r="A138" s="28"/>
      <c r="B138"/>
      <c r="C138" s="2"/>
      <c r="D138" s="2"/>
      <c r="E138" s="2"/>
      <c r="F138" s="2"/>
      <c r="G138" s="2"/>
      <c r="H138" s="2"/>
      <c r="I138" s="2"/>
      <c r="J138"/>
    </row>
    <row r="139" spans="1:19" ht="18" thickTop="1" thickBot="1" x14ac:dyDescent="0.25">
      <c r="A139"/>
      <c r="B139" s="29"/>
      <c r="C139" s="30" t="s">
        <v>104</v>
      </c>
      <c r="D139" s="31" t="s">
        <v>104</v>
      </c>
      <c r="E139" s="40" t="s">
        <v>104</v>
      </c>
      <c r="F139" s="2"/>
      <c r="G139" s="30" t="s">
        <v>104</v>
      </c>
      <c r="H139" s="31" t="s">
        <v>104</v>
      </c>
      <c r="I139" s="40" t="s">
        <v>104</v>
      </c>
      <c r="J139" s="2"/>
      <c r="N139" s="47" t="s">
        <v>106</v>
      </c>
      <c r="O139" s="48" t="s">
        <v>99</v>
      </c>
      <c r="P139" s="47" t="s">
        <v>12</v>
      </c>
      <c r="Q139" s="49" t="s">
        <v>99</v>
      </c>
      <c r="S139" s="56" t="s">
        <v>107</v>
      </c>
    </row>
    <row r="140" spans="1:19" ht="16" thickTop="1" x14ac:dyDescent="0.2">
      <c r="A140" s="2" t="s">
        <v>23</v>
      </c>
      <c r="B140" s="15"/>
      <c r="C140" s="32">
        <f>(C87-$B87)/C$137</f>
        <v>0.3014076432224464</v>
      </c>
      <c r="D140" s="33">
        <f t="shared" ref="D140:E140" si="52">(D87-$B87)/D$137</f>
        <v>0.15595060325538262</v>
      </c>
      <c r="E140" s="41">
        <f t="shared" si="52"/>
        <v>0.19267366264168684</v>
      </c>
      <c r="F140" s="12"/>
      <c r="G140" s="32">
        <f>(G87-$B87)/G$137</f>
        <v>0.19104467485322696</v>
      </c>
      <c r="H140" s="33">
        <f t="shared" ref="H140:I140" si="53">(H87-$B87)/H$137</f>
        <v>0.19515259704980045</v>
      </c>
      <c r="I140" s="41">
        <f t="shared" si="53"/>
        <v>3.815273354827662E-2</v>
      </c>
      <c r="J140" s="12"/>
      <c r="N140" s="50">
        <f>AVERAGE(C140:E140)</f>
        <v>0.21667730303983865</v>
      </c>
      <c r="O140" s="51">
        <f>STDEV(C140:E140)</f>
        <v>7.5641051574312654E-2</v>
      </c>
      <c r="P140" s="50">
        <f>AVERAGE(G140:I140)</f>
        <v>0.14145000181710135</v>
      </c>
      <c r="Q140" s="51">
        <f>STDEV(G140:I140)</f>
        <v>8.9481634875791305E-2</v>
      </c>
      <c r="S140" s="64">
        <f>N140/P140</f>
        <v>1.5318296235867725</v>
      </c>
    </row>
    <row r="141" spans="1:19" x14ac:dyDescent="0.2">
      <c r="A141" s="2" t="s">
        <v>24</v>
      </c>
      <c r="B141" s="15"/>
      <c r="C141" s="34">
        <f t="shared" ref="C141:E141" si="54">(C88-$B88)/C$137</f>
        <v>0</v>
      </c>
      <c r="D141" s="35">
        <f t="shared" si="54"/>
        <v>1.4878074500240342E-3</v>
      </c>
      <c r="E141" s="42">
        <f t="shared" si="54"/>
        <v>2.4222275521263046E-3</v>
      </c>
      <c r="F141" s="12"/>
      <c r="G141" s="34">
        <f t="shared" ref="G141:I141" si="55">(G88-$B88)/G$137</f>
        <v>1.4361131742950096E-3</v>
      </c>
      <c r="H141" s="35">
        <f t="shared" si="55"/>
        <v>0</v>
      </c>
      <c r="I141" s="42">
        <f t="shared" si="55"/>
        <v>3.3255490911350116E-3</v>
      </c>
      <c r="J141" s="12"/>
      <c r="N141" s="52">
        <f t="shared" ref="N141:N169" si="56">AVERAGE(C141:E141)</f>
        <v>1.3033450007167797E-3</v>
      </c>
      <c r="O141" s="53">
        <f t="shared" ref="O141:O169" si="57">STDEV(C141:E141)</f>
        <v>1.2216040172548842E-3</v>
      </c>
      <c r="P141" s="52">
        <f t="shared" ref="P141:P169" si="58">AVERAGE(G141:I141)</f>
        <v>1.5872207551433405E-3</v>
      </c>
      <c r="Q141" s="53">
        <f t="shared" ref="Q141:Q169" si="59">STDEV(G141:I141)</f>
        <v>1.6679161595025095E-3</v>
      </c>
      <c r="S141" s="65">
        <f t="shared" ref="S141:S187" si="60">N141/P141</f>
        <v>0.8211491668649934</v>
      </c>
    </row>
    <row r="142" spans="1:19" x14ac:dyDescent="0.2">
      <c r="A142" s="2" t="s">
        <v>25</v>
      </c>
      <c r="B142" s="15"/>
      <c r="C142" s="34">
        <f t="shared" ref="C142:E142" si="61">(C89-$B89)/C$137</f>
        <v>0.75792235975063982</v>
      </c>
      <c r="D142" s="35">
        <f t="shared" si="61"/>
        <v>0.7906119374121533</v>
      </c>
      <c r="E142" s="42">
        <f t="shared" si="61"/>
        <v>0.44606492016761395</v>
      </c>
      <c r="F142" s="12"/>
      <c r="G142" s="34">
        <f t="shared" ref="G142:I142" si="62">(G89-$B89)/G$137</f>
        <v>0.79419504389853679</v>
      </c>
      <c r="H142" s="35">
        <f t="shared" si="62"/>
        <v>0.59563391025577128</v>
      </c>
      <c r="I142" s="42">
        <f t="shared" si="62"/>
        <v>0.67022606407626206</v>
      </c>
      <c r="J142" s="12"/>
      <c r="N142" s="52">
        <f t="shared" si="56"/>
        <v>0.66486640577680234</v>
      </c>
      <c r="O142" s="53">
        <f t="shared" si="57"/>
        <v>0.19019127135731823</v>
      </c>
      <c r="P142" s="52">
        <f t="shared" si="58"/>
        <v>0.68668500607685667</v>
      </c>
      <c r="Q142" s="53">
        <f t="shared" si="59"/>
        <v>0.10029857191011816</v>
      </c>
      <c r="S142" s="65">
        <f t="shared" si="60"/>
        <v>0.96822618797997706</v>
      </c>
    </row>
    <row r="143" spans="1:19" x14ac:dyDescent="0.2">
      <c r="A143" s="2" t="s">
        <v>26</v>
      </c>
      <c r="B143" s="15"/>
      <c r="C143" s="34">
        <f t="shared" ref="C143:E143" si="63">(C90-$B90)/C$137</f>
        <v>0</v>
      </c>
      <c r="D143" s="35">
        <f t="shared" si="63"/>
        <v>0</v>
      </c>
      <c r="E143" s="42">
        <f t="shared" si="63"/>
        <v>0</v>
      </c>
      <c r="F143" s="12"/>
      <c r="G143" s="34">
        <f t="shared" ref="G143:I143" si="64">(G90-$B90)/G$137</f>
        <v>0</v>
      </c>
      <c r="H143" s="35">
        <f t="shared" si="64"/>
        <v>0</v>
      </c>
      <c r="I143" s="42">
        <f t="shared" si="64"/>
        <v>0</v>
      </c>
      <c r="J143" s="12"/>
      <c r="N143" s="52"/>
      <c r="O143" s="53"/>
      <c r="P143" s="52"/>
      <c r="Q143" s="53"/>
      <c r="S143" s="65"/>
    </row>
    <row r="144" spans="1:19" x14ac:dyDescent="0.2">
      <c r="A144" s="2" t="s">
        <v>27</v>
      </c>
      <c r="B144" s="15"/>
      <c r="C144" s="34">
        <f t="shared" ref="C144:E144" si="65">(C91-$B91)/C$137</f>
        <v>0.68365570798730069</v>
      </c>
      <c r="D144" s="35">
        <f t="shared" si="65"/>
        <v>0.66479797485028824</v>
      </c>
      <c r="E144" s="42">
        <f t="shared" si="65"/>
        <v>0.47313812363344887</v>
      </c>
      <c r="F144" s="12"/>
      <c r="G144" s="34">
        <f t="shared" ref="G144:I144" si="66">(G91-$B91)/G$137</f>
        <v>0.70264849941845464</v>
      </c>
      <c r="H144" s="35">
        <f t="shared" si="66"/>
        <v>0.43871225875992353</v>
      </c>
      <c r="I144" s="42">
        <f t="shared" si="66"/>
        <v>0.37048384999391282</v>
      </c>
      <c r="J144" s="12"/>
      <c r="N144" s="52">
        <f t="shared" si="56"/>
        <v>0.60719726882367919</v>
      </c>
      <c r="O144" s="53">
        <f t="shared" si="57"/>
        <v>0.11648087538998947</v>
      </c>
      <c r="P144" s="52">
        <f t="shared" si="58"/>
        <v>0.50394820272409702</v>
      </c>
      <c r="Q144" s="53">
        <f t="shared" si="59"/>
        <v>0.17542843233211841</v>
      </c>
      <c r="S144" s="65">
        <f t="shared" si="60"/>
        <v>1.2048803141701236</v>
      </c>
    </row>
    <row r="145" spans="1:19" x14ac:dyDescent="0.2">
      <c r="A145" s="2" t="s">
        <v>28</v>
      </c>
      <c r="B145" s="15"/>
      <c r="C145" s="34">
        <f t="shared" ref="C145:E145" si="67">(C92-$B92)/C$137</f>
        <v>0.27263644768652651</v>
      </c>
      <c r="D145" s="35">
        <f t="shared" si="67"/>
        <v>0.23921017287744151</v>
      </c>
      <c r="E145" s="42">
        <f t="shared" si="67"/>
        <v>0.17033787499286032</v>
      </c>
      <c r="F145" s="12"/>
      <c r="G145" s="34">
        <f t="shared" ref="G145:I145" si="68">(G92-$B92)/G$137</f>
        <v>0.17002580697887895</v>
      </c>
      <c r="H145" s="35">
        <f t="shared" si="68"/>
        <v>0.14813798197429107</v>
      </c>
      <c r="I145" s="42">
        <f t="shared" si="68"/>
        <v>0.13813026686284613</v>
      </c>
      <c r="J145" s="12"/>
      <c r="N145" s="52">
        <f t="shared" si="56"/>
        <v>0.22739483185227613</v>
      </c>
      <c r="O145" s="53">
        <f t="shared" si="57"/>
        <v>5.216273772000507E-2</v>
      </c>
      <c r="P145" s="52">
        <f t="shared" si="58"/>
        <v>0.1520980186053387</v>
      </c>
      <c r="Q145" s="53">
        <f t="shared" si="59"/>
        <v>1.6312350762927894E-2</v>
      </c>
      <c r="S145" s="65">
        <f t="shared" si="60"/>
        <v>1.4950545308700982</v>
      </c>
    </row>
    <row r="146" spans="1:19" x14ac:dyDescent="0.2">
      <c r="A146" s="2" t="s">
        <v>29</v>
      </c>
      <c r="B146" s="15"/>
      <c r="C146" s="34">
        <f t="shared" ref="C146:E146" si="69">(C93-$B93)/C$137</f>
        <v>3.6274672523272873</v>
      </c>
      <c r="D146" s="35">
        <f t="shared" si="69"/>
        <v>3.406064584786368</v>
      </c>
      <c r="E146" s="42">
        <f t="shared" si="69"/>
        <v>2.1064413333343159</v>
      </c>
      <c r="F146" s="12"/>
      <c r="G146" s="34">
        <f t="shared" ref="G146:I146" si="70">(G93-$B93)/G$137</f>
        <v>2.1724340862736193</v>
      </c>
      <c r="H146" s="35">
        <f t="shared" si="70"/>
        <v>2.0447650431819788</v>
      </c>
      <c r="I146" s="42">
        <f t="shared" si="70"/>
        <v>2.2294631605631743</v>
      </c>
      <c r="J146" s="12"/>
      <c r="N146" s="52">
        <f t="shared" si="56"/>
        <v>3.0466577234826566</v>
      </c>
      <c r="O146" s="53">
        <f t="shared" si="57"/>
        <v>0.82174200971244316</v>
      </c>
      <c r="P146" s="52">
        <f t="shared" si="58"/>
        <v>2.1488874300062575</v>
      </c>
      <c r="Q146" s="53">
        <f t="shared" si="59"/>
        <v>9.4573687710004378E-2</v>
      </c>
      <c r="S146" s="65">
        <f t="shared" si="60"/>
        <v>1.4177837707737835</v>
      </c>
    </row>
    <row r="147" spans="1:19" x14ac:dyDescent="0.2">
      <c r="A147" s="2" t="s">
        <v>30</v>
      </c>
      <c r="B147" s="15"/>
      <c r="C147" s="34">
        <f t="shared" ref="C147:E147" si="71">(C94-$B94)/C$137</f>
        <v>4.7736418958793984E-2</v>
      </c>
      <c r="D147" s="35">
        <f t="shared" si="71"/>
        <v>7.4225449285658621E-2</v>
      </c>
      <c r="E147" s="42">
        <f t="shared" si="71"/>
        <v>2.7540618061556922E-2</v>
      </c>
      <c r="F147" s="12"/>
      <c r="G147" s="34">
        <f t="shared" ref="G147:I147" si="72">(G94-$B94)/G$137</f>
        <v>3.5295678495321246E-2</v>
      </c>
      <c r="H147" s="35">
        <f t="shared" si="72"/>
        <v>3.8345695792760204E-2</v>
      </c>
      <c r="I147" s="42">
        <f t="shared" si="72"/>
        <v>2.3029816701083804E-2</v>
      </c>
      <c r="J147" s="12"/>
      <c r="N147" s="52">
        <f t="shared" si="56"/>
        <v>4.9834162102003171E-2</v>
      </c>
      <c r="O147" s="53">
        <f t="shared" si="57"/>
        <v>2.3413004107266478E-2</v>
      </c>
      <c r="P147" s="52">
        <f t="shared" si="58"/>
        <v>3.2223730329721756E-2</v>
      </c>
      <c r="Q147" s="53">
        <f t="shared" si="59"/>
        <v>8.1068913423586533E-3</v>
      </c>
      <c r="S147" s="65">
        <f t="shared" si="60"/>
        <v>1.5465050629485415</v>
      </c>
    </row>
    <row r="148" spans="1:19" x14ac:dyDescent="0.2">
      <c r="A148" s="2" t="s">
        <v>31</v>
      </c>
      <c r="B148" s="15"/>
      <c r="C148" s="34">
        <f t="shared" ref="C148:E148" si="73">(C95-$B95)/C$137</f>
        <v>0.12565597716721072</v>
      </c>
      <c r="D148" s="35">
        <f t="shared" si="73"/>
        <v>0.11798709709311991</v>
      </c>
      <c r="E148" s="42">
        <f t="shared" si="73"/>
        <v>7.8746252160176458E-2</v>
      </c>
      <c r="F148" s="12"/>
      <c r="G148" s="34">
        <f t="shared" ref="G148:I148" si="74">(G95-$B95)/G$137</f>
        <v>0.12255206536934883</v>
      </c>
      <c r="H148" s="35">
        <f t="shared" si="74"/>
        <v>9.7949269057527127E-2</v>
      </c>
      <c r="I148" s="42">
        <f t="shared" si="74"/>
        <v>0.13044048645560305</v>
      </c>
      <c r="J148" s="12"/>
      <c r="N148" s="52">
        <f t="shared" si="56"/>
        <v>0.1074631088068357</v>
      </c>
      <c r="O148" s="53">
        <f t="shared" si="57"/>
        <v>2.5163392500739522E-2</v>
      </c>
      <c r="P148" s="52">
        <f t="shared" si="58"/>
        <v>0.11698060696082635</v>
      </c>
      <c r="Q148" s="53">
        <f t="shared" si="59"/>
        <v>1.6946995710174585E-2</v>
      </c>
      <c r="S148" s="65">
        <f t="shared" si="60"/>
        <v>0.91864037637300167</v>
      </c>
    </row>
    <row r="149" spans="1:19" x14ac:dyDescent="0.2">
      <c r="A149" s="2" t="s">
        <v>32</v>
      </c>
      <c r="B149" s="15"/>
      <c r="C149" s="34">
        <f t="shared" ref="C149:E149" si="75">(C96-$B96)/C$137</f>
        <v>5.0891145389243375E-4</v>
      </c>
      <c r="D149" s="35">
        <f t="shared" si="75"/>
        <v>6.3209123826091273E-4</v>
      </c>
      <c r="E149" s="42">
        <f t="shared" si="75"/>
        <v>2.0874247189407927E-4</v>
      </c>
      <c r="F149" s="12"/>
      <c r="G149" s="34">
        <f t="shared" ref="G149:I149" si="76">(G96-$B96)/G$137</f>
        <v>5.948937631175792E-4</v>
      </c>
      <c r="H149" s="35">
        <f t="shared" si="76"/>
        <v>3.8254968955622932E-4</v>
      </c>
      <c r="I149" s="42">
        <f t="shared" si="76"/>
        <v>5.4886414892642483E-4</v>
      </c>
      <c r="J149" s="12"/>
      <c r="N149" s="52">
        <f t="shared" si="56"/>
        <v>4.4991505468247524E-4</v>
      </c>
      <c r="O149" s="53">
        <f t="shared" si="57"/>
        <v>2.1775324529357885E-4</v>
      </c>
      <c r="P149" s="52">
        <f t="shared" si="58"/>
        <v>5.0876920053341112E-4</v>
      </c>
      <c r="Q149" s="53">
        <f t="shared" si="59"/>
        <v>1.1170588641220219E-4</v>
      </c>
      <c r="S149" s="65">
        <f t="shared" si="60"/>
        <v>0.8843205410444831</v>
      </c>
    </row>
    <row r="150" spans="1:19" x14ac:dyDescent="0.2">
      <c r="A150" s="2" t="s">
        <v>33</v>
      </c>
      <c r="B150" s="15"/>
      <c r="C150" s="34">
        <f t="shared" ref="C150:E150" si="77">(C97-$B97)/C$137</f>
        <v>4.1654629406466217</v>
      </c>
      <c r="D150" s="35">
        <f t="shared" si="77"/>
        <v>4.5649071314193925</v>
      </c>
      <c r="E150" s="42">
        <f t="shared" si="77"/>
        <v>3.4675895679286532</v>
      </c>
      <c r="F150" s="12"/>
      <c r="G150" s="34">
        <f t="shared" ref="G150:I150" si="78">(G97-$B97)/G$137</f>
        <v>4.7980335734363919</v>
      </c>
      <c r="H150" s="35">
        <f t="shared" si="78"/>
        <v>3.8701993334347087</v>
      </c>
      <c r="I150" s="42">
        <f t="shared" si="78"/>
        <v>5.2103437536558301</v>
      </c>
      <c r="J150" s="12"/>
      <c r="N150" s="52">
        <f t="shared" si="56"/>
        <v>4.065986546664889</v>
      </c>
      <c r="O150" s="53">
        <f t="shared" si="57"/>
        <v>0.55538106152984879</v>
      </c>
      <c r="P150" s="52">
        <f t="shared" si="58"/>
        <v>4.6261922201756436</v>
      </c>
      <c r="Q150" s="53">
        <f t="shared" si="59"/>
        <v>0.6863991949152588</v>
      </c>
      <c r="S150" s="65">
        <f t="shared" si="60"/>
        <v>0.87890566434580941</v>
      </c>
    </row>
    <row r="151" spans="1:19" x14ac:dyDescent="0.2">
      <c r="A151" s="2" t="s">
        <v>34</v>
      </c>
      <c r="B151" s="15"/>
      <c r="C151" s="34">
        <f t="shared" ref="C151:E151" si="79">(C98-$B98)/C$137</f>
        <v>0.36862460428310723</v>
      </c>
      <c r="D151" s="35">
        <f t="shared" si="79"/>
        <v>0.3315072049395657</v>
      </c>
      <c r="E151" s="42">
        <f t="shared" si="79"/>
        <v>0.19398352617124878</v>
      </c>
      <c r="F151" s="12"/>
      <c r="G151" s="34">
        <f t="shared" ref="G151:I151" si="80">(G98-$B98)/G$137</f>
        <v>0.345131091808977</v>
      </c>
      <c r="H151" s="35">
        <f t="shared" si="80"/>
        <v>0.27447726722819221</v>
      </c>
      <c r="I151" s="42">
        <f t="shared" si="80"/>
        <v>0.3207723875159329</v>
      </c>
      <c r="J151" s="12"/>
      <c r="N151" s="52">
        <f t="shared" si="56"/>
        <v>0.29803844513130723</v>
      </c>
      <c r="O151" s="53">
        <f t="shared" si="57"/>
        <v>9.2005407196236247E-2</v>
      </c>
      <c r="P151" s="52">
        <f t="shared" si="58"/>
        <v>0.31346024885103407</v>
      </c>
      <c r="Q151" s="53">
        <f t="shared" si="59"/>
        <v>3.588998830961232E-2</v>
      </c>
      <c r="S151" s="65">
        <f t="shared" si="60"/>
        <v>0.95080140535760327</v>
      </c>
    </row>
    <row r="152" spans="1:19" x14ac:dyDescent="0.2">
      <c r="A152" s="2" t="s">
        <v>35</v>
      </c>
      <c r="B152" s="15"/>
      <c r="C152" s="34">
        <f t="shared" ref="C152:E152" si="81">(C99-$B99)/C$137</f>
        <v>1.6106944815432747</v>
      </c>
      <c r="D152" s="35">
        <f t="shared" si="81"/>
        <v>1.5588208605463119</v>
      </c>
      <c r="E152" s="42">
        <f t="shared" si="81"/>
        <v>0.96208399541240508</v>
      </c>
      <c r="F152" s="12"/>
      <c r="G152" s="34">
        <f t="shared" ref="G152:I152" si="82">(G99-$B99)/G$137</f>
        <v>1.3267929655569535</v>
      </c>
      <c r="H152" s="35">
        <f t="shared" si="82"/>
        <v>1.16425988125471</v>
      </c>
      <c r="I152" s="42">
        <f t="shared" si="82"/>
        <v>1.2609563701041282</v>
      </c>
      <c r="J152" s="12"/>
      <c r="N152" s="52">
        <f t="shared" si="56"/>
        <v>1.3771997791673305</v>
      </c>
      <c r="O152" s="53">
        <f t="shared" si="57"/>
        <v>0.36043522799621652</v>
      </c>
      <c r="P152" s="52">
        <f t="shared" si="58"/>
        <v>1.2506697389719303</v>
      </c>
      <c r="Q152" s="53">
        <f t="shared" si="59"/>
        <v>8.1753360531769376E-2</v>
      </c>
      <c r="S152" s="65">
        <f t="shared" si="60"/>
        <v>1.1011698262559786</v>
      </c>
    </row>
    <row r="153" spans="1:19" x14ac:dyDescent="0.2">
      <c r="A153" s="2" t="s">
        <v>36</v>
      </c>
      <c r="B153" s="15"/>
      <c r="C153" s="34">
        <f t="shared" ref="C153:E153" si="83">(C100-$B100)/C$137</f>
        <v>3.9447938203640747E-3</v>
      </c>
      <c r="D153" s="35">
        <f t="shared" si="83"/>
        <v>4.6739096677600135E-3</v>
      </c>
      <c r="E153" s="42">
        <f t="shared" si="83"/>
        <v>2.3829261409788602E-3</v>
      </c>
      <c r="F153" s="12"/>
      <c r="G153" s="34">
        <f t="shared" ref="G153:I153" si="84">(G100-$B100)/G$137</f>
        <v>4.0286234988694122E-3</v>
      </c>
      <c r="H153" s="35">
        <f t="shared" si="84"/>
        <v>3.9993408832348859E-3</v>
      </c>
      <c r="I153" s="42">
        <f t="shared" si="84"/>
        <v>3.9599015777218964E-3</v>
      </c>
      <c r="J153" s="12"/>
      <c r="N153" s="52">
        <f t="shared" si="56"/>
        <v>3.6672098763676497E-3</v>
      </c>
      <c r="O153" s="53">
        <f t="shared" si="57"/>
        <v>1.1704447934307327E-3</v>
      </c>
      <c r="P153" s="52">
        <f t="shared" si="58"/>
        <v>3.9959553199420648E-3</v>
      </c>
      <c r="Q153" s="53">
        <f t="shared" si="59"/>
        <v>3.4485825213536907E-5</v>
      </c>
      <c r="S153" s="65">
        <f t="shared" si="60"/>
        <v>0.91773045060494285</v>
      </c>
    </row>
    <row r="154" spans="1:19" x14ac:dyDescent="0.2">
      <c r="A154" s="2" t="s">
        <v>37</v>
      </c>
      <c r="B154" s="15"/>
      <c r="C154" s="34">
        <f t="shared" ref="C154:E154" si="85">(C101-$B101)/C$137</f>
        <v>0</v>
      </c>
      <c r="D154" s="35">
        <f t="shared" si="85"/>
        <v>0</v>
      </c>
      <c r="E154" s="42">
        <f t="shared" si="85"/>
        <v>0</v>
      </c>
      <c r="F154" s="12"/>
      <c r="G154" s="34">
        <f t="shared" ref="G154:I154" si="86">(G101-$B101)/G$137</f>
        <v>0</v>
      </c>
      <c r="H154" s="35">
        <f t="shared" si="86"/>
        <v>0</v>
      </c>
      <c r="I154" s="42">
        <f t="shared" si="86"/>
        <v>0</v>
      </c>
      <c r="J154" s="12"/>
      <c r="N154" s="52"/>
      <c r="O154" s="53"/>
      <c r="P154" s="52"/>
      <c r="Q154" s="53"/>
      <c r="S154" s="65"/>
    </row>
    <row r="155" spans="1:19" x14ac:dyDescent="0.2">
      <c r="A155" s="2" t="s">
        <v>38</v>
      </c>
      <c r="B155" s="15"/>
      <c r="C155" s="34">
        <f t="shared" ref="C155:E155" si="87">(C102-$B102)/C$137</f>
        <v>1.4239489443312578</v>
      </c>
      <c r="D155" s="35">
        <f t="shared" si="87"/>
        <v>0.31271719610041221</v>
      </c>
      <c r="E155" s="42">
        <f t="shared" si="87"/>
        <v>0.35976094179615076</v>
      </c>
      <c r="F155" s="12"/>
      <c r="G155" s="34">
        <f t="shared" ref="G155:I155" si="88">(G102-$B102)/G$137</f>
        <v>0.41619638765511197</v>
      </c>
      <c r="H155" s="35">
        <f t="shared" si="88"/>
        <v>1.3054165255480614</v>
      </c>
      <c r="I155" s="42">
        <f t="shared" si="88"/>
        <v>0.19906060673001283</v>
      </c>
      <c r="J155" s="12"/>
      <c r="N155" s="52">
        <f t="shared" si="56"/>
        <v>0.69880902740927364</v>
      </c>
      <c r="O155" s="53">
        <f t="shared" si="57"/>
        <v>0.62842995062098039</v>
      </c>
      <c r="P155" s="52">
        <f t="shared" si="58"/>
        <v>0.64022450664439545</v>
      </c>
      <c r="Q155" s="53">
        <f t="shared" si="59"/>
        <v>0.58621438343778243</v>
      </c>
      <c r="S155" s="65">
        <f t="shared" si="60"/>
        <v>1.0915062140809586</v>
      </c>
    </row>
    <row r="156" spans="1:19" x14ac:dyDescent="0.2">
      <c r="A156" s="2" t="s">
        <v>39</v>
      </c>
      <c r="B156" s="15"/>
      <c r="C156" s="34">
        <f t="shared" ref="C156:E156" si="89">(C103-$B103)/C$137</f>
        <v>8.1316220228192668E-2</v>
      </c>
      <c r="D156" s="35">
        <f t="shared" si="89"/>
        <v>8.7729836896032184E-2</v>
      </c>
      <c r="E156" s="42">
        <f t="shared" si="89"/>
        <v>5.0179067253164331E-2</v>
      </c>
      <c r="F156" s="12"/>
      <c r="G156" s="34">
        <f t="shared" ref="G156:I156" si="90">(G103-$B103)/G$137</f>
        <v>0.13605444134696668</v>
      </c>
      <c r="H156" s="35">
        <f t="shared" si="90"/>
        <v>8.8286570944587694E-2</v>
      </c>
      <c r="I156" s="42">
        <f t="shared" si="90"/>
        <v>0.17106790114669004</v>
      </c>
      <c r="J156" s="12"/>
      <c r="N156" s="52">
        <f t="shared" si="56"/>
        <v>7.3075041459129728E-2</v>
      </c>
      <c r="O156" s="53">
        <f t="shared" si="57"/>
        <v>2.0086135661711396E-2</v>
      </c>
      <c r="P156" s="52">
        <f t="shared" si="58"/>
        <v>0.13180297114608147</v>
      </c>
      <c r="Q156" s="53">
        <f t="shared" si="59"/>
        <v>4.1554102164035982E-2</v>
      </c>
      <c r="S156" s="65">
        <f t="shared" si="60"/>
        <v>0.55442635946452457</v>
      </c>
    </row>
    <row r="157" spans="1:19" x14ac:dyDescent="0.2">
      <c r="A157" s="2" t="s">
        <v>40</v>
      </c>
      <c r="B157" s="15"/>
      <c r="C157" s="34">
        <f t="shared" ref="C157:E157" si="91">(C104-$B104)/C$137</f>
        <v>2.1663317205162928E-4</v>
      </c>
      <c r="D157" s="35">
        <f t="shared" si="91"/>
        <v>1.9500284376359486E-4</v>
      </c>
      <c r="E157" s="42">
        <f t="shared" si="91"/>
        <v>2.1228928032178808E-4</v>
      </c>
      <c r="F157" s="12"/>
      <c r="G157" s="34">
        <f t="shared" ref="G157:I157" si="92">(G104-$B104)/G$137</f>
        <v>2.2890926186494031E-4</v>
      </c>
      <c r="H157" s="35">
        <f t="shared" si="92"/>
        <v>1.4729924159243718E-4</v>
      </c>
      <c r="I157" s="42">
        <f t="shared" si="92"/>
        <v>2.4479554740376366E-4</v>
      </c>
      <c r="J157" s="12"/>
      <c r="N157" s="52">
        <f t="shared" si="56"/>
        <v>2.0797509871233743E-4</v>
      </c>
      <c r="O157" s="53">
        <f t="shared" si="57"/>
        <v>1.1442329207007083E-5</v>
      </c>
      <c r="P157" s="52">
        <f t="shared" si="58"/>
        <v>2.0700135028704704E-4</v>
      </c>
      <c r="Q157" s="53">
        <f t="shared" si="59"/>
        <v>5.2310131466022102E-5</v>
      </c>
      <c r="S157" s="65">
        <f t="shared" si="60"/>
        <v>1.0047040679876731</v>
      </c>
    </row>
    <row r="158" spans="1:19" x14ac:dyDescent="0.2">
      <c r="A158" s="2" t="s">
        <v>41</v>
      </c>
      <c r="B158" s="15"/>
      <c r="C158" s="34">
        <f t="shared" ref="C158:E158" si="93">(C105-$B105)/C$137</f>
        <v>2.4766077651164768</v>
      </c>
      <c r="D158" s="35">
        <f t="shared" si="93"/>
        <v>2.5771438412847689</v>
      </c>
      <c r="E158" s="42">
        <f t="shared" si="93"/>
        <v>1.7395272259342152</v>
      </c>
      <c r="F158" s="12"/>
      <c r="G158" s="34">
        <f t="shared" ref="G158:I158" si="94">(G105-$B105)/G$137</f>
        <v>2.3357748660192383</v>
      </c>
      <c r="H158" s="35">
        <f t="shared" si="94"/>
        <v>2.1032097753791179</v>
      </c>
      <c r="I158" s="42">
        <f t="shared" si="94"/>
        <v>2.4410514593146733</v>
      </c>
      <c r="J158" s="12"/>
      <c r="N158" s="52">
        <f t="shared" si="56"/>
        <v>2.2644262774451538</v>
      </c>
      <c r="O158" s="53">
        <f t="shared" si="57"/>
        <v>0.45734684470393105</v>
      </c>
      <c r="P158" s="52">
        <f t="shared" si="58"/>
        <v>2.2933453669043433</v>
      </c>
      <c r="Q158" s="53">
        <f t="shared" si="59"/>
        <v>0.17287118802003584</v>
      </c>
      <c r="S158" s="65">
        <f t="shared" si="60"/>
        <v>0.98738999808902495</v>
      </c>
    </row>
    <row r="159" spans="1:19" x14ac:dyDescent="0.2">
      <c r="A159" s="2" t="s">
        <v>42</v>
      </c>
      <c r="B159" s="15"/>
      <c r="C159" s="34">
        <f t="shared" ref="C159:E159" si="95">(C106-$B106)/C$137</f>
        <v>0.14252807693220262</v>
      </c>
      <c r="D159" s="35">
        <f t="shared" si="95"/>
        <v>0.20337252855895213</v>
      </c>
      <c r="E159" s="42">
        <f t="shared" si="95"/>
        <v>9.096253208600838E-2</v>
      </c>
      <c r="F159" s="12"/>
      <c r="G159" s="34">
        <f t="shared" ref="G159:I159" si="96">(G106-$B106)/G$137</f>
        <v>9.5868861774328906E-2</v>
      </c>
      <c r="H159" s="35">
        <f t="shared" si="96"/>
        <v>9.2830630586412111E-2</v>
      </c>
      <c r="I159" s="42">
        <f t="shared" si="96"/>
        <v>8.2342862578117862E-2</v>
      </c>
      <c r="J159" s="12"/>
      <c r="N159" s="52">
        <f t="shared" si="56"/>
        <v>0.14562104585905436</v>
      </c>
      <c r="O159" s="53">
        <f t="shared" si="57"/>
        <v>5.6268789478259258E-2</v>
      </c>
      <c r="P159" s="52">
        <f t="shared" si="58"/>
        <v>9.0347451646286284E-2</v>
      </c>
      <c r="Q159" s="53">
        <f t="shared" si="59"/>
        <v>7.0966750524797699E-3</v>
      </c>
      <c r="S159" s="65">
        <f t="shared" si="60"/>
        <v>1.6117891894634317</v>
      </c>
    </row>
    <row r="160" spans="1:19" x14ac:dyDescent="0.2">
      <c r="A160" s="2" t="s">
        <v>44</v>
      </c>
      <c r="B160" s="15"/>
      <c r="C160" s="34">
        <f t="shared" ref="C160:E160" si="97">(C107-$B107)/C$137</f>
        <v>1.1393247019751829</v>
      </c>
      <c r="D160" s="35">
        <f t="shared" si="97"/>
        <v>1.0014003306154511</v>
      </c>
      <c r="E160" s="42">
        <f t="shared" si="97"/>
        <v>0.54541905810766966</v>
      </c>
      <c r="F160" s="12"/>
      <c r="G160" s="34">
        <f t="shared" ref="G160:I160" si="98">(G107-$B107)/G$137</f>
        <v>0.95607511868258777</v>
      </c>
      <c r="H160" s="35">
        <f t="shared" si="98"/>
        <v>0.88022278359356776</v>
      </c>
      <c r="I160" s="42">
        <f t="shared" si="98"/>
        <v>0.89496430655283699</v>
      </c>
      <c r="J160" s="12"/>
      <c r="N160" s="52">
        <f t="shared" si="56"/>
        <v>0.89538136356610121</v>
      </c>
      <c r="O160" s="53">
        <f t="shared" si="57"/>
        <v>0.31082309194311791</v>
      </c>
      <c r="P160" s="52">
        <f t="shared" si="58"/>
        <v>0.9104207362763308</v>
      </c>
      <c r="Q160" s="53">
        <f t="shared" si="59"/>
        <v>4.0219026585214888E-2</v>
      </c>
      <c r="S160" s="65">
        <f t="shared" si="60"/>
        <v>0.98348085438855293</v>
      </c>
    </row>
    <row r="161" spans="1:19" x14ac:dyDescent="0.2">
      <c r="A161" s="2" t="s">
        <v>101</v>
      </c>
      <c r="B161" s="15"/>
      <c r="C161" s="34">
        <f t="shared" ref="C161:E161" si="99">(C108-$B108)/C$137</f>
        <v>0.51531737620932949</v>
      </c>
      <c r="D161" s="35">
        <f t="shared" si="99"/>
        <v>0.45436908295612127</v>
      </c>
      <c r="E161" s="42">
        <f t="shared" si="99"/>
        <v>0.2797912980200119</v>
      </c>
      <c r="F161" s="12"/>
      <c r="G161" s="34">
        <f t="shared" ref="G161:I161" si="100">(G108-$B108)/G$137</f>
        <v>0.39426984329677595</v>
      </c>
      <c r="H161" s="35">
        <f t="shared" si="100"/>
        <v>0.37983654437164588</v>
      </c>
      <c r="I161" s="42">
        <f t="shared" si="100"/>
        <v>0.43665767132012911</v>
      </c>
      <c r="J161" s="12"/>
      <c r="N161" s="52">
        <f t="shared" si="56"/>
        <v>0.41649258572848757</v>
      </c>
      <c r="O161" s="53">
        <f t="shared" si="57"/>
        <v>0.1222460844300803</v>
      </c>
      <c r="P161" s="52">
        <f t="shared" si="58"/>
        <v>0.40358801966285029</v>
      </c>
      <c r="Q161" s="53">
        <f t="shared" si="59"/>
        <v>2.9534410862853896E-2</v>
      </c>
      <c r="S161" s="65">
        <f t="shared" si="60"/>
        <v>1.0319746014175979</v>
      </c>
    </row>
    <row r="162" spans="1:19" x14ac:dyDescent="0.2">
      <c r="A162" s="2" t="s">
        <v>46</v>
      </c>
      <c r="B162" s="15"/>
      <c r="C162" s="34">
        <f t="shared" ref="C162:E162" si="101">(C109-$B109)/C$137</f>
        <v>0.50820585919748207</v>
      </c>
      <c r="D162" s="35">
        <f t="shared" si="101"/>
        <v>0.50653127270279519</v>
      </c>
      <c r="E162" s="42">
        <f t="shared" si="101"/>
        <v>0.25013216762418716</v>
      </c>
      <c r="F162" s="12"/>
      <c r="G162" s="34">
        <f t="shared" ref="G162:I162" si="102">(G109-$B109)/G$137</f>
        <v>0.57690806555123131</v>
      </c>
      <c r="H162" s="35">
        <f t="shared" si="102"/>
        <v>0.42565458242699594</v>
      </c>
      <c r="I162" s="42">
        <f t="shared" si="102"/>
        <v>0.46637656605300043</v>
      </c>
      <c r="J162" s="12"/>
      <c r="N162" s="52">
        <f t="shared" si="56"/>
        <v>0.4216230998414881</v>
      </c>
      <c r="O162" s="53">
        <f t="shared" si="57"/>
        <v>0.14851786402500972</v>
      </c>
      <c r="P162" s="52">
        <f t="shared" si="58"/>
        <v>0.48964640467707587</v>
      </c>
      <c r="Q162" s="53">
        <f t="shared" si="59"/>
        <v>7.8265689043770972E-2</v>
      </c>
      <c r="S162" s="65">
        <f t="shared" si="60"/>
        <v>0.8610766786280204</v>
      </c>
    </row>
    <row r="163" spans="1:19" x14ac:dyDescent="0.2">
      <c r="A163" s="2" t="s">
        <v>47</v>
      </c>
      <c r="B163" s="15"/>
      <c r="C163" s="34">
        <f t="shared" ref="C163:E163" si="103">(C110-$B110)/C$137</f>
        <v>13.245201310565477</v>
      </c>
      <c r="D163" s="35">
        <f t="shared" si="103"/>
        <v>13.960327145769501</v>
      </c>
      <c r="E163" s="42">
        <f t="shared" si="103"/>
        <v>9.0832805486583421</v>
      </c>
      <c r="F163" s="12"/>
      <c r="G163" s="34">
        <f t="shared" ref="G163:I163" si="104">(G110-$B110)/G$137</f>
        <v>13.340275094325857</v>
      </c>
      <c r="H163" s="35">
        <f t="shared" si="104"/>
        <v>13.461208625853576</v>
      </c>
      <c r="I163" s="42">
        <f t="shared" si="104"/>
        <v>16.947255891420589</v>
      </c>
      <c r="J163" s="12"/>
      <c r="N163" s="52">
        <f t="shared" si="56"/>
        <v>12.096269668331106</v>
      </c>
      <c r="O163" s="53">
        <f t="shared" si="57"/>
        <v>2.6337100858852898</v>
      </c>
      <c r="P163" s="52">
        <f t="shared" si="58"/>
        <v>14.582913203866674</v>
      </c>
      <c r="Q163" s="53">
        <f t="shared" si="59"/>
        <v>2.0484734530630884</v>
      </c>
      <c r="S163" s="65">
        <f t="shared" si="60"/>
        <v>0.82948238799938601</v>
      </c>
    </row>
    <row r="164" spans="1:19" x14ac:dyDescent="0.2">
      <c r="A164" s="2" t="s">
        <v>48</v>
      </c>
      <c r="B164" s="15"/>
      <c r="C164" s="34">
        <f t="shared" ref="C164:E164" si="105">(C111-$B111)/C$137</f>
        <v>0.28634151739042191</v>
      </c>
      <c r="D164" s="35">
        <f t="shared" si="105"/>
        <v>0.23818696148949076</v>
      </c>
      <c r="E164" s="42">
        <f t="shared" si="105"/>
        <v>0.17194204067255953</v>
      </c>
      <c r="F164" s="12"/>
      <c r="G164" s="34">
        <f t="shared" ref="G164:I164" si="106">(G111-$B111)/G$137</f>
        <v>0.3092916067230792</v>
      </c>
      <c r="H164" s="35">
        <f t="shared" si="106"/>
        <v>0.34554627088202305</v>
      </c>
      <c r="I164" s="42">
        <f t="shared" si="106"/>
        <v>0.24671639401985054</v>
      </c>
      <c r="J164" s="12"/>
      <c r="N164" s="52">
        <f t="shared" si="56"/>
        <v>0.23215683985082411</v>
      </c>
      <c r="O164" s="53">
        <f t="shared" si="57"/>
        <v>5.7437634383416182E-2</v>
      </c>
      <c r="P164" s="52">
        <f t="shared" si="58"/>
        <v>0.30051809054165096</v>
      </c>
      <c r="Q164" s="53">
        <f t="shared" si="59"/>
        <v>4.9995670610437651E-2</v>
      </c>
      <c r="S164" s="65">
        <f t="shared" si="60"/>
        <v>0.7725220116778555</v>
      </c>
    </row>
    <row r="165" spans="1:19" x14ac:dyDescent="0.2">
      <c r="A165" s="2" t="s">
        <v>49</v>
      </c>
      <c r="B165" s="15"/>
      <c r="C165" s="34">
        <f t="shared" ref="C165:E165" si="107">(C112-$B112)/C$137</f>
        <v>0.1438388692679671</v>
      </c>
      <c r="D165" s="35">
        <f t="shared" si="107"/>
        <v>0.12360385911189142</v>
      </c>
      <c r="E165" s="42">
        <f t="shared" si="107"/>
        <v>7.4351116591594865E-2</v>
      </c>
      <c r="F165" s="12"/>
      <c r="G165" s="34">
        <f t="shared" ref="G165:I165" si="108">(G112-$B112)/G$137</f>
        <v>0.11754830487236163</v>
      </c>
      <c r="H165" s="35">
        <f t="shared" si="108"/>
        <v>0.10153724689245068</v>
      </c>
      <c r="I165" s="42">
        <f t="shared" si="108"/>
        <v>0.10654653849243807</v>
      </c>
      <c r="J165" s="12"/>
      <c r="N165" s="52">
        <f t="shared" si="56"/>
        <v>0.11393128165715112</v>
      </c>
      <c r="O165" s="53">
        <f t="shared" si="57"/>
        <v>3.573941813973238E-2</v>
      </c>
      <c r="P165" s="52">
        <f t="shared" si="58"/>
        <v>0.10854403008575013</v>
      </c>
      <c r="Q165" s="53">
        <f t="shared" si="59"/>
        <v>8.1902975469778753E-3</v>
      </c>
      <c r="S165" s="65">
        <f t="shared" si="60"/>
        <v>1.0496319472120672</v>
      </c>
    </row>
    <row r="166" spans="1:19" x14ac:dyDescent="0.2">
      <c r="A166" s="2" t="s">
        <v>50</v>
      </c>
      <c r="B166" s="15"/>
      <c r="C166" s="34">
        <f t="shared" ref="C166:E166" si="109">(C113-$B113)/C$137</f>
        <v>2.2590044238435495E-3</v>
      </c>
      <c r="D166" s="35">
        <f t="shared" si="109"/>
        <v>2.8190700733372134E-3</v>
      </c>
      <c r="E166" s="42">
        <f t="shared" si="109"/>
        <v>1.1831526115350019E-3</v>
      </c>
      <c r="F166" s="12"/>
      <c r="G166" s="34">
        <f t="shared" ref="G166:I166" si="110">(G113-$B113)/G$137</f>
        <v>1.3644315940078728E-3</v>
      </c>
      <c r="H166" s="35">
        <f t="shared" si="110"/>
        <v>1.217481624354744E-3</v>
      </c>
      <c r="I166" s="42">
        <f t="shared" si="110"/>
        <v>1.1128199212960784E-3</v>
      </c>
      <c r="J166" s="12"/>
      <c r="N166" s="52">
        <f t="shared" si="56"/>
        <v>2.0870757029052551E-3</v>
      </c>
      <c r="O166" s="53">
        <f t="shared" si="57"/>
        <v>8.3140008375628396E-4</v>
      </c>
      <c r="P166" s="52">
        <f t="shared" si="58"/>
        <v>1.2315777132195652E-3</v>
      </c>
      <c r="Q166" s="53">
        <f t="shared" si="59"/>
        <v>1.2639672959444196E-4</v>
      </c>
      <c r="S166" s="65">
        <f t="shared" si="60"/>
        <v>1.6946358159155581</v>
      </c>
    </row>
    <row r="167" spans="1:19" x14ac:dyDescent="0.2">
      <c r="A167" s="2" t="s">
        <v>52</v>
      </c>
      <c r="B167" s="15"/>
      <c r="C167" s="34">
        <f t="shared" ref="C167:E167" si="111">(C114-$B114)/C$137</f>
        <v>5.7280644179848963</v>
      </c>
      <c r="D167" s="35">
        <f t="shared" si="111"/>
        <v>5.6470779371024298</v>
      </c>
      <c r="E167" s="42">
        <f t="shared" si="111"/>
        <v>3.0899761032229249</v>
      </c>
      <c r="F167" s="12"/>
      <c r="G167" s="34">
        <f t="shared" ref="G167:I167" si="112">(G114-$B114)/G$137</f>
        <v>4.8378488282872798</v>
      </c>
      <c r="H167" s="35">
        <f t="shared" si="112"/>
        <v>4.0944483753504928</v>
      </c>
      <c r="I167" s="42">
        <f t="shared" si="112"/>
        <v>4.7043689332300405</v>
      </c>
      <c r="J167" s="12"/>
      <c r="N167" s="52">
        <f t="shared" si="56"/>
        <v>4.8217061527700844</v>
      </c>
      <c r="O167" s="53">
        <f t="shared" si="57"/>
        <v>1.5002687845515821</v>
      </c>
      <c r="P167" s="52">
        <f t="shared" si="58"/>
        <v>4.545555378955938</v>
      </c>
      <c r="Q167" s="53">
        <f t="shared" si="59"/>
        <v>0.39632987160007893</v>
      </c>
      <c r="S167" s="65">
        <f t="shared" si="60"/>
        <v>1.0607518225589356</v>
      </c>
    </row>
    <row r="168" spans="1:19" x14ac:dyDescent="0.2">
      <c r="A168" s="61" t="s">
        <v>53</v>
      </c>
      <c r="B168" s="15"/>
      <c r="C168" s="58">
        <f t="shared" ref="C168:E168" si="113">(C115-$B115)/C$137</f>
        <v>1.1636238500391189</v>
      </c>
      <c r="D168" s="59">
        <f t="shared" si="113"/>
        <v>1.1944384508387751</v>
      </c>
      <c r="E168" s="60">
        <f t="shared" si="113"/>
        <v>0.88190819150663047</v>
      </c>
      <c r="F168" s="57"/>
      <c r="G168" s="58">
        <f t="shared" ref="G168:I168" si="114">(G115-$B115)/G$137</f>
        <v>1.1128829819920969</v>
      </c>
      <c r="H168" s="59">
        <f t="shared" si="114"/>
        <v>0.96492741378204139</v>
      </c>
      <c r="I168" s="60">
        <f t="shared" si="114"/>
        <v>1.1710025742624164</v>
      </c>
      <c r="J168" s="12"/>
      <c r="N168" s="52">
        <f t="shared" si="56"/>
        <v>1.0799901641281748</v>
      </c>
      <c r="O168" s="53">
        <f t="shared" si="57"/>
        <v>0.17223453722712526</v>
      </c>
      <c r="P168" s="52">
        <f t="shared" si="58"/>
        <v>1.0829376566788516</v>
      </c>
      <c r="Q168" s="53">
        <f t="shared" si="59"/>
        <v>0.10625104621997916</v>
      </c>
      <c r="S168" s="65">
        <f t="shared" si="60"/>
        <v>0.9972782435512344</v>
      </c>
    </row>
    <row r="169" spans="1:19" x14ac:dyDescent="0.2">
      <c r="A169" s="61" t="s">
        <v>54</v>
      </c>
      <c r="B169" s="15"/>
      <c r="C169" s="58">
        <f t="shared" ref="C169:E169" si="115">(C116-$B116)/C$137</f>
        <v>1.9962992549910792</v>
      </c>
      <c r="D169" s="59">
        <f t="shared" si="115"/>
        <v>2.0023218253823765</v>
      </c>
      <c r="E169" s="60">
        <f t="shared" si="115"/>
        <v>1.3646565646378082</v>
      </c>
      <c r="F169" s="57"/>
      <c r="G169" s="58">
        <f t="shared" ref="G169:I169" si="116">(G116-$B116)/G$137</f>
        <v>2.1453290725635505</v>
      </c>
      <c r="H169" s="59">
        <f t="shared" si="116"/>
        <v>1.8940094536237579</v>
      </c>
      <c r="I169" s="60">
        <f t="shared" si="116"/>
        <v>2.3213411942583084</v>
      </c>
      <c r="J169" s="12"/>
      <c r="N169" s="52">
        <f t="shared" si="56"/>
        <v>1.7877592150037547</v>
      </c>
      <c r="O169" s="53">
        <f t="shared" si="57"/>
        <v>0.36643001705447825</v>
      </c>
      <c r="P169" s="52">
        <f t="shared" si="58"/>
        <v>2.1202265734818724</v>
      </c>
      <c r="Q169" s="53">
        <f t="shared" si="59"/>
        <v>0.21476895896182929</v>
      </c>
      <c r="S169" s="65">
        <f t="shared" si="60"/>
        <v>0.84319253298852204</v>
      </c>
    </row>
    <row r="170" spans="1:19" x14ac:dyDescent="0.2">
      <c r="A170" s="61" t="s">
        <v>55</v>
      </c>
      <c r="B170" s="15"/>
      <c r="C170" s="58">
        <f t="shared" ref="C170:E170" si="117">(C117-$B117)/C$137</f>
        <v>0.29370365110507834</v>
      </c>
      <c r="D170" s="59">
        <f t="shared" si="117"/>
        <v>0.14757616414984792</v>
      </c>
      <c r="E170" s="60">
        <f t="shared" si="117"/>
        <v>8.0657017731177241E-2</v>
      </c>
      <c r="F170" s="57"/>
      <c r="G170" s="58">
        <f t="shared" ref="G170:I170" si="118">(G117-$B117)/G$137</f>
        <v>0.16830847860829576</v>
      </c>
      <c r="H170" s="59">
        <f t="shared" si="118"/>
        <v>0.15583591020496534</v>
      </c>
      <c r="I170" s="60">
        <f t="shared" si="118"/>
        <v>0.12139589408784374</v>
      </c>
      <c r="J170" s="12"/>
      <c r="N170" s="52">
        <f>AVERAGE(C170:E170)</f>
        <v>0.17397894432870117</v>
      </c>
      <c r="O170" s="53">
        <f>STDEV(C170:E170)</f>
        <v>0.1089497457494417</v>
      </c>
      <c r="P170" s="52">
        <f>AVERAGE(G170:I170)</f>
        <v>0.14851342763370162</v>
      </c>
      <c r="Q170" s="53">
        <f>STDEV(G170:I170)</f>
        <v>2.4298389038205286E-2</v>
      </c>
      <c r="S170" s="65">
        <f t="shared" si="60"/>
        <v>1.1714694563363559</v>
      </c>
    </row>
    <row r="171" spans="1:19" x14ac:dyDescent="0.2">
      <c r="A171" s="61" t="s">
        <v>56</v>
      </c>
      <c r="B171" s="15"/>
      <c r="C171" s="34">
        <f t="shared" ref="C171:E171" si="119">(C118-$B118)/C$137</f>
        <v>0.64916904067063663</v>
      </c>
      <c r="D171" s="35">
        <f t="shared" si="119"/>
        <v>0.54269077889795991</v>
      </c>
      <c r="E171" s="42">
        <f t="shared" si="119"/>
        <v>0.62734333070107096</v>
      </c>
      <c r="F171" s="12"/>
      <c r="G171" s="34">
        <f t="shared" ref="G171:I171" si="120">(G118-$B118)/G$137</f>
        <v>0.69328950475115803</v>
      </c>
      <c r="H171" s="35">
        <f t="shared" si="120"/>
        <v>0.6197723275687006</v>
      </c>
      <c r="I171" s="42">
        <f t="shared" si="120"/>
        <v>0.85903362320524912</v>
      </c>
      <c r="J171" s="12"/>
      <c r="N171" s="52">
        <f t="shared" ref="N171:N187" si="121">AVERAGE(C171:E171)</f>
        <v>0.6064010500898892</v>
      </c>
      <c r="O171" s="53">
        <f t="shared" ref="O171:O187" si="122">STDEV(C171:E171)</f>
        <v>5.624357203655167E-2</v>
      </c>
      <c r="P171" s="52">
        <f t="shared" ref="P171:P187" si="123">AVERAGE(G171:I171)</f>
        <v>0.72403181850836928</v>
      </c>
      <c r="Q171" s="53">
        <f t="shared" ref="Q171:Q187" si="124">STDEV(G171:I171)</f>
        <v>0.12255737141755266</v>
      </c>
      <c r="S171" s="65">
        <f t="shared" si="60"/>
        <v>0.83753370306180774</v>
      </c>
    </row>
    <row r="172" spans="1:19" x14ac:dyDescent="0.2">
      <c r="A172" s="61" t="s">
        <v>57</v>
      </c>
      <c r="B172" s="15"/>
      <c r="C172" s="34">
        <f t="shared" ref="C172:E172" si="125">(C119-$B119)/C$137</f>
        <v>2.3118084252160474E-2</v>
      </c>
      <c r="D172" s="35">
        <f t="shared" si="125"/>
        <v>2.8873857795766095E-2</v>
      </c>
      <c r="E172" s="42">
        <f t="shared" si="125"/>
        <v>1.1005312248763569E-2</v>
      </c>
      <c r="F172" s="12"/>
      <c r="G172" s="34">
        <f t="shared" ref="G172:I172" si="126">(G119-$B119)/G$137</f>
        <v>2.5656929653115702E-2</v>
      </c>
      <c r="H172" s="35">
        <f t="shared" si="126"/>
        <v>1.0305880332762881E-2</v>
      </c>
      <c r="I172" s="42">
        <f t="shared" si="126"/>
        <v>3.0917912665579785E-2</v>
      </c>
      <c r="J172" s="12"/>
      <c r="N172" s="52">
        <f t="shared" si="121"/>
        <v>2.0999084765563378E-2</v>
      </c>
      <c r="O172" s="53">
        <f t="shared" si="122"/>
        <v>9.1207921316887337E-3</v>
      </c>
      <c r="P172" s="52">
        <f t="shared" si="123"/>
        <v>2.2293574217152789E-2</v>
      </c>
      <c r="Q172" s="53">
        <f t="shared" si="124"/>
        <v>1.0709719373715563E-2</v>
      </c>
      <c r="S172" s="65">
        <f t="shared" si="60"/>
        <v>0.94193441397147415</v>
      </c>
    </row>
    <row r="173" spans="1:19" x14ac:dyDescent="0.2">
      <c r="A173" s="61" t="s">
        <v>58</v>
      </c>
      <c r="B173" s="15"/>
      <c r="C173" s="34">
        <f t="shared" ref="C173:E173" si="127">(C120-$B120)/C$137</f>
        <v>6.6781520464753261E-2</v>
      </c>
      <c r="D173" s="35">
        <f t="shared" si="127"/>
        <v>6.4313145918663064E-2</v>
      </c>
      <c r="E173" s="42">
        <f t="shared" si="127"/>
        <v>4.7053010874462495E-2</v>
      </c>
      <c r="F173" s="12"/>
      <c r="G173" s="34">
        <f t="shared" ref="G173:I173" si="128">(G120-$B120)/G$137</f>
        <v>6.0124623853019581E-2</v>
      </c>
      <c r="H173" s="35">
        <f t="shared" si="128"/>
        <v>4.5407023246220216E-2</v>
      </c>
      <c r="I173" s="42">
        <f t="shared" si="128"/>
        <v>5.3597996977544339E-2</v>
      </c>
      <c r="J173" s="12"/>
      <c r="N173" s="52">
        <f t="shared" si="121"/>
        <v>5.9382559085959609E-2</v>
      </c>
      <c r="O173" s="53">
        <f t="shared" si="122"/>
        <v>1.0748792376340197E-2</v>
      </c>
      <c r="P173" s="52">
        <f t="shared" si="123"/>
        <v>5.3043214692261371E-2</v>
      </c>
      <c r="Q173" s="53">
        <f t="shared" si="124"/>
        <v>7.3744680786728212E-3</v>
      </c>
      <c r="S173" s="65">
        <f t="shared" si="60"/>
        <v>1.1195128242222299</v>
      </c>
    </row>
    <row r="174" spans="1:19" x14ac:dyDescent="0.2">
      <c r="A174" s="61" t="s">
        <v>59</v>
      </c>
      <c r="B174" s="15"/>
      <c r="C174" s="34">
        <f t="shared" ref="C174:E174" si="129">(C121-$B121)/C$137</f>
        <v>3.6070067352841913E-2</v>
      </c>
      <c r="D174" s="35">
        <f t="shared" si="129"/>
        <v>2.8266280065557332E-2</v>
      </c>
      <c r="E174" s="42">
        <f t="shared" si="129"/>
        <v>2.1927812868277496E-2</v>
      </c>
      <c r="F174" s="12"/>
      <c r="G174" s="34">
        <f t="shared" ref="G174:I174" si="130">(G121-$B121)/G$137</f>
        <v>4.0416739669055908E-2</v>
      </c>
      <c r="H174" s="35">
        <f t="shared" si="130"/>
        <v>4.2544993612875108E-2</v>
      </c>
      <c r="I174" s="42">
        <f t="shared" si="130"/>
        <v>4.8048078482693699E-2</v>
      </c>
      <c r="J174" s="12"/>
      <c r="N174" s="52">
        <f t="shared" si="121"/>
        <v>2.8754720095558916E-2</v>
      </c>
      <c r="O174" s="53">
        <f t="shared" si="122"/>
        <v>7.0837681161742315E-3</v>
      </c>
      <c r="P174" s="52">
        <f t="shared" si="123"/>
        <v>4.3669937254874912E-2</v>
      </c>
      <c r="Q174" s="53">
        <f t="shared" si="124"/>
        <v>3.9380777887683335E-3</v>
      </c>
      <c r="S174" s="65">
        <f t="shared" si="60"/>
        <v>0.65845572270312802</v>
      </c>
    </row>
    <row r="175" spans="1:19" x14ac:dyDescent="0.2">
      <c r="A175" s="61" t="s">
        <v>60</v>
      </c>
      <c r="B175" s="15"/>
      <c r="C175" s="34">
        <f t="shared" ref="C175:E175" si="131">(C122-$B122)/C$137</f>
        <v>1.0393135380566403</v>
      </c>
      <c r="D175" s="35">
        <f t="shared" si="131"/>
        <v>0.98220292407819376</v>
      </c>
      <c r="E175" s="42">
        <f t="shared" si="131"/>
        <v>0.51454968678181812</v>
      </c>
      <c r="F175" s="12"/>
      <c r="G175" s="34">
        <f t="shared" ref="G175:I175" si="132">(G122-$B122)/G$137</f>
        <v>0.81369597881632627</v>
      </c>
      <c r="H175" s="35">
        <f t="shared" si="132"/>
        <v>0.85058955340931597</v>
      </c>
      <c r="I175" s="42">
        <f t="shared" si="132"/>
        <v>0.83881974375036561</v>
      </c>
      <c r="J175" s="12"/>
      <c r="N175" s="52">
        <f t="shared" si="121"/>
        <v>0.84535538297221746</v>
      </c>
      <c r="O175" s="53">
        <f t="shared" si="122"/>
        <v>0.28790573462725561</v>
      </c>
      <c r="P175" s="52">
        <f t="shared" si="123"/>
        <v>0.83436842532533595</v>
      </c>
      <c r="Q175" s="53">
        <f t="shared" si="124"/>
        <v>1.8845281593886574E-2</v>
      </c>
      <c r="S175" s="65">
        <f t="shared" si="60"/>
        <v>1.0131679930752382</v>
      </c>
    </row>
    <row r="176" spans="1:19" x14ac:dyDescent="0.2">
      <c r="A176" s="61" t="s">
        <v>61</v>
      </c>
      <c r="B176" s="15"/>
      <c r="C176" s="34">
        <f t="shared" ref="C176:E176" si="133">(C123-$B123)/C$137</f>
        <v>2.8924285601750906E-3</v>
      </c>
      <c r="D176" s="35">
        <f t="shared" si="133"/>
        <v>4.1442717321308695E-3</v>
      </c>
      <c r="E176" s="42">
        <f t="shared" si="133"/>
        <v>2.3391304480719966E-3</v>
      </c>
      <c r="F176" s="12"/>
      <c r="G176" s="34">
        <f t="shared" ref="G176:I176" si="134">(G123-$B123)/G$137</f>
        <v>3.2382243641450488E-3</v>
      </c>
      <c r="H176" s="35">
        <f t="shared" si="134"/>
        <v>2.4550892516288416E-3</v>
      </c>
      <c r="I176" s="42">
        <f t="shared" si="134"/>
        <v>4.1569444664327762E-3</v>
      </c>
      <c r="J176" s="12"/>
      <c r="N176" s="52">
        <f t="shared" si="121"/>
        <v>3.1252769134593188E-3</v>
      </c>
      <c r="O176" s="53">
        <f t="shared" si="122"/>
        <v>9.2482297255951193E-4</v>
      </c>
      <c r="P176" s="52">
        <f t="shared" si="123"/>
        <v>3.2834193607355552E-3</v>
      </c>
      <c r="Q176" s="53">
        <f t="shared" si="124"/>
        <v>8.5182729107868371E-4</v>
      </c>
      <c r="S176" s="65">
        <f t="shared" si="60"/>
        <v>0.95183604958679136</v>
      </c>
    </row>
    <row r="177" spans="1:19" x14ac:dyDescent="0.2">
      <c r="A177" s="61" t="s">
        <v>62</v>
      </c>
      <c r="B177" s="15"/>
      <c r="C177" s="34">
        <f t="shared" ref="C177:E177" si="135">(C124-$B124)/C$137</f>
        <v>0.78551501068167762</v>
      </c>
      <c r="D177" s="35">
        <f t="shared" si="135"/>
        <v>0.88383675155345531</v>
      </c>
      <c r="E177" s="42">
        <f t="shared" si="135"/>
        <v>0.56786585976518167</v>
      </c>
      <c r="F177" s="12"/>
      <c r="G177" s="34">
        <f t="shared" ref="G177:I177" si="136">(G124-$B124)/G$137</f>
        <v>0.87595917333082718</v>
      </c>
      <c r="H177" s="35">
        <f t="shared" si="136"/>
        <v>0.74608386984619823</v>
      </c>
      <c r="I177" s="42">
        <f t="shared" si="136"/>
        <v>0.83226542522219238</v>
      </c>
      <c r="J177" s="12"/>
      <c r="N177" s="52">
        <f t="shared" si="121"/>
        <v>0.74573920733343824</v>
      </c>
      <c r="O177" s="53">
        <f t="shared" si="122"/>
        <v>0.16169720780943486</v>
      </c>
      <c r="P177" s="52">
        <f t="shared" si="123"/>
        <v>0.81810282279973923</v>
      </c>
      <c r="Q177" s="53">
        <f t="shared" si="124"/>
        <v>6.6085801003986283E-2</v>
      </c>
      <c r="S177" s="65">
        <f t="shared" si="60"/>
        <v>0.91154704097138328</v>
      </c>
    </row>
    <row r="178" spans="1:19" x14ac:dyDescent="0.2">
      <c r="A178" s="61" t="s">
        <v>63</v>
      </c>
      <c r="B178" s="15"/>
      <c r="C178" s="34">
        <f t="shared" ref="C178:E178" si="137">(C125-$B125)/C$137</f>
        <v>1.9031611523524609E-2</v>
      </c>
      <c r="D178" s="35">
        <f t="shared" si="137"/>
        <v>1.8085676647966672E-2</v>
      </c>
      <c r="E178" s="42">
        <f t="shared" si="137"/>
        <v>1.2131603005301901E-2</v>
      </c>
      <c r="F178" s="12"/>
      <c r="G178" s="34">
        <f t="shared" ref="G178:I178" si="138">(G125-$B125)/G$137</f>
        <v>1.7824783337048608E-2</v>
      </c>
      <c r="H178" s="35">
        <f t="shared" si="138"/>
        <v>1.4617769255236543E-2</v>
      </c>
      <c r="I178" s="42">
        <f t="shared" si="138"/>
        <v>1.6053296452079476E-2</v>
      </c>
      <c r="J178" s="12"/>
      <c r="N178" s="52">
        <f t="shared" si="121"/>
        <v>1.6416297058931061E-2</v>
      </c>
      <c r="O178" s="53">
        <f t="shared" si="122"/>
        <v>3.740675145893187E-3</v>
      </c>
      <c r="P178" s="52">
        <f t="shared" si="123"/>
        <v>1.6165283014788211E-2</v>
      </c>
      <c r="Q178" s="53">
        <f t="shared" si="124"/>
        <v>1.6064372296811689E-3</v>
      </c>
      <c r="S178" s="65">
        <f t="shared" si="60"/>
        <v>1.0155279708937492</v>
      </c>
    </row>
    <row r="179" spans="1:19" x14ac:dyDescent="0.2">
      <c r="A179" s="61" t="s">
        <v>65</v>
      </c>
      <c r="B179" s="15"/>
      <c r="C179" s="34">
        <f t="shared" ref="C179:E179" si="139">(C126-$B126)/C$137</f>
        <v>0.81628252996583239</v>
      </c>
      <c r="D179" s="35">
        <f t="shared" si="139"/>
        <v>0.76172287383509396</v>
      </c>
      <c r="E179" s="42">
        <f t="shared" si="139"/>
        <v>0.44515058682676506</v>
      </c>
      <c r="F179" s="12"/>
      <c r="G179" s="34">
        <f t="shared" ref="G179:I179" si="140">(G126-$B126)/G$137</f>
        <v>0.67286789139369796</v>
      </c>
      <c r="H179" s="35">
        <f t="shared" si="140"/>
        <v>0.54831461924126357</v>
      </c>
      <c r="I179" s="42">
        <f t="shared" si="140"/>
        <v>0.64107351011670377</v>
      </c>
      <c r="J179" s="12"/>
      <c r="N179" s="52">
        <f t="shared" si="121"/>
        <v>0.67438533020923053</v>
      </c>
      <c r="O179" s="53">
        <f t="shared" si="122"/>
        <v>0.20038865910897924</v>
      </c>
      <c r="P179" s="52">
        <f t="shared" si="123"/>
        <v>0.62075200691722177</v>
      </c>
      <c r="Q179" s="53">
        <f t="shared" si="124"/>
        <v>6.4715546974313018E-2</v>
      </c>
      <c r="S179" s="65">
        <f t="shared" si="60"/>
        <v>1.0864005636620695</v>
      </c>
    </row>
    <row r="180" spans="1:19" x14ac:dyDescent="0.2">
      <c r="A180" s="61" t="s">
        <v>66</v>
      </c>
      <c r="B180" s="15"/>
      <c r="C180" s="34">
        <f t="shared" ref="C180:E180" si="141">(C127-$B127)/C$137</f>
        <v>4.6195383290332348E-2</v>
      </c>
      <c r="D180" s="35">
        <f t="shared" si="141"/>
        <v>0.15468056458344157</v>
      </c>
      <c r="E180" s="42">
        <f t="shared" si="141"/>
        <v>6.5606030839825413E-2</v>
      </c>
      <c r="F180" s="12"/>
      <c r="G180" s="34">
        <f t="shared" ref="G180:I180" si="142">(G127-$B127)/G$137</f>
        <v>0.19984547494191832</v>
      </c>
      <c r="H180" s="35">
        <f t="shared" si="142"/>
        <v>4.4820027937528283E-2</v>
      </c>
      <c r="I180" s="42">
        <f t="shared" si="142"/>
        <v>0.36261144876403328</v>
      </c>
      <c r="J180" s="12"/>
      <c r="N180" s="52">
        <f t="shared" si="121"/>
        <v>8.8827326237866447E-2</v>
      </c>
      <c r="O180" s="53">
        <f t="shared" si="122"/>
        <v>5.7850497491568752E-2</v>
      </c>
      <c r="P180" s="52">
        <f t="shared" si="123"/>
        <v>0.20242565054782666</v>
      </c>
      <c r="Q180" s="53">
        <f t="shared" si="124"/>
        <v>0.15891142113564458</v>
      </c>
      <c r="S180" s="65">
        <f t="shared" si="60"/>
        <v>0.43881457709273564</v>
      </c>
    </row>
    <row r="181" spans="1:19" x14ac:dyDescent="0.2">
      <c r="A181" s="61" t="s">
        <v>69</v>
      </c>
      <c r="B181" s="15"/>
      <c r="C181" s="34">
        <f t="shared" ref="C181:E181" si="143">(C128-$B128)/C$137</f>
        <v>0.27172469060133464</v>
      </c>
      <c r="D181" s="35">
        <f t="shared" si="143"/>
        <v>0.26344761894571922</v>
      </c>
      <c r="E181" s="42">
        <f t="shared" si="143"/>
        <v>0.15990185877295945</v>
      </c>
      <c r="F181" s="12"/>
      <c r="G181" s="34">
        <f t="shared" ref="G181:I181" si="144">(G128-$B128)/G$137</f>
        <v>0.42056908659115022</v>
      </c>
      <c r="H181" s="35">
        <f t="shared" si="144"/>
        <v>0.4157308238364662</v>
      </c>
      <c r="I181" s="42">
        <f t="shared" si="144"/>
        <v>0.50158163388961596</v>
      </c>
      <c r="J181" s="12"/>
      <c r="N181" s="52">
        <f t="shared" si="121"/>
        <v>0.23169138944000445</v>
      </c>
      <c r="O181" s="53">
        <f t="shared" si="122"/>
        <v>6.2309148717054286E-2</v>
      </c>
      <c r="P181" s="52">
        <f t="shared" si="123"/>
        <v>0.44596051477241083</v>
      </c>
      <c r="Q181" s="53">
        <f t="shared" si="124"/>
        <v>4.8230010009418255E-2</v>
      </c>
      <c r="S181" s="65">
        <f t="shared" si="60"/>
        <v>0.51953341554968069</v>
      </c>
    </row>
    <row r="182" spans="1:19" x14ac:dyDescent="0.2">
      <c r="A182" s="61" t="s">
        <v>72</v>
      </c>
      <c r="B182" s="15"/>
      <c r="C182" s="34">
        <f t="shared" ref="C182:E182" si="145">(C129-$B129)/C$137</f>
        <v>0.3050510153725064</v>
      </c>
      <c r="D182" s="35">
        <f t="shared" si="145"/>
        <v>0.32734508775945348</v>
      </c>
      <c r="E182" s="42">
        <f t="shared" si="145"/>
        <v>0.14179153787909324</v>
      </c>
      <c r="F182" s="12"/>
      <c r="G182" s="34">
        <f t="shared" ref="G182:I182" si="146">(G129-$B129)/G$137</f>
        <v>0.15195075817317452</v>
      </c>
      <c r="H182" s="35">
        <f t="shared" si="146"/>
        <v>0.12117327438201184</v>
      </c>
      <c r="I182" s="42">
        <f t="shared" si="146"/>
        <v>0.10972840401355959</v>
      </c>
      <c r="J182" s="12"/>
      <c r="N182" s="52">
        <f t="shared" si="121"/>
        <v>0.25806254700368436</v>
      </c>
      <c r="O182" s="53">
        <f t="shared" si="122"/>
        <v>0.1013087710321109</v>
      </c>
      <c r="P182" s="52">
        <f t="shared" si="123"/>
        <v>0.12761747885624866</v>
      </c>
      <c r="Q182" s="53">
        <f t="shared" si="124"/>
        <v>2.1836383083613374E-2</v>
      </c>
      <c r="S182" s="65">
        <f t="shared" si="60"/>
        <v>2.0221567556147391</v>
      </c>
    </row>
    <row r="183" spans="1:19" x14ac:dyDescent="0.2">
      <c r="A183" s="61" t="s">
        <v>74</v>
      </c>
      <c r="B183" s="15"/>
      <c r="C183" s="34">
        <f t="shared" ref="C183:E183" si="147">(C130-$B130)/C$137</f>
        <v>-8.2692547955405416E-5</v>
      </c>
      <c r="D183" s="35">
        <f t="shared" si="147"/>
        <v>-7.0240264704322621E-5</v>
      </c>
      <c r="E183" s="42">
        <f t="shared" si="147"/>
        <v>-5.6498984874453191E-5</v>
      </c>
      <c r="F183" s="12"/>
      <c r="G183" s="34">
        <f t="shared" ref="G183:I183" si="148">(G130-$B130)/G$137</f>
        <v>-5.6014353618045561E-5</v>
      </c>
      <c r="H183" s="35">
        <f t="shared" si="148"/>
        <v>-6.7606067489150691E-5</v>
      </c>
      <c r="I183" s="42">
        <f t="shared" si="148"/>
        <v>-9.2359616272390867E-5</v>
      </c>
      <c r="J183" s="12"/>
      <c r="N183" s="52">
        <f t="shared" si="121"/>
        <v>-6.9810599178060409E-5</v>
      </c>
      <c r="O183" s="53">
        <f t="shared" si="122"/>
        <v>1.310206648079987E-5</v>
      </c>
      <c r="P183" s="52">
        <f t="shared" si="123"/>
        <v>-7.19933457931957E-5</v>
      </c>
      <c r="Q183" s="53">
        <f t="shared" si="124"/>
        <v>1.8565578028738964E-5</v>
      </c>
      <c r="S183" s="65">
        <f t="shared" si="60"/>
        <v>0.96968127274699345</v>
      </c>
    </row>
    <row r="184" spans="1:19" x14ac:dyDescent="0.2">
      <c r="A184" s="61" t="s">
        <v>76</v>
      </c>
      <c r="B184" s="15"/>
      <c r="C184" s="34">
        <f t="shared" ref="C184:E184" si="149">(C131-$B131)/C$137</f>
        <v>26.890492559839419</v>
      </c>
      <c r="D184" s="35">
        <f t="shared" si="149"/>
        <v>26.589922541180414</v>
      </c>
      <c r="E184" s="42">
        <f t="shared" si="149"/>
        <v>20.846379467229006</v>
      </c>
      <c r="F184" s="12"/>
      <c r="G184" s="34">
        <f t="shared" ref="G184:I184" si="150">(G131-$B131)/G$137</f>
        <v>23.787293430490418</v>
      </c>
      <c r="H184" s="35">
        <f t="shared" si="150"/>
        <v>17.4960300839555</v>
      </c>
      <c r="I184" s="42">
        <f t="shared" si="150"/>
        <v>26.56352308105042</v>
      </c>
      <c r="J184" s="12"/>
      <c r="N184" s="52">
        <f t="shared" si="121"/>
        <v>24.775598189416275</v>
      </c>
      <c r="O184" s="53">
        <f t="shared" si="122"/>
        <v>3.4061202869422798</v>
      </c>
      <c r="P184" s="52">
        <f t="shared" si="123"/>
        <v>22.615615531832116</v>
      </c>
      <c r="Q184" s="53">
        <f t="shared" si="124"/>
        <v>4.6459099363574152</v>
      </c>
      <c r="S184" s="65">
        <f t="shared" si="60"/>
        <v>1.0955084620422524</v>
      </c>
    </row>
    <row r="185" spans="1:19" x14ac:dyDescent="0.2">
      <c r="A185" s="61" t="s">
        <v>79</v>
      </c>
      <c r="B185" s="15"/>
      <c r="C185" s="34">
        <f t="shared" ref="C185:E185" si="151">(C132-$B132)/C$137</f>
        <v>1.5499183746519414</v>
      </c>
      <c r="D185" s="35">
        <f t="shared" si="151"/>
        <v>0.28417253143386961</v>
      </c>
      <c r="E185" s="42">
        <f t="shared" si="151"/>
        <v>0.6108575911247246</v>
      </c>
      <c r="F185" s="12"/>
      <c r="G185" s="34">
        <f t="shared" ref="G185:I185" si="152">(G132-$B132)/G$137</f>
        <v>0.74243685314970131</v>
      </c>
      <c r="H185" s="35">
        <f t="shared" si="152"/>
        <v>0.84820535008477005</v>
      </c>
      <c r="I185" s="42">
        <f t="shared" si="152"/>
        <v>0.17180415933925408</v>
      </c>
      <c r="J185" s="12"/>
      <c r="N185" s="52">
        <f t="shared" si="121"/>
        <v>0.81498283240351188</v>
      </c>
      <c r="O185" s="53">
        <f t="shared" si="122"/>
        <v>0.65709852419656156</v>
      </c>
      <c r="P185" s="52">
        <f t="shared" si="123"/>
        <v>0.58748212085790852</v>
      </c>
      <c r="Q185" s="53">
        <f t="shared" si="124"/>
        <v>0.36385143878402332</v>
      </c>
      <c r="S185" s="65">
        <f t="shared" si="60"/>
        <v>1.3872470386220108</v>
      </c>
    </row>
    <row r="186" spans="1:19" x14ac:dyDescent="0.2">
      <c r="A186" s="61" t="s">
        <v>80</v>
      </c>
      <c r="B186" s="15"/>
      <c r="C186" s="34">
        <f t="shared" ref="C186:E186" si="153">(C133-$B133)/C$137</f>
        <v>3.9543343105983477E-3</v>
      </c>
      <c r="D186" s="35">
        <f t="shared" si="153"/>
        <v>6.3496168702331041E-3</v>
      </c>
      <c r="E186" s="42">
        <f t="shared" si="153"/>
        <v>2.5179446170494734E-3</v>
      </c>
      <c r="F186" s="12"/>
      <c r="G186" s="34">
        <f t="shared" ref="G186:I186" si="154">(G133-$B133)/G$137</f>
        <v>7.392611164291114E-3</v>
      </c>
      <c r="H186" s="35">
        <f t="shared" si="154"/>
        <v>7.5556359144041511E-3</v>
      </c>
      <c r="I186" s="42">
        <f t="shared" si="154"/>
        <v>7.2909052800414582E-3</v>
      </c>
      <c r="J186" s="12"/>
      <c r="N186" s="52">
        <f t="shared" si="121"/>
        <v>4.2739652659603087E-3</v>
      </c>
      <c r="O186" s="53">
        <f t="shared" si="122"/>
        <v>1.9357301011952907E-3</v>
      </c>
      <c r="P186" s="52">
        <f t="shared" si="123"/>
        <v>7.4130507862455739E-3</v>
      </c>
      <c r="Q186" s="53">
        <f t="shared" si="124"/>
        <v>1.3354366627343057E-4</v>
      </c>
      <c r="S186" s="65">
        <f t="shared" si="60"/>
        <v>0.57654606574264522</v>
      </c>
    </row>
    <row r="187" spans="1:19" ht="16" thickBot="1" x14ac:dyDescent="0.25">
      <c r="A187" s="61" t="s">
        <v>93</v>
      </c>
      <c r="B187" s="15"/>
      <c r="C187" s="36">
        <f t="shared" ref="C187:E187" si="155">(C134-$B134)/C$137</f>
        <v>3.0540775208603512E-2</v>
      </c>
      <c r="D187" s="37">
        <f t="shared" si="155"/>
        <v>3.0170496093391914E-2</v>
      </c>
      <c r="E187" s="43">
        <f t="shared" si="155"/>
        <v>2.4474960502452976E-2</v>
      </c>
      <c r="F187" s="12"/>
      <c r="G187" s="36">
        <f t="shared" ref="G187:I187" si="156">(G134-$B134)/G$137</f>
        <v>1.4886017695534876E-2</v>
      </c>
      <c r="H187" s="37">
        <f t="shared" si="156"/>
        <v>1.8356986924811029E-2</v>
      </c>
      <c r="I187" s="43">
        <f t="shared" si="156"/>
        <v>3.0480074476745493E-2</v>
      </c>
      <c r="J187" s="12"/>
      <c r="N187" s="54">
        <f t="shared" si="121"/>
        <v>2.83954106014828E-2</v>
      </c>
      <c r="O187" s="55">
        <f t="shared" si="122"/>
        <v>3.4002534302648227E-3</v>
      </c>
      <c r="P187" s="54">
        <f t="shared" si="123"/>
        <v>2.1241026365697135E-2</v>
      </c>
      <c r="Q187" s="55">
        <f t="shared" si="124"/>
        <v>8.187302018757156E-3</v>
      </c>
      <c r="S187" s="66">
        <f t="shared" si="60"/>
        <v>1.3368191401211915</v>
      </c>
    </row>
    <row r="188" spans="1:19" ht="16" thickTop="1" x14ac:dyDescent="0.2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Sheet1!_061121_GangLi_GSH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Seravalli</dc:creator>
  <cp:lastModifiedBy>Microsoft Office User</cp:lastModifiedBy>
  <dcterms:created xsi:type="dcterms:W3CDTF">2021-06-14T16:11:00Z</dcterms:created>
  <dcterms:modified xsi:type="dcterms:W3CDTF">2022-02-08T21:55:21Z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