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codeName="ThisWorkbook"/>
  <mc:AlternateContent xmlns:mc="http://schemas.openxmlformats.org/markup-compatibility/2006">
    <mc:Choice Requires="x15">
      <x15ac:absPath xmlns:x15ac="http://schemas.microsoft.com/office/spreadsheetml/2010/11/ac" url="E:\[Genes] Manuscript ID_ genes-853672 - Minor Revisions - Need to reduce repetition rate- Due 14 July\Supplementary File\"/>
    </mc:Choice>
  </mc:AlternateContent>
  <xr:revisionPtr revIDLastSave="0" documentId="13_ncr:1_{E5AAA7E3-76D9-48B0-9FB4-1C3A3367A60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S16" sheetId="2" r:id="rId1"/>
  </sheets>
  <externalReferences>
    <externalReference r:id="rId2"/>
  </externalReferences>
  <calcPr calcId="181029"/>
</workbook>
</file>

<file path=xl/calcChain.xml><?xml version="1.0" encoding="utf-8"?>
<calcChain xmlns="http://schemas.openxmlformats.org/spreadsheetml/2006/main">
  <c r="F6" i="2" l="1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6" i="2"/>
  <c r="E7" i="2"/>
  <c r="E8" i="2"/>
  <c r="E5" i="2"/>
</calcChain>
</file>

<file path=xl/sharedStrings.xml><?xml version="1.0" encoding="utf-8"?>
<sst xmlns="http://schemas.openxmlformats.org/spreadsheetml/2006/main" count="98" uniqueCount="85">
  <si>
    <t>GO_id</t>
  </si>
  <si>
    <t>GO_term</t>
  </si>
  <si>
    <t>Go_description</t>
  </si>
  <si>
    <t>KO_id</t>
  </si>
  <si>
    <t>KO_name</t>
  </si>
  <si>
    <t>Pathway_id</t>
  </si>
  <si>
    <t>Pathway_definition</t>
  </si>
  <si>
    <t>COG_id</t>
  </si>
  <si>
    <t>COG_Functional Categories</t>
  </si>
  <si>
    <t>NR_hit-name</t>
  </si>
  <si>
    <t>NR_description</t>
  </si>
  <si>
    <t>Swiss-Prot_hit-name</t>
  </si>
  <si>
    <t>Swiss-Prot_description</t>
  </si>
  <si>
    <t>Pfam_id</t>
  </si>
  <si>
    <t>Domain</t>
  </si>
  <si>
    <t>Domain description</t>
  </si>
  <si>
    <t>E:Amino acid transport and metabolism</t>
  </si>
  <si>
    <t>------</t>
  </si>
  <si>
    <t>map00330</t>
  </si>
  <si>
    <t>Arginine and proline metabolism</t>
  </si>
  <si>
    <t>biological_process;;biological_process;;molecular_function;;molecular_function;;</t>
  </si>
  <si>
    <t>TRINITY_DN63224_c0_g1</t>
  </si>
  <si>
    <t>TRINITY_DN63224_c0_g4</t>
  </si>
  <si>
    <t>TRINITY_DN63738_c4_g2</t>
  </si>
  <si>
    <t>TRINITY_DN42797_c0_g1</t>
  </si>
  <si>
    <t>TRINITY_DN47288_c0_g1</t>
  </si>
  <si>
    <t>TRINITY_DN54515_c5_g1</t>
  </si>
  <si>
    <t>GO:0006562;;GO:0006562;;GO:0004657;;GO:0004657;</t>
  </si>
  <si>
    <t>BP:proline catabolic process;;BP:proline catabolic process;;MF:proline dehydrogenase activity;;MF:proline dehydrogenase activity;;</t>
  </si>
  <si>
    <t>K00318</t>
  </si>
  <si>
    <t>PRODH</t>
  </si>
  <si>
    <t>XP_008775336.1</t>
  </si>
  <si>
    <t>PREDICTED: proline dehydrogenase 1, mitochondrial-like [Phoenix dactylifera]</t>
  </si>
  <si>
    <t>gi|6685798|sp|P92983.2|PROD1_ARATH;;</t>
  </si>
  <si>
    <t>RecName: Full=Proline dehydrogenase 1, mitochondrial; AltName: Full=Osmotic stress-induced proline dehydrogenase; AltName: Full=Proline oxidase; AltName: Full=Protein EARLY RESPONSIVE TO DEHYDRATION 5; Flags: Precursor;;</t>
  </si>
  <si>
    <t>PF01619.15</t>
  </si>
  <si>
    <t>Pro_dh</t>
  </si>
  <si>
    <t>Proline dehydrogenase</t>
  </si>
  <si>
    <t>ProDH</t>
    <phoneticPr fontId="1" type="noConversion"/>
  </si>
  <si>
    <t>Gene ID</t>
    <phoneticPr fontId="3" type="noConversion"/>
  </si>
  <si>
    <t>Log2FC(T/CK)</t>
  </si>
  <si>
    <t>Log2FC(R/T)</t>
  </si>
  <si>
    <t>Log2FC(R/CK)</t>
  </si>
  <si>
    <t>SPE</t>
    <phoneticPr fontId="1" type="noConversion"/>
  </si>
  <si>
    <t>K00797</t>
  </si>
  <si>
    <t>speE, SRM</t>
  </si>
  <si>
    <t>map00270;;map00480;;map00330;;map00410</t>
  </si>
  <si>
    <t>Cysteine and methionine metabolism;;Glutathione metabolism;;Arginine and proline metabolism;;beta-Alanine metabolism</t>
  </si>
  <si>
    <t>XP_020678597.1</t>
  </si>
  <si>
    <t>spermidine synthase 1-like isoform X2 [Dendrobium catenatum]</t>
  </si>
  <si>
    <t>gi|12229998|sp|Q9SMB1.1|SPD1_ORYSJ;;</t>
  </si>
  <si>
    <t>RecName: Full=Spermidine synthase 1; Short=SPDSY 1; AltName: Full=Putrescine aminopropyltransferase 1;;</t>
  </si>
  <si>
    <t>PF01564.14</t>
  </si>
  <si>
    <t>Spermine_synth</t>
  </si>
  <si>
    <t>Spermine/spermidine synthase</t>
  </si>
  <si>
    <t>GO:0006979;;GO:0006979;;GO:0006979;;GO:0020037;;GO:0004601;;GO:0020037;;GO:0004601;;GO:0020037;;GO:0004601;</t>
  </si>
  <si>
    <t>biological_process;;biological_process;;biological_process;;molecular_function;;molecular_function;;molecular_function;;molecular_function;;molecular_function;;molecular_function;;</t>
  </si>
  <si>
    <t>BP:response to oxidative stress;;BP:response to oxidative stress;;BP:response to oxidative stress;;MF:heme binding;;MF:peroxidase activity;;MF:heme binding;;MF:peroxidase activity;;MF:heme binding;;MF:peroxidase activity;;</t>
  </si>
  <si>
    <t>K00434</t>
  </si>
  <si>
    <t>E1.11.1.11</t>
  </si>
  <si>
    <t>map00480;;map00053</t>
  </si>
  <si>
    <t>Glutathione metabolism;;Ascorbate and aldarate metabolism</t>
  </si>
  <si>
    <t>XP_020276942.1</t>
  </si>
  <si>
    <t>L-ascorbate peroxidase 2, cytosolic [Asparagus officinalis]</t>
  </si>
  <si>
    <t>gi|122247194|sp|Q10N21.1|APX1_ORYSJ;;</t>
  </si>
  <si>
    <t>RecName: Full=L-ascorbate peroxidase 1, cytosolic; Short=APXa; AltName: Full=OsAPx01;;</t>
  </si>
  <si>
    <t>APX</t>
    <phoneticPr fontId="1" type="noConversion"/>
  </si>
  <si>
    <t>TRINITY_DN64552_c0_g7</t>
  </si>
  <si>
    <t>ADC</t>
    <phoneticPr fontId="1" type="noConversion"/>
  </si>
  <si>
    <t>GO:0006527;;GO:0008295;;GO:0006527;;GO:0008295;;GO:0006527;;GO:0008295;;GO:0008792;;GO:0008792;;GO:0008792;</t>
  </si>
  <si>
    <t>biological_process;;biological_process;;biological_process;;biological_process;;biological_process;;biological_process;;molecular_function;;molecular_function;;molecular_function;;</t>
  </si>
  <si>
    <t>BP:arginine catabolic process;;BP:spermidine biosynthetic process;;BP:arginine catabolic process;;BP:spermidine biosynthetic process;;BP:arginine catabolic process;;BP:spermidine biosynthetic process;;MF:arginine decarboxylase activity;;MF:arginine decarboxylase activity;;MF:arginine decarboxylase activity;;</t>
  </si>
  <si>
    <t>K01583</t>
  </si>
  <si>
    <t>E4.1.1.19</t>
  </si>
  <si>
    <t>COG1166</t>
  </si>
  <si>
    <t>XP_020596278.1</t>
  </si>
  <si>
    <t>LOW QUALITY PROTEIN: arginine decarboxylase-like [Phalaenopsis equestris]</t>
  </si>
  <si>
    <t>gi|3914997|sp|Q43075.1|SPE1_PEA;;</t>
  </si>
  <si>
    <t>RecName: Full=Arginine decarboxylase; Short=ADC; Short=ARGDC;;</t>
  </si>
  <si>
    <t>PF02784.13;;PF00278.19</t>
  </si>
  <si>
    <t>Orn_Arg_deC_N;;Orn_DAP_Arg_deC</t>
  </si>
  <si>
    <t>Pyridoxal-dependent decarboxylase, pyridoxal binding domain;;Pyridoxal-dependent decarboxylase, C-terminal sheet domain</t>
  </si>
  <si>
    <t>TRINITY_DN54907_c1_g2</t>
    <phoneticPr fontId="1" type="noConversion"/>
  </si>
  <si>
    <t>Length</t>
    <phoneticPr fontId="1" type="noConversion"/>
  </si>
  <si>
    <t>Table S16. The differentially expressed unigenes associated with proline metabolism pathway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</si>
</sst>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</font>
    <font>
      <sz val="9"/>
      <name val="宋体"/>
      <family val="3"/>
      <charset val="134"/>
    </font>
    <font>
      <sz val="11"/>
      <color rgb="FF000000"/>
      <name val="Calibri"/>
      <family val="2"/>
    </font>
    <font>
      <sz val="9"/>
      <name val="宋体"/>
      <family val="2"/>
      <charset val="134"/>
      <scheme val="minor"/>
    </font>
    <font>
      <sz val="10.5"/>
      <color rgb="FF000000"/>
      <name val="Times New Roman"/>
      <family val="1"/>
    </font>
    <font>
      <sz val="10.5"/>
      <color theme="1"/>
      <name val="Times New Roman"/>
      <family val="1"/>
    </font>
    <font>
      <b/>
      <sz val="10.5"/>
      <color rgb="FF000000"/>
      <name val="Times New Roman"/>
      <family val="1"/>
    </font>
    <font>
      <b/>
      <sz val="10.5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0" fontId="4" fillId="0" borderId="0" xfId="0" applyFont="1" applyAlignment="1">
      <alignment horizontal="left" vertical="center"/>
    </xf>
    <xf numFmtId="0" fontId="5" fillId="0" borderId="2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1" applyFont="1" applyAlignment="1">
      <alignment horizontal="left"/>
    </xf>
    <xf numFmtId="0" fontId="6" fillId="0" borderId="0" xfId="0" applyFont="1" applyFill="1" applyAlignment="1">
      <alignment horizontal="left"/>
    </xf>
    <xf numFmtId="0" fontId="4" fillId="0" borderId="1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</cellXfs>
  <cellStyles count="2">
    <cellStyle name="常规" xfId="0" builtinId="0"/>
    <cellStyle name="常规 2" xfId="1" xr:uid="{00000000-0005-0000-0000-000001000000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rh\Desktop\g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功能注释信息表"/>
    </sheetNames>
    <sheetDataSet>
      <sheetData sheetId="0">
        <row r="2">
          <cell r="A2" t="str">
            <v>TRINITY_DN53176_c0_g1</v>
          </cell>
          <cell r="B2">
            <v>3103</v>
          </cell>
          <cell r="C2" t="str">
            <v>------</v>
          </cell>
          <cell r="D2" t="str">
            <v>------</v>
          </cell>
          <cell r="E2" t="str">
            <v>------</v>
          </cell>
          <cell r="F2" t="str">
            <v>K00797</v>
          </cell>
          <cell r="G2" t="str">
            <v>speE, SRM</v>
          </cell>
          <cell r="H2" t="str">
            <v>map00270;;map00480;;map00330;;map00410</v>
          </cell>
          <cell r="I2" t="str">
            <v>Cysteine and methionine metabolism;;Glutathione metabolism;;Arginine and proline metabolism;;beta-Alanine metabolism</v>
          </cell>
          <cell r="J2" t="str">
            <v>------</v>
          </cell>
          <cell r="K2" t="str">
            <v>------</v>
          </cell>
          <cell r="L2" t="str">
            <v>XP_020678597.1</v>
          </cell>
          <cell r="M2" t="str">
            <v>spermidine synthase 1-like isoform X2 [Dendrobium catenatum]</v>
          </cell>
          <cell r="N2" t="str">
            <v>gi|12229998|sp|Q9SMB1.1|SPD1_ORYSJ;;</v>
          </cell>
          <cell r="O2" t="str">
            <v>RecName: Full=Spermidine synthase 1; Short=SPDSY 1; AltName: Full=Putrescine aminopropyltransferase 1;;</v>
          </cell>
          <cell r="P2" t="str">
            <v>PF01564.14</v>
          </cell>
          <cell r="Q2" t="str">
            <v>Spermine_synth</v>
          </cell>
          <cell r="R2" t="str">
            <v>Spermine/spermidine synthase</v>
          </cell>
        </row>
        <row r="3">
          <cell r="A3" t="str">
            <v>TRINITY_DN67517_c0_g1</v>
          </cell>
          <cell r="B3">
            <v>703</v>
          </cell>
          <cell r="C3" t="str">
            <v>GO:0016740;;GO:0016740;</v>
          </cell>
          <cell r="D3" t="str">
            <v>molecular_function;;molecular_function;;</v>
          </cell>
          <cell r="E3" t="str">
            <v>MF:transferase activity;;MF:transferase activity;;</v>
          </cell>
          <cell r="F3" t="str">
            <v>K00799</v>
          </cell>
          <cell r="G3" t="str">
            <v>GST, gst</v>
          </cell>
          <cell r="H3" t="str">
            <v>map00480</v>
          </cell>
          <cell r="I3" t="str">
            <v>Glutathione metabolism</v>
          </cell>
          <cell r="J3" t="str">
            <v>------</v>
          </cell>
          <cell r="K3" t="str">
            <v>------</v>
          </cell>
          <cell r="L3" t="str">
            <v>XP_008778822.1</v>
          </cell>
          <cell r="M3" t="str">
            <v>PREDICTED: glutathione S-transferase U17-like [Phoenix dactylifera]</v>
          </cell>
          <cell r="N3" t="str">
            <v>gi|75338642|sp|Q9XIF8.1|GSTUG_ARATH;;</v>
          </cell>
          <cell r="O3" t="str">
            <v>RecName: Full=Glutathione S-transferase U16; Short=AtGSTU16; AltName: Full=GST class-tau member 16;;</v>
          </cell>
          <cell r="P3" t="str">
            <v>------</v>
          </cell>
          <cell r="Q3" t="str">
            <v>------</v>
          </cell>
          <cell r="R3" t="str">
            <v>------</v>
          </cell>
        </row>
        <row r="4">
          <cell r="A4" t="str">
            <v>TRINITY_DN53475_c0_g3</v>
          </cell>
          <cell r="B4">
            <v>731</v>
          </cell>
          <cell r="C4" t="str">
            <v>GO:0016740;;GO:0016740;;GO:0016740;;GO:0016740;</v>
          </cell>
          <cell r="D4" t="str">
            <v>molecular_function;;molecular_function;;molecular_function;;molecular_function;;</v>
          </cell>
          <cell r="E4" t="str">
            <v>MF:transferase activity;;MF:transferase activity;;MF:transferase activity;;MF:transferase activity;;</v>
          </cell>
          <cell r="F4" t="str">
            <v>K00799</v>
          </cell>
          <cell r="G4" t="str">
            <v>GST, gst</v>
          </cell>
          <cell r="H4" t="str">
            <v>map00480</v>
          </cell>
          <cell r="I4" t="str">
            <v>Glutathione metabolism</v>
          </cell>
          <cell r="J4" t="str">
            <v>------</v>
          </cell>
          <cell r="K4" t="str">
            <v>------</v>
          </cell>
          <cell r="L4" t="str">
            <v>XP_010911772.1</v>
          </cell>
          <cell r="M4" t="str">
            <v>PREDICTED: glutathione S-transferase U17-like [Elaeis guineensis]</v>
          </cell>
          <cell r="N4" t="str">
            <v>gi|75334347|sp|Q9FUS9.1|GSTUI_ARATH;;</v>
          </cell>
          <cell r="O4" t="str">
            <v>RecName: Full=Glutathione S-transferase U18; Short=AtGSTU18; AltName: Full=GST class-tau member 18; AltName: Full=Glutathione S-transferase 29;;</v>
          </cell>
          <cell r="P4" t="str">
            <v>PF02798.17;;PF13417.3;;PF13409.3</v>
          </cell>
          <cell r="Q4" t="str">
            <v>GST_N;;GST_N_3;;GST_N_2</v>
          </cell>
          <cell r="R4" t="str">
            <v>Glutathione S-transferase, N-terminal domain;;Glutathione S-transferase, N-terminal domain;;Glutathione S-transferase, N-terminal domain</v>
          </cell>
        </row>
        <row r="5">
          <cell r="A5" t="str">
            <v>TRINITY_DN52312_c2_g1</v>
          </cell>
          <cell r="B5">
            <v>694</v>
          </cell>
          <cell r="C5" t="str">
            <v>GO:0016740;;GO:0016740;;GO:0016740;</v>
          </cell>
          <cell r="D5" t="str">
            <v>molecular_function;;molecular_function;;molecular_function;;</v>
          </cell>
          <cell r="E5" t="str">
            <v>MF:transferase activity;;MF:transferase activity;;MF:transferase activity;;</v>
          </cell>
          <cell r="F5" t="str">
            <v>K00799</v>
          </cell>
          <cell r="G5" t="str">
            <v>GST, gst</v>
          </cell>
          <cell r="H5" t="str">
            <v>map00480</v>
          </cell>
          <cell r="I5" t="str">
            <v>Glutathione metabolism</v>
          </cell>
          <cell r="J5" t="str">
            <v>------</v>
          </cell>
          <cell r="K5" t="str">
            <v>------</v>
          </cell>
          <cell r="L5" t="str">
            <v>XP_008775859.1</v>
          </cell>
          <cell r="M5" t="str">
            <v>PREDICTED: glutathione S-transferase U17-like [Phoenix dactylifera]</v>
          </cell>
          <cell r="N5" t="str">
            <v>gi|75334347|sp|Q9FUS9.1|GSTUI_ARATH;;</v>
          </cell>
          <cell r="O5" t="str">
            <v>RecName: Full=Glutathione S-transferase U18; Short=AtGSTU18; AltName: Full=GST class-tau member 18; AltName: Full=Glutathione S-transferase 29;;</v>
          </cell>
          <cell r="P5" t="str">
            <v>PF00043.22;;PF13410.3;;PF14497.3</v>
          </cell>
          <cell r="Q5" t="str">
            <v>GST_C;;GST_C_2;;GST_C_3</v>
          </cell>
          <cell r="R5" t="str">
            <v>Glutathione S-transferase, C-terminal domain;;Glutathione S-transferase, C-terminal domain;;Glutathione S-transferase, C-terminal domain</v>
          </cell>
        </row>
        <row r="6">
          <cell r="A6" t="str">
            <v>TRINITY_DN62418_c3_g3</v>
          </cell>
          <cell r="B6">
            <v>549</v>
          </cell>
          <cell r="C6" t="str">
            <v>GO:0016740;;GO:0016740;;GO:0016740;</v>
          </cell>
          <cell r="D6" t="str">
            <v>molecular_function;;molecular_function;;molecular_function;;</v>
          </cell>
          <cell r="E6" t="str">
            <v>MF:transferase activity;;MF:transferase activity;;MF:transferase activity;;</v>
          </cell>
          <cell r="F6" t="str">
            <v>K00799</v>
          </cell>
          <cell r="G6" t="str">
            <v>GST, gst</v>
          </cell>
          <cell r="H6" t="str">
            <v>map00480</v>
          </cell>
          <cell r="I6" t="str">
            <v>Glutathione metabolism</v>
          </cell>
          <cell r="J6" t="str">
            <v>------</v>
          </cell>
          <cell r="K6" t="str">
            <v>------</v>
          </cell>
          <cell r="L6" t="str">
            <v>XP_008777534.1</v>
          </cell>
          <cell r="M6" t="str">
            <v>PREDICTED: glutathione S-transferase U18-like [Phoenix dactylifera]</v>
          </cell>
          <cell r="N6" t="str">
            <v>gi|75334347|sp|Q9FUS9.1|GSTUI_ARATH;;</v>
          </cell>
          <cell r="O6" t="str">
            <v>RecName: Full=Glutathione S-transferase U18; Short=AtGSTU18; AltName: Full=GST class-tau member 18; AltName: Full=Glutathione S-transferase 29;;</v>
          </cell>
          <cell r="P6" t="str">
            <v>PF13410.3;;PF00043.22;;PF14497.3;;PF02798.17;;PF13417.3</v>
          </cell>
          <cell r="Q6" t="str">
            <v>GST_C_2;;GST_C;;GST_C_3;;GST_N;;GST_N_3</v>
          </cell>
          <cell r="R6" t="str">
            <v>Glutathione S-transferase, C-terminal domain;;Glutathione S-transferase, C-terminal domain;;Glutathione S-transferase, C-terminal domain;;Glutathione S-transferase, N-terminal domain;;Glutathione S-transferase, N-terminal domain</v>
          </cell>
        </row>
        <row r="7">
          <cell r="A7" t="str">
            <v>TRINITY_DN64552_c0_g7</v>
          </cell>
          <cell r="B7">
            <v>605</v>
          </cell>
          <cell r="C7" t="str">
            <v>GO:0006979;;GO:0006979;;GO:0006979;;GO:0020037;;GO:0004601;;GO:0020037;;GO:0004601;;GO:0020037;;GO:0004601;</v>
          </cell>
          <cell r="D7" t="str">
            <v>biological_process;;biological_process;;biological_process;;molecular_function;;molecular_function;;molecular_function;;molecular_function;;molecular_function;;molecular_function;;</v>
          </cell>
          <cell r="E7" t="str">
            <v>BP:response to oxidative stress;;BP:response to oxidative stress;;BP:response to oxidative stress;;MF:heme binding;;MF:peroxidase activity;;MF:heme binding;;MF:peroxidase activity;;MF:heme binding;;MF:peroxidase activity;;</v>
          </cell>
          <cell r="F7" t="str">
            <v>K00434</v>
          </cell>
          <cell r="G7" t="str">
            <v>E1.11.1.11</v>
          </cell>
          <cell r="H7" t="str">
            <v>map00480;;map00053</v>
          </cell>
          <cell r="I7" t="str">
            <v>Glutathione metabolism;;Ascorbate and aldarate metabolism</v>
          </cell>
          <cell r="J7" t="str">
            <v>------</v>
          </cell>
          <cell r="K7" t="str">
            <v>------</v>
          </cell>
          <cell r="L7" t="str">
            <v>XP_020276942.1</v>
          </cell>
          <cell r="M7" t="str">
            <v>L-ascorbate peroxidase 2, cytosolic [Asparagus officinalis]</v>
          </cell>
          <cell r="N7" t="str">
            <v>gi|122247194|sp|Q10N21.1|APX1_ORYSJ;;</v>
          </cell>
          <cell r="O7" t="str">
            <v>RecName: Full=L-ascorbate peroxidase 1, cytosolic; Short=APXa; AltName: Full=OsAPx01;;</v>
          </cell>
          <cell r="P7" t="str">
            <v>------</v>
          </cell>
          <cell r="Q7" t="str">
            <v>------</v>
          </cell>
          <cell r="R7" t="str">
            <v>------</v>
          </cell>
        </row>
        <row r="8">
          <cell r="A8" t="str">
            <v>TRINITY_DN53475_c0_g2</v>
          </cell>
          <cell r="B8">
            <v>453</v>
          </cell>
          <cell r="C8" t="str">
            <v>GO:0016740;;GO:0016740;;GO:0016740;</v>
          </cell>
          <cell r="D8" t="str">
            <v>molecular_function;;molecular_function;;molecular_function;;</v>
          </cell>
          <cell r="E8" t="str">
            <v>MF:transferase activity;;MF:transferase activity;;MF:transferase activity;;</v>
          </cell>
          <cell r="F8" t="str">
            <v>K00799</v>
          </cell>
          <cell r="G8" t="str">
            <v>GST, gst</v>
          </cell>
          <cell r="H8" t="str">
            <v>map00480</v>
          </cell>
          <cell r="I8" t="str">
            <v>Glutathione metabolism</v>
          </cell>
          <cell r="J8" t="str">
            <v>------</v>
          </cell>
          <cell r="K8" t="str">
            <v>------</v>
          </cell>
          <cell r="L8" t="str">
            <v>XP_010919190.1</v>
          </cell>
          <cell r="M8" t="str">
            <v>PREDICTED: glutathione S-transferase U17-like [Elaeis guineensis]</v>
          </cell>
          <cell r="N8" t="str">
            <v>gi|75334347|sp|Q9FUS9.1|GSTUI_ARATH;;</v>
          </cell>
          <cell r="O8" t="str">
            <v>RecName: Full=Glutathione S-transferase U18; Short=AtGSTU18; AltName: Full=GST class-tau member 18; AltName: Full=Glutathione S-transferase 29;;</v>
          </cell>
          <cell r="P8" t="str">
            <v>PF02798.17;;PF13417.3;;PF13409.3;;PF17172.1</v>
          </cell>
          <cell r="Q8" t="str">
            <v>GST_N;;GST_N_3;;GST_N_2;;GST_N_4</v>
          </cell>
          <cell r="R8" t="str">
            <v>Glutathione S-transferase, N-terminal domain;;Glutathione S-transferase, N-terminal domain;;Glutathione S-transferase, N-terminal domain;;Glutathione S-transferase N-terminal domain</v>
          </cell>
        </row>
        <row r="9">
          <cell r="A9" t="str">
            <v>TRINITY_DN47288_c0_g1</v>
          </cell>
          <cell r="B9">
            <v>1137</v>
          </cell>
          <cell r="C9" t="str">
            <v>GO:0016740;;GO:0016740;;GO:0016740;;GO:0016740;</v>
          </cell>
          <cell r="D9" t="str">
            <v>molecular_function;;molecular_function;;molecular_function;;molecular_function;;</v>
          </cell>
          <cell r="E9" t="str">
            <v>MF:transferase activity;;MF:transferase activity;;MF:transferase activity;;MF:transferase activity;;</v>
          </cell>
          <cell r="F9" t="str">
            <v>K00799</v>
          </cell>
          <cell r="G9" t="str">
            <v>GST, gst</v>
          </cell>
          <cell r="H9" t="str">
            <v>map00480</v>
          </cell>
          <cell r="I9" t="str">
            <v>Glutathione metabolism</v>
          </cell>
          <cell r="J9" t="str">
            <v>------</v>
          </cell>
          <cell r="K9" t="str">
            <v>------</v>
          </cell>
          <cell r="L9" t="str">
            <v>XP_008775859.1</v>
          </cell>
          <cell r="M9" t="str">
            <v>PREDICTED: glutathione S-transferase U17-like [Phoenix dactylifera]</v>
          </cell>
          <cell r="N9" t="str">
            <v>gi|75334347|sp|Q9FUS9.1|GSTUI_ARATH;;</v>
          </cell>
          <cell r="O9" t="str">
            <v>RecName: Full=Glutathione S-transferase U18; Short=AtGSTU18; AltName: Full=GST class-tau member 18; AltName: Full=Glutathione S-transferase 29;;</v>
          </cell>
          <cell r="P9" t="str">
            <v>PF13410.3;;PF00043.22</v>
          </cell>
          <cell r="Q9" t="str">
            <v>GST_C_2;;GST_C</v>
          </cell>
          <cell r="R9" t="str">
            <v>Glutathione S-transferase, C-terminal domain;;Glutathione S-transferase, C-terminal domain</v>
          </cell>
        </row>
        <row r="10">
          <cell r="A10" t="str">
            <v>TRINITY_DN54515_c5_g1</v>
          </cell>
          <cell r="B10">
            <v>644</v>
          </cell>
          <cell r="C10" t="str">
            <v>GO:0006562;;GO:0006562;;GO:0004657;;GO:0004657;</v>
          </cell>
          <cell r="D10" t="str">
            <v>biological_process;;biological_process;;molecular_function;;molecular_function;;</v>
          </cell>
          <cell r="E10" t="str">
            <v>BP:proline catabolic process;;BP:proline catabolic process;;MF:proline dehydrogenase activity;;MF:proline dehydrogenase activity;;</v>
          </cell>
          <cell r="F10" t="str">
            <v>K00318</v>
          </cell>
          <cell r="G10" t="str">
            <v>PRODH</v>
          </cell>
          <cell r="H10" t="str">
            <v>map00330</v>
          </cell>
          <cell r="I10" t="str">
            <v>Arginine and proline metabolism</v>
          </cell>
          <cell r="J10" t="str">
            <v>------</v>
          </cell>
          <cell r="K10" t="str">
            <v>------</v>
          </cell>
          <cell r="L10" t="str">
            <v>XP_008775336.1</v>
          </cell>
          <cell r="M10" t="str">
            <v>PREDICTED: proline dehydrogenase 1, mitochondrial-like [Phoenix dactylifera]</v>
          </cell>
          <cell r="N10" t="str">
            <v>gi|6685798|sp|P92983.2|PROD1_ARATH;;</v>
          </cell>
          <cell r="O10" t="str">
            <v>RecName: Full=Proline dehydrogenase 1, mitochondrial; AltName: Full=Osmotic stress-induced proline dehydrogenase; AltName: Full=Proline oxidase; AltName: Full=Protein EARLY RESPONSIVE TO DEHYDRATION 5; Flags: Precursor;;</v>
          </cell>
          <cell r="P10" t="str">
            <v>PF01619.15</v>
          </cell>
          <cell r="Q10" t="str">
            <v>Pro_dh</v>
          </cell>
          <cell r="R10" t="str">
            <v>Proline dehydrogenase</v>
          </cell>
        </row>
        <row r="11">
          <cell r="A11" t="str">
            <v>TRINITY_DN42797_c0_g1</v>
          </cell>
          <cell r="B11">
            <v>562</v>
          </cell>
          <cell r="C11" t="str">
            <v>GO:0006562;;GO:0004657;</v>
          </cell>
          <cell r="D11" t="str">
            <v>biological_process;;molecular_function;;</v>
          </cell>
          <cell r="E11" t="str">
            <v>BP:proline catabolic process;;MF:proline dehydrogenase activity;;</v>
          </cell>
          <cell r="F11" t="str">
            <v>K00318</v>
          </cell>
          <cell r="G11" t="str">
            <v>PRODH</v>
          </cell>
          <cell r="H11" t="str">
            <v>map00330</v>
          </cell>
          <cell r="I11" t="str">
            <v>Arginine and proline metabolism</v>
          </cell>
          <cell r="J11" t="str">
            <v>------</v>
          </cell>
          <cell r="K11" t="str">
            <v>------</v>
          </cell>
          <cell r="L11" t="str">
            <v>XP_020248662.1</v>
          </cell>
          <cell r="M11" t="str">
            <v>proline dehydrogenase 2, mitochondrial-like [Asparagus officinalis]</v>
          </cell>
          <cell r="N11" t="str">
            <v>gi|6685798|sp|P92983.2|PROD1_ARATH;;</v>
          </cell>
          <cell r="O11" t="str">
            <v>RecName: Full=Proline dehydrogenase 1, mitochondrial; AltName: Full=Osmotic stress-induced proline dehydrogenase; AltName: Full=Proline oxidase; AltName: Full=Protein EARLY RESPONSIVE TO DEHYDRATION 5; Flags: Precursor;;</v>
          </cell>
          <cell r="P11" t="str">
            <v>------</v>
          </cell>
          <cell r="Q11" t="str">
            <v>------</v>
          </cell>
          <cell r="R11" t="str">
            <v>------</v>
          </cell>
        </row>
        <row r="12">
          <cell r="A12" t="str">
            <v>TRINITY_DN63224_c0_g4</v>
          </cell>
          <cell r="B12">
            <v>409</v>
          </cell>
          <cell r="C12" t="str">
            <v>GO:0006562;;GO:0004657;</v>
          </cell>
          <cell r="D12" t="str">
            <v>biological_process;;molecular_function;;</v>
          </cell>
          <cell r="E12" t="str">
            <v>BP:proline catabolic process;;MF:proline dehydrogenase activity;;</v>
          </cell>
          <cell r="F12" t="str">
            <v>K00318</v>
          </cell>
          <cell r="G12" t="str">
            <v>PRODH</v>
          </cell>
          <cell r="H12" t="str">
            <v>map00330</v>
          </cell>
          <cell r="I12" t="str">
            <v>Arginine and proline metabolism</v>
          </cell>
          <cell r="J12" t="str">
            <v>------</v>
          </cell>
          <cell r="K12" t="str">
            <v>------</v>
          </cell>
          <cell r="L12" t="str">
            <v>XP_020248662.1</v>
          </cell>
          <cell r="M12" t="str">
            <v>proline dehydrogenase 2, mitochondrial-like [Asparagus officinalis]</v>
          </cell>
          <cell r="N12" t="str">
            <v>gi|75126937|sp|Q6NKX1.1|PROD2_ARATH;;</v>
          </cell>
          <cell r="O12" t="str">
            <v>RecName: Full=Proline dehydrogenase 2, mitochondrial; AltName: Full=Osmotic stress-induced proline dehydrogenase; AltName: Full=Proline oxidase; Flags: Precursor;;</v>
          </cell>
          <cell r="P12" t="str">
            <v>PF01619.15</v>
          </cell>
          <cell r="Q12" t="str">
            <v>Pro_dh</v>
          </cell>
          <cell r="R12" t="str">
            <v>Proline dehydrogenase</v>
          </cell>
        </row>
        <row r="13">
          <cell r="A13" t="str">
            <v>TRINITY_DN63738_c4_g2</v>
          </cell>
          <cell r="B13">
            <v>1416</v>
          </cell>
          <cell r="C13" t="str">
            <v>GO:0006562;;GO:0006562;;GO:0006562;;GO:0006562;;GO:0004657;;GO:0004657;;GO:0004657;;GO:0004657;</v>
          </cell>
          <cell r="D13" t="str">
            <v>biological_process;;biological_process;;biological_process;;biological_process;;molecular_function;;molecular_function;;molecular_function;;molecular_function;;</v>
          </cell>
          <cell r="E13" t="str">
            <v>BP:proline catabolic process;;BP:proline catabolic process;;BP:proline catabolic process;;BP:proline catabolic process;;MF:proline dehydrogenase activity;;MF:proline dehydrogenase activity;;MF:proline dehydrogenase activity;;MF:proline dehydrogenase activity;;</v>
          </cell>
          <cell r="F13" t="str">
            <v>K00318</v>
          </cell>
          <cell r="G13" t="str">
            <v>PRODH</v>
          </cell>
          <cell r="H13" t="str">
            <v>map00330</v>
          </cell>
          <cell r="I13" t="str">
            <v>Arginine and proline metabolism</v>
          </cell>
          <cell r="J13" t="str">
            <v>------</v>
          </cell>
          <cell r="K13" t="str">
            <v>------</v>
          </cell>
          <cell r="L13" t="str">
            <v>XP_020083925.1</v>
          </cell>
          <cell r="M13" t="str">
            <v>proline dehydrogenase 1, mitochondrial-like [Ananas comosus]</v>
          </cell>
          <cell r="N13" t="str">
            <v>gi|6685798|sp|P92983.2|PROD1_ARATH;;</v>
          </cell>
          <cell r="O13" t="str">
            <v>RecName: Full=Proline dehydrogenase 1, mitochondrial; AltName: Full=Osmotic stress-induced proline dehydrogenase; AltName: Full=Proline oxidase; AltName: Full=Protein EARLY RESPONSIVE TO DEHYDRATION 5; Flags: Precursor;;</v>
          </cell>
          <cell r="P13" t="str">
            <v>PF01619.15</v>
          </cell>
          <cell r="Q13" t="str">
            <v>Pro_dh</v>
          </cell>
          <cell r="R13" t="str">
            <v>Proline dehydrogenase</v>
          </cell>
        </row>
        <row r="14">
          <cell r="A14" t="str">
            <v>TRINITY_DN63224_c0_g1</v>
          </cell>
          <cell r="B14">
            <v>1133</v>
          </cell>
          <cell r="C14" t="str">
            <v>GO:0006562;;GO:0004657;</v>
          </cell>
          <cell r="D14" t="str">
            <v>biological_process;;molecular_function;;</v>
          </cell>
          <cell r="E14" t="str">
            <v>BP:proline catabolic process;;MF:proline dehydrogenase activity;;</v>
          </cell>
          <cell r="F14" t="str">
            <v>K00318</v>
          </cell>
          <cell r="G14" t="str">
            <v>PRODH</v>
          </cell>
          <cell r="H14" t="str">
            <v>map00330</v>
          </cell>
          <cell r="I14" t="str">
            <v>Arginine and proline metabolism</v>
          </cell>
          <cell r="J14" t="str">
            <v>------</v>
          </cell>
          <cell r="K14" t="str">
            <v>------</v>
          </cell>
          <cell r="L14" t="str">
            <v>XP_008775336.1</v>
          </cell>
          <cell r="M14" t="str">
            <v>PREDICTED: proline dehydrogenase 1, mitochondrial-like [Phoenix dactylifera]</v>
          </cell>
          <cell r="N14" t="str">
            <v>gi|6685798|sp|P92983.2|PROD1_ARATH;;</v>
          </cell>
          <cell r="O14" t="str">
            <v>RecName: Full=Proline dehydrogenase 1, mitochondrial; AltName: Full=Osmotic stress-induced proline dehydrogenase; AltName: Full=Proline oxidase; AltName: Full=Protein EARLY RESPONSIVE TO DEHYDRATION 5; Flags: Precursor;;</v>
          </cell>
          <cell r="P14" t="str">
            <v>PF01619.15</v>
          </cell>
          <cell r="Q14" t="str">
            <v>Pro_dh</v>
          </cell>
          <cell r="R14" t="str">
            <v>Proline dehydrogenase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4"/>
  <sheetViews>
    <sheetView tabSelected="1" workbookViewId="0">
      <selection activeCell="A2" sqref="A2:U2"/>
    </sheetView>
  </sheetViews>
  <sheetFormatPr defaultRowHeight="13.5" x14ac:dyDescent="0.2"/>
  <cols>
    <col min="1" max="1" width="24.5703125" style="4" bestFit="1" customWidth="1"/>
    <col min="2" max="2" width="15.42578125" style="4" bestFit="1" customWidth="1"/>
    <col min="3" max="3" width="13.85546875" style="4" bestFit="1" customWidth="1"/>
    <col min="4" max="4" width="15.5703125" style="4" bestFit="1" customWidth="1"/>
    <col min="5" max="9" width="9.140625" style="4"/>
    <col min="10" max="10" width="16.7109375" style="4" bestFit="1" customWidth="1"/>
    <col min="11" max="16384" width="9.140625" style="4"/>
  </cols>
  <sheetData>
    <row r="1" spans="1:22" s="1" customFormat="1" x14ac:dyDescent="0.25">
      <c r="A1" s="8" t="s">
        <v>84</v>
      </c>
    </row>
    <row r="2" spans="1:22" s="1" customFormat="1" x14ac:dyDescent="0.2">
      <c r="A2" s="9" t="s">
        <v>39</v>
      </c>
      <c r="B2" s="10" t="s">
        <v>40</v>
      </c>
      <c r="C2" s="10" t="s">
        <v>41</v>
      </c>
      <c r="D2" s="10" t="s">
        <v>42</v>
      </c>
      <c r="E2" s="10" t="s">
        <v>83</v>
      </c>
      <c r="F2" s="10" t="s">
        <v>0</v>
      </c>
      <c r="G2" s="10" t="s">
        <v>1</v>
      </c>
      <c r="H2" s="10" t="s">
        <v>2</v>
      </c>
      <c r="I2" s="10" t="s">
        <v>3</v>
      </c>
      <c r="J2" s="10" t="s">
        <v>4</v>
      </c>
      <c r="K2" s="10" t="s">
        <v>5</v>
      </c>
      <c r="L2" s="10" t="s">
        <v>6</v>
      </c>
      <c r="M2" s="10" t="s">
        <v>7</v>
      </c>
      <c r="N2" s="10" t="s">
        <v>8</v>
      </c>
      <c r="O2" s="10" t="s">
        <v>9</v>
      </c>
      <c r="P2" s="10" t="s">
        <v>10</v>
      </c>
      <c r="Q2" s="10" t="s">
        <v>11</v>
      </c>
      <c r="R2" s="10" t="s">
        <v>12</v>
      </c>
      <c r="S2" s="10" t="s">
        <v>13</v>
      </c>
      <c r="T2" s="10" t="s">
        <v>14</v>
      </c>
      <c r="U2" s="10" t="s">
        <v>15</v>
      </c>
      <c r="V2" s="2"/>
    </row>
    <row r="3" spans="1:22" x14ac:dyDescent="0.2">
      <c r="A3" s="3" t="s">
        <v>38</v>
      </c>
    </row>
    <row r="4" spans="1:22" x14ac:dyDescent="0.2">
      <c r="A4" s="4" t="s">
        <v>26</v>
      </c>
      <c r="B4" s="4">
        <v>-4.5681592582799997</v>
      </c>
      <c r="C4" s="4">
        <v>2.1680549817800001</v>
      </c>
      <c r="D4" s="4">
        <v>-2.4027489814499998</v>
      </c>
      <c r="E4" s="4">
        <v>644</v>
      </c>
      <c r="F4" s="4" t="s">
        <v>27</v>
      </c>
      <c r="G4" s="4" t="s">
        <v>20</v>
      </c>
      <c r="H4" s="4" t="s">
        <v>28</v>
      </c>
      <c r="I4" s="4" t="s">
        <v>29</v>
      </c>
      <c r="J4" s="4" t="s">
        <v>30</v>
      </c>
      <c r="K4" s="4" t="s">
        <v>18</v>
      </c>
      <c r="L4" s="4" t="s">
        <v>19</v>
      </c>
      <c r="M4" s="4" t="s">
        <v>17</v>
      </c>
      <c r="N4" s="4" t="s">
        <v>17</v>
      </c>
      <c r="O4" s="4" t="s">
        <v>31</v>
      </c>
      <c r="P4" s="4" t="s">
        <v>32</v>
      </c>
      <c r="Q4" s="4" t="s">
        <v>33</v>
      </c>
      <c r="R4" s="4" t="s">
        <v>34</v>
      </c>
      <c r="S4" s="4" t="s">
        <v>35</v>
      </c>
      <c r="T4" s="4" t="s">
        <v>36</v>
      </c>
      <c r="U4" s="4" t="s">
        <v>37</v>
      </c>
    </row>
    <row r="5" spans="1:22" x14ac:dyDescent="0.2">
      <c r="A5" s="4" t="s">
        <v>21</v>
      </c>
      <c r="B5" s="4">
        <v>-2.3664380189099998</v>
      </c>
      <c r="C5" s="4">
        <v>0.48036121636000001</v>
      </c>
      <c r="D5" s="4">
        <v>-1.88488228491</v>
      </c>
      <c r="E5" s="4">
        <f>VLOOKUP(A5,[1]功能注释信息表!$2:$14,2,0)</f>
        <v>1133</v>
      </c>
      <c r="F5" s="4" t="str">
        <f>VLOOKUP($A5,[1]功能注释信息表!$2:$14,3,0)</f>
        <v>GO:0006562;;GO:0004657;</v>
      </c>
      <c r="G5" s="4" t="str">
        <f>VLOOKUP($A5,[1]功能注释信息表!$2:$14,4,0)</f>
        <v>biological_process;;molecular_function;;</v>
      </c>
      <c r="H5" s="4" t="str">
        <f>VLOOKUP($A5,[1]功能注释信息表!$2:$14,5,0)</f>
        <v>BP:proline catabolic process;;MF:proline dehydrogenase activity;;</v>
      </c>
      <c r="I5" s="4" t="str">
        <f>VLOOKUP($A5,[1]功能注释信息表!$2:$14,6,0)</f>
        <v>K00318</v>
      </c>
      <c r="J5" s="4" t="str">
        <f>VLOOKUP($A5,[1]功能注释信息表!$2:$14,7,0)</f>
        <v>PRODH</v>
      </c>
      <c r="K5" s="4" t="str">
        <f>VLOOKUP($A5,[1]功能注释信息表!$2:$14,8,0)</f>
        <v>map00330</v>
      </c>
      <c r="L5" s="4" t="str">
        <f>VLOOKUP($A5,[1]功能注释信息表!$2:$14,9,0)</f>
        <v>Arginine and proline metabolism</v>
      </c>
      <c r="M5" s="4" t="str">
        <f>VLOOKUP($A5,[1]功能注释信息表!$2:$14,10,0)</f>
        <v>------</v>
      </c>
      <c r="N5" s="4" t="str">
        <f>VLOOKUP($A5,[1]功能注释信息表!$2:$14,11,0)</f>
        <v>------</v>
      </c>
      <c r="O5" s="4" t="str">
        <f>VLOOKUP($A5,[1]功能注释信息表!$2:$14,12,0)</f>
        <v>XP_008775336.1</v>
      </c>
      <c r="P5" s="4" t="str">
        <f>VLOOKUP($A5,[1]功能注释信息表!$2:$14,13,0)</f>
        <v>PREDICTED: proline dehydrogenase 1, mitochondrial-like [Phoenix dactylifera]</v>
      </c>
      <c r="Q5" s="4" t="str">
        <f>VLOOKUP($A5,[1]功能注释信息表!$2:$14,14,0)</f>
        <v>gi|6685798|sp|P92983.2|PROD1_ARATH;;</v>
      </c>
      <c r="R5" s="4" t="str">
        <f>VLOOKUP($A5,[1]功能注释信息表!$2:$14,15,0)</f>
        <v>RecName: Full=Proline dehydrogenase 1, mitochondrial; AltName: Full=Osmotic stress-induced proline dehydrogenase; AltName: Full=Proline oxidase; AltName: Full=Protein EARLY RESPONSIVE TO DEHYDRATION 5; Flags: Precursor;;</v>
      </c>
      <c r="S5" s="4" t="str">
        <f>VLOOKUP($A5,[1]功能注释信息表!$2:$14,16,0)</f>
        <v>PF01619.15</v>
      </c>
      <c r="T5" s="4" t="str">
        <f>VLOOKUP($A5,[1]功能注释信息表!$2:$14,17,0)</f>
        <v>Pro_dh</v>
      </c>
      <c r="U5" s="4" t="str">
        <f>VLOOKUP($A5,[1]功能注释信息表!$2:$14,18,0)</f>
        <v>Proline dehydrogenase</v>
      </c>
    </row>
    <row r="6" spans="1:22" x14ac:dyDescent="0.2">
      <c r="A6" s="4" t="s">
        <v>22</v>
      </c>
      <c r="B6" s="4">
        <v>-8.0377646705300005</v>
      </c>
      <c r="C6" s="4">
        <v>4.3208516050299997</v>
      </c>
      <c r="D6" s="4">
        <v>-3.7027038923300002</v>
      </c>
      <c r="E6" s="4">
        <f>VLOOKUP(A6,[1]功能注释信息表!$2:$14,2,0)</f>
        <v>409</v>
      </c>
      <c r="F6" s="4" t="str">
        <f>VLOOKUP($A6,[1]功能注释信息表!$2:$14,3,0)</f>
        <v>GO:0006562;;GO:0004657;</v>
      </c>
      <c r="G6" s="4" t="str">
        <f>VLOOKUP($A6,[1]功能注释信息表!$2:$14,4,0)</f>
        <v>biological_process;;molecular_function;;</v>
      </c>
      <c r="H6" s="4" t="str">
        <f>VLOOKUP($A6,[1]功能注释信息表!$2:$14,5,0)</f>
        <v>BP:proline catabolic process;;MF:proline dehydrogenase activity;;</v>
      </c>
      <c r="I6" s="4" t="str">
        <f>VLOOKUP($A6,[1]功能注释信息表!$2:$14,6,0)</f>
        <v>K00318</v>
      </c>
      <c r="J6" s="4" t="str">
        <f>VLOOKUP($A6,[1]功能注释信息表!$2:$14,7,0)</f>
        <v>PRODH</v>
      </c>
      <c r="K6" s="4" t="str">
        <f>VLOOKUP($A6,[1]功能注释信息表!$2:$14,8,0)</f>
        <v>map00330</v>
      </c>
      <c r="L6" s="4" t="str">
        <f>VLOOKUP($A6,[1]功能注释信息表!$2:$14,9,0)</f>
        <v>Arginine and proline metabolism</v>
      </c>
      <c r="M6" s="4" t="str">
        <f>VLOOKUP($A6,[1]功能注释信息表!$2:$14,10,0)</f>
        <v>------</v>
      </c>
      <c r="N6" s="4" t="str">
        <f>VLOOKUP($A6,[1]功能注释信息表!$2:$14,11,0)</f>
        <v>------</v>
      </c>
      <c r="O6" s="4" t="str">
        <f>VLOOKUP($A6,[1]功能注释信息表!$2:$14,12,0)</f>
        <v>XP_020248662.1</v>
      </c>
      <c r="P6" s="4" t="str">
        <f>VLOOKUP($A6,[1]功能注释信息表!$2:$14,13,0)</f>
        <v>proline dehydrogenase 2, mitochondrial-like [Asparagus officinalis]</v>
      </c>
      <c r="Q6" s="4" t="str">
        <f>VLOOKUP($A6,[1]功能注释信息表!$2:$14,14,0)</f>
        <v>gi|75126937|sp|Q6NKX1.1|PROD2_ARATH;;</v>
      </c>
      <c r="R6" s="4" t="str">
        <f>VLOOKUP($A6,[1]功能注释信息表!$2:$14,15,0)</f>
        <v>RecName: Full=Proline dehydrogenase 2, mitochondrial; AltName: Full=Osmotic stress-induced proline dehydrogenase; AltName: Full=Proline oxidase; Flags: Precursor;;</v>
      </c>
      <c r="S6" s="4" t="str">
        <f>VLOOKUP($A6,[1]功能注释信息表!$2:$14,16,0)</f>
        <v>PF01619.15</v>
      </c>
      <c r="T6" s="4" t="str">
        <f>VLOOKUP($A6,[1]功能注释信息表!$2:$14,17,0)</f>
        <v>Pro_dh</v>
      </c>
      <c r="U6" s="4" t="str">
        <f>VLOOKUP($A6,[1]功能注释信息表!$2:$14,18,0)</f>
        <v>Proline dehydrogenase</v>
      </c>
    </row>
    <row r="7" spans="1:22" x14ac:dyDescent="0.2">
      <c r="A7" s="4" t="s">
        <v>23</v>
      </c>
      <c r="B7" s="4">
        <v>-3.7750893646799999</v>
      </c>
      <c r="C7" s="4">
        <v>1.8752138035399999</v>
      </c>
      <c r="D7" s="4">
        <v>-1.89999000768</v>
      </c>
      <c r="E7" s="4">
        <f>VLOOKUP(A7,[1]功能注释信息表!$2:$14,2,0)</f>
        <v>1416</v>
      </c>
      <c r="F7" s="4" t="str">
        <f>VLOOKUP($A7,[1]功能注释信息表!$2:$14,3,0)</f>
        <v>GO:0006562;;GO:0006562;;GO:0006562;;GO:0006562;;GO:0004657;;GO:0004657;;GO:0004657;;GO:0004657;</v>
      </c>
      <c r="G7" s="4" t="str">
        <f>VLOOKUP($A7,[1]功能注释信息表!$2:$14,4,0)</f>
        <v>biological_process;;biological_process;;biological_process;;biological_process;;molecular_function;;molecular_function;;molecular_function;;molecular_function;;</v>
      </c>
      <c r="H7" s="4" t="str">
        <f>VLOOKUP($A7,[1]功能注释信息表!$2:$14,5,0)</f>
        <v>BP:proline catabolic process;;BP:proline catabolic process;;BP:proline catabolic process;;BP:proline catabolic process;;MF:proline dehydrogenase activity;;MF:proline dehydrogenase activity;;MF:proline dehydrogenase activity;;MF:proline dehydrogenase activity;;</v>
      </c>
      <c r="I7" s="4" t="str">
        <f>VLOOKUP($A7,[1]功能注释信息表!$2:$14,6,0)</f>
        <v>K00318</v>
      </c>
      <c r="J7" s="4" t="str">
        <f>VLOOKUP($A7,[1]功能注释信息表!$2:$14,7,0)</f>
        <v>PRODH</v>
      </c>
      <c r="K7" s="4" t="str">
        <f>VLOOKUP($A7,[1]功能注释信息表!$2:$14,8,0)</f>
        <v>map00330</v>
      </c>
      <c r="L7" s="4" t="str">
        <f>VLOOKUP($A7,[1]功能注释信息表!$2:$14,9,0)</f>
        <v>Arginine and proline metabolism</v>
      </c>
      <c r="M7" s="4" t="str">
        <f>VLOOKUP($A7,[1]功能注释信息表!$2:$14,10,0)</f>
        <v>------</v>
      </c>
      <c r="N7" s="4" t="str">
        <f>VLOOKUP($A7,[1]功能注释信息表!$2:$14,11,0)</f>
        <v>------</v>
      </c>
      <c r="O7" s="4" t="str">
        <f>VLOOKUP($A7,[1]功能注释信息表!$2:$14,12,0)</f>
        <v>XP_020083925.1</v>
      </c>
      <c r="P7" s="4" t="str">
        <f>VLOOKUP($A7,[1]功能注释信息表!$2:$14,13,0)</f>
        <v>proline dehydrogenase 1, mitochondrial-like [Ananas comosus]</v>
      </c>
      <c r="Q7" s="4" t="str">
        <f>VLOOKUP($A7,[1]功能注释信息表!$2:$14,14,0)</f>
        <v>gi|6685798|sp|P92983.2|PROD1_ARATH;;</v>
      </c>
      <c r="R7" s="4" t="str">
        <f>VLOOKUP($A7,[1]功能注释信息表!$2:$14,15,0)</f>
        <v>RecName: Full=Proline dehydrogenase 1, mitochondrial; AltName: Full=Osmotic stress-induced proline dehydrogenase; AltName: Full=Proline oxidase; AltName: Full=Protein EARLY RESPONSIVE TO DEHYDRATION 5; Flags: Precursor;;</v>
      </c>
      <c r="S7" s="4" t="str">
        <f>VLOOKUP($A7,[1]功能注释信息表!$2:$14,16,0)</f>
        <v>PF01619.15</v>
      </c>
      <c r="T7" s="4" t="str">
        <f>VLOOKUP($A7,[1]功能注释信息表!$2:$14,17,0)</f>
        <v>Pro_dh</v>
      </c>
      <c r="U7" s="4" t="str">
        <f>VLOOKUP($A7,[1]功能注释信息表!$2:$14,18,0)</f>
        <v>Proline dehydrogenase</v>
      </c>
    </row>
    <row r="8" spans="1:22" x14ac:dyDescent="0.2">
      <c r="A8" s="4" t="s">
        <v>24</v>
      </c>
      <c r="B8" s="4">
        <v>-4.0242554646399897</v>
      </c>
      <c r="C8" s="4">
        <v>2.2344336875400002</v>
      </c>
      <c r="D8" s="4">
        <v>-1.79080221140999</v>
      </c>
      <c r="E8" s="4">
        <f>VLOOKUP(A8,[1]功能注释信息表!$2:$14,2,0)</f>
        <v>562</v>
      </c>
      <c r="F8" s="4" t="str">
        <f>VLOOKUP($A8,[1]功能注释信息表!$2:$14,3,0)</f>
        <v>GO:0006562;;GO:0004657;</v>
      </c>
      <c r="G8" s="4" t="str">
        <f>VLOOKUP($A8,[1]功能注释信息表!$2:$14,4,0)</f>
        <v>biological_process;;molecular_function;;</v>
      </c>
      <c r="H8" s="4" t="str">
        <f>VLOOKUP($A8,[1]功能注释信息表!$2:$14,5,0)</f>
        <v>BP:proline catabolic process;;MF:proline dehydrogenase activity;;</v>
      </c>
      <c r="I8" s="4" t="str">
        <f>VLOOKUP($A8,[1]功能注释信息表!$2:$14,6,0)</f>
        <v>K00318</v>
      </c>
      <c r="J8" s="4" t="str">
        <f>VLOOKUP($A8,[1]功能注释信息表!$2:$14,7,0)</f>
        <v>PRODH</v>
      </c>
      <c r="K8" s="4" t="str">
        <f>VLOOKUP($A8,[1]功能注释信息表!$2:$14,8,0)</f>
        <v>map00330</v>
      </c>
      <c r="L8" s="4" t="str">
        <f>VLOOKUP($A8,[1]功能注释信息表!$2:$14,9,0)</f>
        <v>Arginine and proline metabolism</v>
      </c>
      <c r="M8" s="4" t="str">
        <f>VLOOKUP($A8,[1]功能注释信息表!$2:$14,10,0)</f>
        <v>------</v>
      </c>
      <c r="N8" s="4" t="str">
        <f>VLOOKUP($A8,[1]功能注释信息表!$2:$14,11,0)</f>
        <v>------</v>
      </c>
      <c r="O8" s="4" t="str">
        <f>VLOOKUP($A8,[1]功能注释信息表!$2:$14,12,0)</f>
        <v>XP_020248662.1</v>
      </c>
      <c r="P8" s="4" t="str">
        <f>VLOOKUP($A8,[1]功能注释信息表!$2:$14,13,0)</f>
        <v>proline dehydrogenase 2, mitochondrial-like [Asparagus officinalis]</v>
      </c>
      <c r="Q8" s="4" t="str">
        <f>VLOOKUP($A8,[1]功能注释信息表!$2:$14,14,0)</f>
        <v>gi|6685798|sp|P92983.2|PROD1_ARATH;;</v>
      </c>
      <c r="R8" s="4" t="str">
        <f>VLOOKUP($A8,[1]功能注释信息表!$2:$14,15,0)</f>
        <v>RecName: Full=Proline dehydrogenase 1, mitochondrial; AltName: Full=Osmotic stress-induced proline dehydrogenase; AltName: Full=Proline oxidase; AltName: Full=Protein EARLY RESPONSIVE TO DEHYDRATION 5; Flags: Precursor;;</v>
      </c>
      <c r="S8" s="4" t="str">
        <f>VLOOKUP($A8,[1]功能注释信息表!$2:$14,16,0)</f>
        <v>------</v>
      </c>
      <c r="T8" s="4" t="str">
        <f>VLOOKUP($A8,[1]功能注释信息表!$2:$14,17,0)</f>
        <v>------</v>
      </c>
      <c r="U8" s="4" t="str">
        <f>VLOOKUP($A8,[1]功能注释信息表!$2:$14,18,0)</f>
        <v>------</v>
      </c>
    </row>
    <row r="9" spans="1:22" x14ac:dyDescent="0.2">
      <c r="A9" s="3" t="s">
        <v>43</v>
      </c>
    </row>
    <row r="10" spans="1:22" x14ac:dyDescent="0.2">
      <c r="A10" s="4" t="s">
        <v>25</v>
      </c>
      <c r="B10" s="4">
        <v>-1.77750668119</v>
      </c>
      <c r="C10" s="4">
        <v>0.55389308879800003</v>
      </c>
      <c r="D10" s="4">
        <v>-1.2251998951</v>
      </c>
      <c r="E10" s="5">
        <v>3103</v>
      </c>
      <c r="F10" s="5" t="s">
        <v>17</v>
      </c>
      <c r="G10" s="5" t="s">
        <v>17</v>
      </c>
      <c r="H10" s="5" t="s">
        <v>17</v>
      </c>
      <c r="I10" s="5" t="s">
        <v>44</v>
      </c>
      <c r="J10" s="5" t="s">
        <v>45</v>
      </c>
      <c r="K10" s="5" t="s">
        <v>46</v>
      </c>
      <c r="L10" s="5" t="s">
        <v>47</v>
      </c>
      <c r="M10" s="5" t="s">
        <v>17</v>
      </c>
      <c r="N10" s="5" t="s">
        <v>17</v>
      </c>
      <c r="O10" s="5" t="s">
        <v>48</v>
      </c>
      <c r="P10" s="5" t="s">
        <v>49</v>
      </c>
      <c r="Q10" s="5" t="s">
        <v>50</v>
      </c>
      <c r="R10" s="5" t="s">
        <v>51</v>
      </c>
      <c r="S10" s="5" t="s">
        <v>52</v>
      </c>
      <c r="T10" s="5" t="s">
        <v>53</v>
      </c>
      <c r="U10" s="5" t="s">
        <v>54</v>
      </c>
    </row>
    <row r="11" spans="1:22" x14ac:dyDescent="0.2">
      <c r="A11" s="6" t="s">
        <v>66</v>
      </c>
    </row>
    <row r="12" spans="1:22" x14ac:dyDescent="0.2">
      <c r="A12" s="5" t="s">
        <v>67</v>
      </c>
      <c r="B12" s="4">
        <v>-6.8642104670300004</v>
      </c>
      <c r="C12" s="4">
        <v>7.3240436674999998</v>
      </c>
      <c r="D12" s="4">
        <v>0.44685918452699902</v>
      </c>
      <c r="E12" s="5">
        <v>605</v>
      </c>
      <c r="F12" s="5" t="s">
        <v>55</v>
      </c>
      <c r="G12" s="5" t="s">
        <v>56</v>
      </c>
      <c r="H12" s="5" t="s">
        <v>57</v>
      </c>
      <c r="I12" s="5" t="s">
        <v>58</v>
      </c>
      <c r="J12" s="5" t="s">
        <v>59</v>
      </c>
      <c r="K12" s="5" t="s">
        <v>60</v>
      </c>
      <c r="L12" s="5" t="s">
        <v>61</v>
      </c>
      <c r="M12" s="5" t="s">
        <v>17</v>
      </c>
      <c r="N12" s="5" t="s">
        <v>17</v>
      </c>
      <c r="O12" s="5" t="s">
        <v>62</v>
      </c>
      <c r="P12" s="5" t="s">
        <v>63</v>
      </c>
      <c r="Q12" s="5" t="s">
        <v>64</v>
      </c>
      <c r="R12" s="5" t="s">
        <v>65</v>
      </c>
      <c r="S12" s="5" t="s">
        <v>17</v>
      </c>
      <c r="T12" s="5" t="s">
        <v>17</v>
      </c>
      <c r="U12" s="5" t="s">
        <v>17</v>
      </c>
    </row>
    <row r="13" spans="1:22" x14ac:dyDescent="0.2">
      <c r="A13" s="3" t="s">
        <v>68</v>
      </c>
    </row>
    <row r="14" spans="1:22" x14ac:dyDescent="0.2">
      <c r="A14" s="7" t="s">
        <v>82</v>
      </c>
      <c r="B14" s="7">
        <v>-3.5535910343600001</v>
      </c>
      <c r="C14" s="7">
        <v>0.26249329162700002</v>
      </c>
      <c r="D14" s="7">
        <v>-3.2974789359600001</v>
      </c>
      <c r="E14" s="7">
        <v>2561</v>
      </c>
      <c r="F14" s="7" t="s">
        <v>69</v>
      </c>
      <c r="G14" s="7" t="s">
        <v>70</v>
      </c>
      <c r="H14" s="7" t="s">
        <v>71</v>
      </c>
      <c r="I14" s="7" t="s">
        <v>72</v>
      </c>
      <c r="J14" s="7" t="s">
        <v>73</v>
      </c>
      <c r="K14" s="7" t="s">
        <v>18</v>
      </c>
      <c r="L14" s="7" t="s">
        <v>19</v>
      </c>
      <c r="M14" s="7" t="s">
        <v>74</v>
      </c>
      <c r="N14" s="7" t="s">
        <v>16</v>
      </c>
      <c r="O14" s="7" t="s">
        <v>75</v>
      </c>
      <c r="P14" s="7" t="s">
        <v>76</v>
      </c>
      <c r="Q14" s="7" t="s">
        <v>77</v>
      </c>
      <c r="R14" s="7" t="s">
        <v>78</v>
      </c>
      <c r="S14" s="7" t="s">
        <v>79</v>
      </c>
      <c r="T14" s="7" t="s">
        <v>80</v>
      </c>
      <c r="U14" s="7" t="s">
        <v>81</v>
      </c>
      <c r="V14" s="7"/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 S16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功能注释信息表</dc:title>
  <dc:subject/>
  <dc:creator>Unknown Creator</dc:creator>
  <cp:keywords/>
  <dc:description/>
  <cp:lastModifiedBy>dell</cp:lastModifiedBy>
  <dcterms:created xsi:type="dcterms:W3CDTF">2020-04-20T03:07:18Z</dcterms:created>
  <dcterms:modified xsi:type="dcterms:W3CDTF">2021-07-26T07:52:08Z</dcterms:modified>
  <cp:category/>
</cp:coreProperties>
</file>