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julian/Desktop/Protocol exchange/PROTOCOLO A ENVIAR/"/>
    </mc:Choice>
  </mc:AlternateContent>
  <xr:revisionPtr revIDLastSave="0" documentId="13_ncr:1_{BB9228D6-B178-A044-BB55-A359BCFAE07D}" xr6:coauthVersionLast="36" xr6:coauthVersionMax="46" xr10:uidLastSave="{00000000-0000-0000-0000-000000000000}"/>
  <bookViews>
    <workbookView xWindow="0" yWindow="0" windowWidth="28800" windowHeight="18000" firstSheet="1" activeTab="1" xr2:uid="{00000000-000D-0000-FFFF-FFFF00000000}"/>
  </bookViews>
  <sheets>
    <sheet name="Areas (mAU.min) - % (Cromatog)" sheetId="2" r:id="rId1"/>
    <sheet name="Casein genetic variants" sheetId="1" r:id="rId2"/>
    <sheet name="a-LA and b-LG (whey proteins) " sheetId="3" r:id="rId3"/>
  </sheets>
  <definedNames>
    <definedName name="_xlnm._FilterDatabase" localSheetId="2" hidden="1">'a-LA and b-LG (whey proteins) '!$A$1:$K$48</definedName>
  </definedNames>
  <calcPr calcId="191028"/>
</workbook>
</file>

<file path=xl/calcChain.xml><?xml version="1.0" encoding="utf-8"?>
<calcChain xmlns="http://schemas.openxmlformats.org/spreadsheetml/2006/main">
  <c r="D3" i="3" l="1"/>
  <c r="J3" i="1" l="1"/>
  <c r="P3" i="1" s="1"/>
  <c r="H3" i="3" l="1"/>
  <c r="J3" i="3" s="1"/>
  <c r="K47" i="2"/>
  <c r="U47" i="2" s="1"/>
  <c r="H47" i="2"/>
  <c r="K46" i="2"/>
  <c r="U46" i="2" s="1"/>
  <c r="H46" i="2"/>
  <c r="P46" i="2" s="1"/>
  <c r="K45" i="2"/>
  <c r="U45" i="2" s="1"/>
  <c r="H45" i="2"/>
  <c r="K44" i="2"/>
  <c r="U44" i="2" s="1"/>
  <c r="H44" i="2"/>
  <c r="P44" i="2" s="1"/>
  <c r="K43" i="2"/>
  <c r="U43" i="2" s="1"/>
  <c r="H43" i="2"/>
  <c r="K42" i="2"/>
  <c r="H42" i="2"/>
  <c r="P42" i="2" s="1"/>
  <c r="K41" i="2"/>
  <c r="H41" i="2"/>
  <c r="K40" i="2"/>
  <c r="H40" i="2"/>
  <c r="P40" i="2" s="1"/>
  <c r="K39" i="2"/>
  <c r="U39" i="2" s="1"/>
  <c r="H39" i="2"/>
  <c r="K38" i="2"/>
  <c r="U38" i="2" s="1"/>
  <c r="H38" i="2"/>
  <c r="P38" i="2" s="1"/>
  <c r="K37" i="2"/>
  <c r="H37" i="2"/>
  <c r="K36" i="2"/>
  <c r="H36" i="2"/>
  <c r="S36" i="2" s="1"/>
  <c r="K35" i="2"/>
  <c r="V35" i="2" s="1"/>
  <c r="H35" i="2"/>
  <c r="K34" i="2"/>
  <c r="V34" i="2" s="1"/>
  <c r="H34" i="2"/>
  <c r="K33" i="2"/>
  <c r="V33" i="2" s="1"/>
  <c r="H33" i="2"/>
  <c r="K32" i="2"/>
  <c r="V32" i="2" s="1"/>
  <c r="H32" i="2"/>
  <c r="R32" i="2" s="1"/>
  <c r="K31" i="2"/>
  <c r="V31" i="2" s="1"/>
  <c r="H31" i="2"/>
  <c r="K30" i="2"/>
  <c r="V30" i="2" s="1"/>
  <c r="H30" i="2"/>
  <c r="K29" i="2"/>
  <c r="V29" i="2" s="1"/>
  <c r="H29" i="2"/>
  <c r="K28" i="2"/>
  <c r="V28" i="2" s="1"/>
  <c r="H28" i="2"/>
  <c r="R28" i="2" s="1"/>
  <c r="K27" i="2"/>
  <c r="V27" i="2" s="1"/>
  <c r="H27" i="2"/>
  <c r="K26" i="2"/>
  <c r="V26" i="2" s="1"/>
  <c r="H26" i="2"/>
  <c r="K25" i="2"/>
  <c r="V25" i="2" s="1"/>
  <c r="H25" i="2"/>
  <c r="K24" i="2"/>
  <c r="V24" i="2" s="1"/>
  <c r="H24" i="2"/>
  <c r="R24" i="2" s="1"/>
  <c r="K23" i="2"/>
  <c r="V23" i="2" s="1"/>
  <c r="H23" i="2"/>
  <c r="K22" i="2"/>
  <c r="V22" i="2" s="1"/>
  <c r="H22" i="2"/>
  <c r="K21" i="2"/>
  <c r="V21" i="2" s="1"/>
  <c r="H21" i="2"/>
  <c r="K20" i="2"/>
  <c r="V20" i="2" s="1"/>
  <c r="H20" i="2"/>
  <c r="R20" i="2" s="1"/>
  <c r="K19" i="2"/>
  <c r="V19" i="2" s="1"/>
  <c r="H19" i="2"/>
  <c r="K18" i="2"/>
  <c r="V18" i="2" s="1"/>
  <c r="H18" i="2"/>
  <c r="K17" i="2"/>
  <c r="V17" i="2" s="1"/>
  <c r="H17" i="2"/>
  <c r="K16" i="2"/>
  <c r="V16" i="2" s="1"/>
  <c r="H16" i="2"/>
  <c r="R16" i="2" s="1"/>
  <c r="K15" i="2"/>
  <c r="V15" i="2" s="1"/>
  <c r="H15" i="2"/>
  <c r="K14" i="2"/>
  <c r="V14" i="2" s="1"/>
  <c r="H14" i="2"/>
  <c r="K13" i="2"/>
  <c r="V13" i="2" s="1"/>
  <c r="H13" i="2"/>
  <c r="K12" i="2"/>
  <c r="V12" i="2" s="1"/>
  <c r="H12" i="2"/>
  <c r="R12" i="2" s="1"/>
  <c r="K11" i="2"/>
  <c r="V11" i="2" s="1"/>
  <c r="H11" i="2"/>
  <c r="K10" i="2"/>
  <c r="V10" i="2" s="1"/>
  <c r="H10" i="2"/>
  <c r="K9" i="2"/>
  <c r="V9" i="2" s="1"/>
  <c r="H9" i="2"/>
  <c r="K8" i="2"/>
  <c r="V8" i="2" s="1"/>
  <c r="H8" i="2"/>
  <c r="K7" i="2"/>
  <c r="V7" i="2" s="1"/>
  <c r="H7" i="2"/>
  <c r="R7" i="2" s="1"/>
  <c r="K6" i="2"/>
  <c r="V6" i="2" s="1"/>
  <c r="H6" i="2"/>
  <c r="K5" i="2"/>
  <c r="V5" i="2" s="1"/>
  <c r="H5" i="2"/>
  <c r="K4" i="2"/>
  <c r="V4" i="2" s="1"/>
  <c r="H4" i="2"/>
  <c r="K3" i="2"/>
  <c r="V3" i="2" s="1"/>
  <c r="H3" i="2"/>
  <c r="P42" i="1"/>
  <c r="O3" i="1"/>
  <c r="U3" i="1" s="1"/>
  <c r="N3" i="1"/>
  <c r="T3" i="1" s="1"/>
  <c r="M3" i="1"/>
  <c r="L3" i="1"/>
  <c r="K3" i="1"/>
  <c r="Q3" i="1" s="1"/>
  <c r="S3" i="1" l="1"/>
  <c r="S42" i="1" s="1"/>
  <c r="R42" i="1"/>
  <c r="R3" i="1"/>
  <c r="T42" i="1"/>
  <c r="Q42" i="1"/>
  <c r="U42" i="1"/>
  <c r="R3" i="2"/>
  <c r="S3" i="2"/>
  <c r="R4" i="2"/>
  <c r="Q4" i="2"/>
  <c r="O4" i="2"/>
  <c r="R5" i="2"/>
  <c r="O5" i="2"/>
  <c r="R6" i="2"/>
  <c r="Q6" i="2"/>
  <c r="R8" i="2"/>
  <c r="Q8" i="2"/>
  <c r="S9" i="2"/>
  <c r="O9" i="2"/>
  <c r="R10" i="2"/>
  <c r="O10" i="2"/>
  <c r="R11" i="2"/>
  <c r="Q11" i="2"/>
  <c r="O11" i="2"/>
  <c r="R13" i="2"/>
  <c r="Q13" i="2"/>
  <c r="R14" i="2"/>
  <c r="O14" i="2"/>
  <c r="R15" i="2"/>
  <c r="Q15" i="2"/>
  <c r="R17" i="2"/>
  <c r="Q17" i="2"/>
  <c r="R18" i="2"/>
  <c r="O18" i="2"/>
  <c r="R19" i="2"/>
  <c r="Q19" i="2"/>
  <c r="O19" i="2"/>
  <c r="R21" i="2"/>
  <c r="Q21" i="2"/>
  <c r="R22" i="2"/>
  <c r="O22" i="2"/>
  <c r="R23" i="2"/>
  <c r="Q23" i="2"/>
  <c r="O23" i="2"/>
  <c r="R25" i="2"/>
  <c r="Q25" i="2"/>
  <c r="R26" i="2"/>
  <c r="O26" i="2"/>
  <c r="R27" i="2"/>
  <c r="Q27" i="2"/>
  <c r="O27" i="2"/>
  <c r="R29" i="2"/>
  <c r="Q29" i="2"/>
  <c r="R30" i="2"/>
  <c r="O30" i="2"/>
  <c r="R31" i="2"/>
  <c r="Q31" i="2"/>
  <c r="O31" i="2"/>
  <c r="R33" i="2"/>
  <c r="Q33" i="2"/>
  <c r="R34" i="2"/>
  <c r="O34" i="2"/>
  <c r="R35" i="2"/>
  <c r="Q35" i="2"/>
  <c r="O35" i="2"/>
  <c r="U37" i="2"/>
  <c r="V37" i="2"/>
  <c r="U40" i="2"/>
  <c r="V40" i="2"/>
  <c r="U41" i="2"/>
  <c r="V41" i="2"/>
  <c r="U42" i="2"/>
  <c r="V42" i="2"/>
  <c r="S7" i="2"/>
  <c r="S12" i="2"/>
  <c r="S16" i="2"/>
  <c r="S20" i="2"/>
  <c r="S24" i="2"/>
  <c r="S28" i="2"/>
  <c r="S32" i="2"/>
  <c r="S4" i="2"/>
  <c r="Q5" i="2"/>
  <c r="O6" i="2"/>
  <c r="S8" i="2"/>
  <c r="Q10" i="2"/>
  <c r="S13" i="2"/>
  <c r="Q14" i="2"/>
  <c r="O15" i="2"/>
  <c r="S17" i="2"/>
  <c r="Q18" i="2"/>
  <c r="S21" i="2"/>
  <c r="Q22" i="2"/>
  <c r="S25" i="2"/>
  <c r="Q26" i="2"/>
  <c r="S29" i="2"/>
  <c r="Q30" i="2"/>
  <c r="S33" i="2"/>
  <c r="Q34" i="2"/>
  <c r="V39" i="2"/>
  <c r="V47" i="2"/>
  <c r="O3" i="2"/>
  <c r="S5" i="2"/>
  <c r="O7" i="2"/>
  <c r="S10" i="2"/>
  <c r="O12" i="2"/>
  <c r="S14" i="2"/>
  <c r="O16" i="2"/>
  <c r="S18" i="2"/>
  <c r="O20" i="2"/>
  <c r="S22" i="2"/>
  <c r="O24" i="2"/>
  <c r="S26" i="2"/>
  <c r="O28" i="2"/>
  <c r="S30" i="2"/>
  <c r="O32" i="2"/>
  <c r="S34" i="2"/>
  <c r="O36" i="2"/>
  <c r="V38" i="2"/>
  <c r="W38" i="2" s="1"/>
  <c r="W42" i="2"/>
  <c r="V45" i="2"/>
  <c r="V46" i="2"/>
  <c r="W46" i="2" s="1"/>
  <c r="Q3" i="2"/>
  <c r="S6" i="2"/>
  <c r="Q7" i="2"/>
  <c r="O8" i="2"/>
  <c r="S11" i="2"/>
  <c r="Q12" i="2"/>
  <c r="O13" i="2"/>
  <c r="S15" i="2"/>
  <c r="Q16" i="2"/>
  <c r="O17" i="2"/>
  <c r="S19" i="2"/>
  <c r="Q20" i="2"/>
  <c r="O21" i="2"/>
  <c r="S23" i="2"/>
  <c r="Q24" i="2"/>
  <c r="O25" i="2"/>
  <c r="S27" i="2"/>
  <c r="Q28" i="2"/>
  <c r="O29" i="2"/>
  <c r="S31" i="2"/>
  <c r="Q32" i="2"/>
  <c r="O33" i="2"/>
  <c r="S35" i="2"/>
  <c r="Q36" i="2"/>
  <c r="W40" i="2"/>
  <c r="V43" i="2"/>
  <c r="V44" i="2"/>
  <c r="W44" i="2" s="1"/>
  <c r="I3" i="3"/>
  <c r="K3" i="3" s="1"/>
  <c r="U3" i="2"/>
  <c r="W3" i="2" s="1"/>
  <c r="U4" i="2"/>
  <c r="W4" i="2" s="1"/>
  <c r="U5" i="2"/>
  <c r="W5" i="2" s="1"/>
  <c r="U6" i="2"/>
  <c r="W6" i="2" s="1"/>
  <c r="U7" i="2"/>
  <c r="W7" i="2" s="1"/>
  <c r="U8" i="2"/>
  <c r="W8" i="2" s="1"/>
  <c r="U10" i="2"/>
  <c r="W10" i="2" s="1"/>
  <c r="U12" i="2"/>
  <c r="W12" i="2" s="1"/>
  <c r="U14" i="2"/>
  <c r="W14" i="2" s="1"/>
  <c r="U16" i="2"/>
  <c r="W16" i="2" s="1"/>
  <c r="U18" i="2"/>
  <c r="W18" i="2" s="1"/>
  <c r="U20" i="2"/>
  <c r="W20" i="2" s="1"/>
  <c r="U22" i="2"/>
  <c r="W22" i="2" s="1"/>
  <c r="U24" i="2"/>
  <c r="W24" i="2" s="1"/>
  <c r="U26" i="2"/>
  <c r="W26" i="2" s="1"/>
  <c r="U28" i="2"/>
  <c r="W28" i="2" s="1"/>
  <c r="U30" i="2"/>
  <c r="W30" i="2" s="1"/>
  <c r="U32" i="2"/>
  <c r="W32" i="2" s="1"/>
  <c r="U34" i="2"/>
  <c r="W34" i="2" s="1"/>
  <c r="U36" i="2"/>
  <c r="V36" i="2"/>
  <c r="S37" i="2"/>
  <c r="Q37" i="2"/>
  <c r="O37" i="2"/>
  <c r="P37" i="2"/>
  <c r="N37" i="2"/>
  <c r="S39" i="2"/>
  <c r="Q39" i="2"/>
  <c r="O39" i="2"/>
  <c r="P39" i="2"/>
  <c r="N39" i="2"/>
  <c r="S41" i="2"/>
  <c r="Q41" i="2"/>
  <c r="O41" i="2"/>
  <c r="P41" i="2"/>
  <c r="N41" i="2"/>
  <c r="S43" i="2"/>
  <c r="Q43" i="2"/>
  <c r="O43" i="2"/>
  <c r="P43" i="2"/>
  <c r="N43" i="2"/>
  <c r="S45" i="2"/>
  <c r="Q45" i="2"/>
  <c r="O45" i="2"/>
  <c r="P45" i="2"/>
  <c r="N45" i="2"/>
  <c r="S47" i="2"/>
  <c r="Q47" i="2"/>
  <c r="O47" i="2"/>
  <c r="P47" i="2"/>
  <c r="N47" i="2"/>
  <c r="N3" i="2"/>
  <c r="P3" i="2"/>
  <c r="N4" i="2"/>
  <c r="P4" i="2"/>
  <c r="N5" i="2"/>
  <c r="P5" i="2"/>
  <c r="N6" i="2"/>
  <c r="P6" i="2"/>
  <c r="N7" i="2"/>
  <c r="P7" i="2"/>
  <c r="N8" i="2"/>
  <c r="P8" i="2"/>
  <c r="R9" i="2"/>
  <c r="P9" i="2"/>
  <c r="N9" i="2"/>
  <c r="Q9" i="2"/>
  <c r="U9" i="2"/>
  <c r="W9" i="2" s="1"/>
  <c r="U11" i="2"/>
  <c r="W11" i="2" s="1"/>
  <c r="U13" i="2"/>
  <c r="W13" i="2" s="1"/>
  <c r="U15" i="2"/>
  <c r="W15" i="2" s="1"/>
  <c r="U17" i="2"/>
  <c r="W17" i="2" s="1"/>
  <c r="U19" i="2"/>
  <c r="W19" i="2" s="1"/>
  <c r="U21" i="2"/>
  <c r="W21" i="2" s="1"/>
  <c r="U23" i="2"/>
  <c r="W23" i="2" s="1"/>
  <c r="U25" i="2"/>
  <c r="W25" i="2" s="1"/>
  <c r="U27" i="2"/>
  <c r="W27" i="2" s="1"/>
  <c r="U29" i="2"/>
  <c r="W29" i="2" s="1"/>
  <c r="U31" i="2"/>
  <c r="W31" i="2" s="1"/>
  <c r="U33" i="2"/>
  <c r="W33" i="2" s="1"/>
  <c r="U35" i="2"/>
  <c r="W35" i="2" s="1"/>
  <c r="R37" i="2"/>
  <c r="R39" i="2"/>
  <c r="R41" i="2"/>
  <c r="R43" i="2"/>
  <c r="R45" i="2"/>
  <c r="R47" i="2"/>
  <c r="N10" i="2"/>
  <c r="P10" i="2"/>
  <c r="N11" i="2"/>
  <c r="P11" i="2"/>
  <c r="N12" i="2"/>
  <c r="P12" i="2"/>
  <c r="N13" i="2"/>
  <c r="P13" i="2"/>
  <c r="N14" i="2"/>
  <c r="P14" i="2"/>
  <c r="N15" i="2"/>
  <c r="P15" i="2"/>
  <c r="N16" i="2"/>
  <c r="P16" i="2"/>
  <c r="N17" i="2"/>
  <c r="P17" i="2"/>
  <c r="N18" i="2"/>
  <c r="P18" i="2"/>
  <c r="N19" i="2"/>
  <c r="P19" i="2"/>
  <c r="N20" i="2"/>
  <c r="P20" i="2"/>
  <c r="N21" i="2"/>
  <c r="P21" i="2"/>
  <c r="N22" i="2"/>
  <c r="P22" i="2"/>
  <c r="N23" i="2"/>
  <c r="P23" i="2"/>
  <c r="N24" i="2"/>
  <c r="P24" i="2"/>
  <c r="N25" i="2"/>
  <c r="P25" i="2"/>
  <c r="N26" i="2"/>
  <c r="P26" i="2"/>
  <c r="N27" i="2"/>
  <c r="P27" i="2"/>
  <c r="N28" i="2"/>
  <c r="P28" i="2"/>
  <c r="N29" i="2"/>
  <c r="P29" i="2"/>
  <c r="N30" i="2"/>
  <c r="P30" i="2"/>
  <c r="N31" i="2"/>
  <c r="P31" i="2"/>
  <c r="N32" i="2"/>
  <c r="P32" i="2"/>
  <c r="N33" i="2"/>
  <c r="P33" i="2"/>
  <c r="N34" i="2"/>
  <c r="P34" i="2"/>
  <c r="N35" i="2"/>
  <c r="P35" i="2"/>
  <c r="N36" i="2"/>
  <c r="P36" i="2"/>
  <c r="R36" i="2"/>
  <c r="W37" i="2"/>
  <c r="S38" i="2"/>
  <c r="Q38" i="2"/>
  <c r="O38" i="2"/>
  <c r="N38" i="2"/>
  <c r="R38" i="2"/>
  <c r="W39" i="2"/>
  <c r="S40" i="2"/>
  <c r="Q40" i="2"/>
  <c r="O40" i="2"/>
  <c r="N40" i="2"/>
  <c r="R40" i="2"/>
  <c r="W41" i="2"/>
  <c r="S42" i="2"/>
  <c r="Q42" i="2"/>
  <c r="O42" i="2"/>
  <c r="N42" i="2"/>
  <c r="R42" i="2"/>
  <c r="W43" i="2"/>
  <c r="S44" i="2"/>
  <c r="Q44" i="2"/>
  <c r="O44" i="2"/>
  <c r="N44" i="2"/>
  <c r="R44" i="2"/>
  <c r="W45" i="2"/>
  <c r="S46" i="2"/>
  <c r="Q46" i="2"/>
  <c r="O46" i="2"/>
  <c r="N46" i="2"/>
  <c r="R46" i="2"/>
  <c r="W47" i="2"/>
  <c r="T35" i="2" l="1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W36" i="2"/>
  <c r="T36" i="2"/>
  <c r="T45" i="2"/>
  <c r="T41" i="2"/>
  <c r="T37" i="2"/>
  <c r="T46" i="2"/>
  <c r="T44" i="2"/>
  <c r="T42" i="2"/>
  <c r="T40" i="2"/>
  <c r="T38" i="2"/>
  <c r="T47" i="2"/>
  <c r="T43" i="2"/>
  <c r="T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" authorId="0" shapeId="0" xr:uid="{D4CE2AF4-E802-CE44-8EEA-1C6346EDE27B}">
      <text>
        <r>
          <rPr>
            <b/>
            <sz val="10"/>
            <color rgb="FF000000"/>
            <rFont val="Tahoma"/>
            <family val="2"/>
          </rPr>
          <t>Author: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Calculate only using the total area of casein genetic areas as a basis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" authorId="0" shapeId="0" xr:uid="{49D638F9-1357-8C4D-B1D2-1F8130C346AB}">
      <text>
        <r>
          <rPr>
            <b/>
            <sz val="10"/>
            <color rgb="FF000000"/>
            <rFont val="Tahoma"/>
            <family val="2"/>
          </rPr>
          <t>Author: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Calculate only using the total area of whey proteins as a basis
</t>
        </r>
      </text>
    </comment>
  </commentList>
</comments>
</file>

<file path=xl/sharedStrings.xml><?xml version="1.0" encoding="utf-8"?>
<sst xmlns="http://schemas.openxmlformats.org/spreadsheetml/2006/main" count="68" uniqueCount="53">
  <si>
    <t>AREA DE FRAÇÕES DE CASEINAS (mAU.min)</t>
  </si>
  <si>
    <t>suma caseinas</t>
  </si>
  <si>
    <t>AREA PROTEINAS SORO (mAU.min)</t>
  </si>
  <si>
    <t>Suma proteinas soro</t>
  </si>
  <si>
    <t>PORCENTAGENS DE FRAÇÕES DE CASEINAS</t>
  </si>
  <si>
    <t>Suma frações de caseinas</t>
  </si>
  <si>
    <t>PORCENTAGENS PROTEINAS SORO</t>
  </si>
  <si>
    <t>Amostra</t>
  </si>
  <si>
    <t>k-CNX2</t>
  </si>
  <si>
    <t>as2-CN</t>
  </si>
  <si>
    <t>k-CN-X1</t>
  </si>
  <si>
    <t>as1-CNb</t>
  </si>
  <si>
    <t>as1-CNa</t>
  </si>
  <si>
    <t>b-CN</t>
  </si>
  <si>
    <t>a-LA</t>
  </si>
  <si>
    <t>b-LG</t>
  </si>
  <si>
    <t>k-CN X2 (%)</t>
  </si>
  <si>
    <t>as2-CN (%)</t>
  </si>
  <si>
    <t>k-CN X1 (%)</t>
  </si>
  <si>
    <t>as1-CNB (%)</t>
  </si>
  <si>
    <t>as1-CNA  (%)</t>
  </si>
  <si>
    <t>by-CN (%)</t>
  </si>
  <si>
    <t>a-LA (%)</t>
  </si>
  <si>
    <t>b-LG (%)</t>
  </si>
  <si>
    <t>N. Sample</t>
  </si>
  <si>
    <t>Casein (g/ 100 g milk)</t>
  </si>
  <si>
    <t>Density (g/mL)</t>
  </si>
  <si>
    <t>Milk sample variables</t>
  </si>
  <si>
    <t>Casein genetic variant concentrations (g/100 g milk)</t>
  </si>
  <si>
    <t>Casein genetic variant concentrations (g/L milk)</t>
  </si>
  <si>
    <t>k-CN X2 (g/100 g milk)</t>
  </si>
  <si>
    <t>as2-CN (g/100 g milk)</t>
  </si>
  <si>
    <t>k-CN X1 (g/100 g milk)</t>
  </si>
  <si>
    <t>as1-CNB (g/100 g milk)</t>
  </si>
  <si>
    <t>as1-CNA  (g/100 g milk)</t>
  </si>
  <si>
    <t>by-CN (g/100 g milk)</t>
  </si>
  <si>
    <t>k-CN X2 (g/L milk)</t>
  </si>
  <si>
    <t>as2-CN (g/L milk)</t>
  </si>
  <si>
    <t>k-CN X1 (g/L milk)</t>
  </si>
  <si>
    <t>as1-CNB (g/L mlk)</t>
  </si>
  <si>
    <t>as1-CNA  (g/L milk)</t>
  </si>
  <si>
    <t>by-CN (g/L milk)</t>
  </si>
  <si>
    <t>Sample</t>
  </si>
  <si>
    <t>Protein (g/100 g milk)</t>
  </si>
  <si>
    <t>Whey protein (g/100 g milk)</t>
  </si>
  <si>
    <t>Relative chromatographic proportion areas</t>
  </si>
  <si>
    <t>Whey proteins (g/100 milk)</t>
  </si>
  <si>
    <t>Whey proteins (g/L milk)</t>
  </si>
  <si>
    <t>a-LA (g/100 g milk)</t>
  </si>
  <si>
    <t>b-LG (g/100 g milk)</t>
  </si>
  <si>
    <t>a-LA (g/L milk)</t>
  </si>
  <si>
    <t>b-LG (g/L milk)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</si>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</sst>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 "/>
    <numFmt numFmtId="165" formatCode="0.00_ "/>
  </numFmts>
  <fonts count="10">
    <font>
      <sz val="12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dvPSMP13"/>
    </font>
    <font>
      <sz val="14"/>
      <color theme="1"/>
      <name val="AdvGulliv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rgb="FF000000"/>
      <name val="Calibri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165" fontId="3" fillId="0" borderId="0" xfId="0" applyNumberFormat="1" applyFont="1"/>
    <xf numFmtId="165" fontId="0" fillId="0" borderId="0" xfId="0" applyNumberFormat="1"/>
    <xf numFmtId="0" fontId="3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65" fontId="0" fillId="6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2" fontId="0" fillId="0" borderId="0" xfId="0" applyNumberFormat="1"/>
    <xf numFmtId="0" fontId="3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3" fillId="7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64" fontId="3" fillId="0" borderId="0" xfId="0" applyNumberFormat="1" applyFont="1" applyProtection="1">
      <protection locked="0"/>
    </xf>
    <xf numFmtId="165" fontId="3" fillId="0" borderId="0" xfId="0" applyNumberFormat="1" applyFont="1" applyProtection="1">
      <protection locked="0"/>
    </xf>
    <xf numFmtId="165" fontId="0" fillId="0" borderId="0" xfId="0" applyNumberFormat="1" applyProtection="1">
      <protection locked="0"/>
    </xf>
    <xf numFmtId="2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1" fontId="1" fillId="0" borderId="0" xfId="0" applyNumberFormat="1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" fillId="6" borderId="0" xfId="0" applyFont="1" applyFill="1" applyAlignment="1" applyProtection="1">
      <alignment horizontal="center"/>
    </xf>
    <xf numFmtId="2" fontId="0" fillId="0" borderId="0" xfId="0" applyNumberFormat="1" applyFill="1" applyAlignment="1" applyProtection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 applyProtection="1">
      <alignment horizont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5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7"/>
  <sheetViews>
    <sheetView topLeftCell="F1" zoomScale="210" workbookViewId="0">
      <selection activeCell="N3" sqref="N3"/>
    </sheetView>
  </sheetViews>
  <sheetFormatPr baseColWidth="10" defaultColWidth="9" defaultRowHeight="16"/>
  <cols>
    <col min="1" max="7" width="9" style="1"/>
    <col min="8" max="8" width="11.83203125" style="9" customWidth="1"/>
    <col min="9" max="9" width="9" style="1"/>
    <col min="10" max="10" width="20.1640625" style="1" customWidth="1"/>
    <col min="11" max="11" width="18.6640625" style="10" customWidth="1"/>
    <col min="12" max="12" width="9" style="1"/>
    <col min="13" max="13" width="9" style="11"/>
    <col min="14" max="15" width="12.6640625" style="11"/>
    <col min="16" max="16" width="10.33203125" style="11"/>
    <col min="17" max="17" width="12.6640625" style="11"/>
    <col min="18" max="18" width="10.33203125" style="11"/>
    <col min="19" max="19" width="12.6640625" style="11"/>
    <col min="20" max="20" width="18.6640625" style="1" bestFit="1" customWidth="1"/>
    <col min="21" max="21" width="13.6640625" style="11"/>
    <col min="22" max="22" width="21.33203125" style="11" customWidth="1"/>
    <col min="23" max="23" width="18.6640625" style="1" customWidth="1"/>
    <col min="24" max="16384" width="9" style="1"/>
  </cols>
  <sheetData>
    <row r="1" spans="1:23">
      <c r="A1" s="16"/>
      <c r="B1" s="50" t="s">
        <v>0</v>
      </c>
      <c r="C1" s="50"/>
      <c r="D1" s="50"/>
      <c r="E1" s="50"/>
      <c r="F1" s="50"/>
      <c r="G1" s="50"/>
      <c r="H1" s="52" t="s">
        <v>1</v>
      </c>
      <c r="I1" s="50" t="s">
        <v>2</v>
      </c>
      <c r="J1" s="50"/>
      <c r="K1" s="49" t="s">
        <v>3</v>
      </c>
      <c r="L1" s="16"/>
      <c r="M1" s="17"/>
      <c r="N1" s="51" t="s">
        <v>4</v>
      </c>
      <c r="O1" s="51"/>
      <c r="P1" s="51"/>
      <c r="Q1" s="51"/>
      <c r="R1" s="51"/>
      <c r="S1" s="51"/>
      <c r="T1" s="52" t="s">
        <v>5</v>
      </c>
      <c r="U1" s="51" t="s">
        <v>6</v>
      </c>
      <c r="V1" s="51"/>
      <c r="W1" s="49" t="s">
        <v>3</v>
      </c>
    </row>
    <row r="2" spans="1:23">
      <c r="A2" s="12" t="s">
        <v>7</v>
      </c>
      <c r="B2" s="12" t="s">
        <v>8</v>
      </c>
      <c r="C2" s="12" t="s">
        <v>9</v>
      </c>
      <c r="D2" s="12" t="s">
        <v>10</v>
      </c>
      <c r="E2" s="12" t="s">
        <v>11</v>
      </c>
      <c r="F2" s="12" t="s">
        <v>12</v>
      </c>
      <c r="G2" s="12" t="s">
        <v>13</v>
      </c>
      <c r="H2" s="52"/>
      <c r="I2" s="12" t="s">
        <v>14</v>
      </c>
      <c r="J2" s="12" t="s">
        <v>15</v>
      </c>
      <c r="K2" s="49"/>
      <c r="L2" s="16"/>
      <c r="M2" s="13" t="s">
        <v>7</v>
      </c>
      <c r="N2" s="13" t="s">
        <v>8</v>
      </c>
      <c r="O2" s="13" t="s">
        <v>9</v>
      </c>
      <c r="P2" s="13" t="s">
        <v>10</v>
      </c>
      <c r="Q2" s="13" t="s">
        <v>11</v>
      </c>
      <c r="R2" s="13" t="s">
        <v>12</v>
      </c>
      <c r="S2" s="13" t="s">
        <v>13</v>
      </c>
      <c r="T2" s="52"/>
      <c r="U2" s="13" t="s">
        <v>14</v>
      </c>
      <c r="V2" s="13" t="s">
        <v>15</v>
      </c>
      <c r="W2" s="49"/>
    </row>
    <row r="3" spans="1:23">
      <c r="A3" s="12">
        <v>6</v>
      </c>
      <c r="B3" s="12">
        <v>55.163499999999999</v>
      </c>
      <c r="C3" s="12">
        <v>33.542999999999999</v>
      </c>
      <c r="D3" s="12">
        <v>0</v>
      </c>
      <c r="E3" s="12">
        <v>128.37</v>
      </c>
      <c r="F3" s="12">
        <v>0</v>
      </c>
      <c r="G3" s="12">
        <v>171.8193</v>
      </c>
      <c r="H3" s="18">
        <f>B3+C3+D3+E3+F3+G3</f>
        <v>388.89580000000001</v>
      </c>
      <c r="I3" s="12">
        <v>37.784500000000001</v>
      </c>
      <c r="J3" s="12">
        <v>55.613599999999998</v>
      </c>
      <c r="K3" s="10">
        <f>I3+J3</f>
        <v>93.398099999999999</v>
      </c>
      <c r="L3" s="16"/>
      <c r="M3" s="13">
        <v>6</v>
      </c>
      <c r="N3" s="14">
        <f>B3/H3*100</f>
        <v>14.184647918542703</v>
      </c>
      <c r="O3" s="14">
        <f>C3/H3*100</f>
        <v>8.6251895752024055</v>
      </c>
      <c r="P3" s="14">
        <f>D3/H3*100</f>
        <v>0</v>
      </c>
      <c r="Q3" s="14">
        <f>E3/H3*100</f>
        <v>33.008841957151503</v>
      </c>
      <c r="R3" s="14">
        <f>F3/H3*100</f>
        <v>0</v>
      </c>
      <c r="S3" s="14">
        <f>G3/H3*100</f>
        <v>44.181320549103383</v>
      </c>
      <c r="T3" s="10">
        <f>N3+O3+P3+Q3+R3+S3</f>
        <v>100</v>
      </c>
      <c r="U3" s="15">
        <f>I3/K3*100</f>
        <v>40.455319754898653</v>
      </c>
      <c r="V3" s="15">
        <f>J3/K3*100</f>
        <v>59.544680245101347</v>
      </c>
      <c r="W3" s="16">
        <f>U3+V3</f>
        <v>100</v>
      </c>
    </row>
    <row r="4" spans="1:23">
      <c r="A4" s="12">
        <v>14</v>
      </c>
      <c r="B4" s="12">
        <v>28.961099999999998</v>
      </c>
      <c r="C4" s="12">
        <v>47.819299999999998</v>
      </c>
      <c r="D4" s="12">
        <v>29.564399999999999</v>
      </c>
      <c r="E4" s="12">
        <v>182.8663</v>
      </c>
      <c r="F4" s="12">
        <v>0</v>
      </c>
      <c r="G4" s="12">
        <v>100.79649999999999</v>
      </c>
      <c r="H4" s="18">
        <f t="shared" ref="H4:H47" si="0">B4+C4+D4+E4+F4+G4</f>
        <v>390.00759999999997</v>
      </c>
      <c r="I4" s="12">
        <v>50.782499999999999</v>
      </c>
      <c r="J4" s="12">
        <v>42.722299999999997</v>
      </c>
      <c r="K4" s="10">
        <f t="shared" ref="K4:K47" si="1">I4+J4</f>
        <v>93.504799999999989</v>
      </c>
      <c r="L4" s="16"/>
      <c r="M4" s="13">
        <v>14</v>
      </c>
      <c r="N4" s="14">
        <f t="shared" ref="N4:N47" si="2">B4/H4*100</f>
        <v>7.4257783694471602</v>
      </c>
      <c r="O4" s="14">
        <f t="shared" ref="O4:O47" si="3">C4/H4*100</f>
        <v>12.261120039712047</v>
      </c>
      <c r="P4" s="14">
        <f t="shared" ref="P4:P47" si="4">D4/H4*100</f>
        <v>7.5804676626814445</v>
      </c>
      <c r="Q4" s="14">
        <f t="shared" ref="Q4:Q47" si="5">E4/H4*100</f>
        <v>46.887881159238951</v>
      </c>
      <c r="R4" s="14">
        <f t="shared" ref="R4:R47" si="6">F4/H4*100</f>
        <v>0</v>
      </c>
      <c r="S4" s="14">
        <f t="shared" ref="S4:S47" si="7">G4/H4*100</f>
        <v>25.844752768920404</v>
      </c>
      <c r="T4" s="10">
        <f t="shared" ref="T4:T47" si="8">N4+O4+P4+Q4+R4+S4</f>
        <v>100</v>
      </c>
      <c r="U4" s="15">
        <f t="shared" ref="U4:U47" si="9">I4/K4*100</f>
        <v>54.310046115279654</v>
      </c>
      <c r="V4" s="15">
        <f t="shared" ref="V4:V47" si="10">J4/K4*100</f>
        <v>45.68995388472036</v>
      </c>
      <c r="W4" s="16">
        <f t="shared" ref="W4:W47" si="11">U4+V4</f>
        <v>100.00000000000001</v>
      </c>
    </row>
    <row r="5" spans="1:23">
      <c r="A5" s="12">
        <v>34</v>
      </c>
      <c r="B5" s="12">
        <v>39.975299999999997</v>
      </c>
      <c r="C5" s="12">
        <v>24.252400000000002</v>
      </c>
      <c r="D5" s="12">
        <v>0</v>
      </c>
      <c r="E5" s="12">
        <v>59.6633</v>
      </c>
      <c r="F5" s="12">
        <v>57.517499999999998</v>
      </c>
      <c r="G5" s="12">
        <v>144.35659999999999</v>
      </c>
      <c r="H5" s="18">
        <f t="shared" si="0"/>
        <v>325.76509999999996</v>
      </c>
      <c r="I5" s="12">
        <v>47.855600000000003</v>
      </c>
      <c r="J5" s="12">
        <v>35.118600000000001</v>
      </c>
      <c r="K5" s="10">
        <f t="shared" si="1"/>
        <v>82.974199999999996</v>
      </c>
      <c r="L5" s="16"/>
      <c r="M5" s="13">
        <v>34</v>
      </c>
      <c r="N5" s="14">
        <f t="shared" si="2"/>
        <v>12.27120400558562</v>
      </c>
      <c r="O5" s="14">
        <f t="shared" si="3"/>
        <v>7.4447508342667774</v>
      </c>
      <c r="P5" s="14">
        <f t="shared" si="4"/>
        <v>0</v>
      </c>
      <c r="Q5" s="14">
        <f t="shared" si="5"/>
        <v>18.314822551587021</v>
      </c>
      <c r="R5" s="14">
        <f t="shared" si="6"/>
        <v>17.656127068246416</v>
      </c>
      <c r="S5" s="14">
        <f t="shared" si="7"/>
        <v>44.313095540314173</v>
      </c>
      <c r="T5" s="10">
        <f t="shared" si="8"/>
        <v>100</v>
      </c>
      <c r="U5" s="15">
        <f t="shared" si="9"/>
        <v>57.675277375376929</v>
      </c>
      <c r="V5" s="15">
        <f t="shared" si="10"/>
        <v>42.324722624623078</v>
      </c>
      <c r="W5" s="16">
        <f t="shared" si="11"/>
        <v>100</v>
      </c>
    </row>
    <row r="6" spans="1:23">
      <c r="A6" s="12">
        <v>22</v>
      </c>
      <c r="B6" s="12">
        <v>37.638800000000003</v>
      </c>
      <c r="C6" s="12">
        <v>22.8491</v>
      </c>
      <c r="D6" s="12">
        <v>0</v>
      </c>
      <c r="E6" s="12">
        <v>88.807400000000001</v>
      </c>
      <c r="F6" s="12">
        <v>0</v>
      </c>
      <c r="G6" s="12">
        <v>126.7713</v>
      </c>
      <c r="H6" s="18">
        <f t="shared" si="0"/>
        <v>276.06659999999999</v>
      </c>
      <c r="I6" s="12">
        <v>50.384500000000003</v>
      </c>
      <c r="J6" s="12">
        <v>33.896299999999997</v>
      </c>
      <c r="K6" s="10">
        <f t="shared" si="1"/>
        <v>84.280799999999999</v>
      </c>
      <c r="L6" s="16"/>
      <c r="M6" s="13">
        <v>22</v>
      </c>
      <c r="N6" s="14">
        <f t="shared" si="2"/>
        <v>13.633956443843626</v>
      </c>
      <c r="O6" s="14">
        <f t="shared" si="3"/>
        <v>8.2766622257093037</v>
      </c>
      <c r="P6" s="14">
        <f t="shared" si="4"/>
        <v>0</v>
      </c>
      <c r="Q6" s="14">
        <f t="shared" si="5"/>
        <v>32.168831723939078</v>
      </c>
      <c r="R6" s="14">
        <f t="shared" si="6"/>
        <v>0</v>
      </c>
      <c r="S6" s="14">
        <f t="shared" si="7"/>
        <v>45.92054960650799</v>
      </c>
      <c r="T6" s="10">
        <f t="shared" si="8"/>
        <v>100</v>
      </c>
      <c r="U6" s="15">
        <f t="shared" si="9"/>
        <v>59.781705916412754</v>
      </c>
      <c r="V6" s="15">
        <f t="shared" si="10"/>
        <v>40.218294083587239</v>
      </c>
      <c r="W6" s="16">
        <f t="shared" si="11"/>
        <v>100</v>
      </c>
    </row>
    <row r="7" spans="1:23">
      <c r="A7" s="12">
        <v>18</v>
      </c>
      <c r="B7" s="12">
        <v>15.8089</v>
      </c>
      <c r="C7" s="12">
        <v>21.9894</v>
      </c>
      <c r="D7" s="12">
        <v>19.7121</v>
      </c>
      <c r="E7" s="12">
        <v>106.4003</v>
      </c>
      <c r="F7" s="12">
        <v>0</v>
      </c>
      <c r="G7" s="12">
        <v>139.0823</v>
      </c>
      <c r="H7" s="18">
        <f t="shared" si="0"/>
        <v>302.99299999999999</v>
      </c>
      <c r="I7" s="12">
        <v>74.597200000000001</v>
      </c>
      <c r="J7" s="12">
        <v>41.242699999999999</v>
      </c>
      <c r="K7" s="10">
        <f t="shared" si="1"/>
        <v>115.8399</v>
      </c>
      <c r="L7" s="16"/>
      <c r="M7" s="13">
        <v>18</v>
      </c>
      <c r="N7" s="14">
        <f t="shared" si="2"/>
        <v>5.2175792840098616</v>
      </c>
      <c r="O7" s="14">
        <f t="shared" si="3"/>
        <v>7.2573953853719395</v>
      </c>
      <c r="P7" s="14">
        <f t="shared" si="4"/>
        <v>6.5057938632245627</v>
      </c>
      <c r="Q7" s="14">
        <f t="shared" si="5"/>
        <v>35.116421831527461</v>
      </c>
      <c r="R7" s="14">
        <f t="shared" si="6"/>
        <v>0</v>
      </c>
      <c r="S7" s="14">
        <f t="shared" si="7"/>
        <v>45.902809635866177</v>
      </c>
      <c r="T7" s="10">
        <f t="shared" si="8"/>
        <v>100</v>
      </c>
      <c r="U7" s="15">
        <f t="shared" si="9"/>
        <v>64.396809734815037</v>
      </c>
      <c r="V7" s="15">
        <f t="shared" si="10"/>
        <v>35.603190265184963</v>
      </c>
      <c r="W7" s="16">
        <f t="shared" si="11"/>
        <v>100</v>
      </c>
    </row>
    <row r="8" spans="1:23">
      <c r="A8" s="12">
        <v>8</v>
      </c>
      <c r="B8" s="12">
        <v>21.434899999999999</v>
      </c>
      <c r="C8" s="12">
        <v>35.650700000000001</v>
      </c>
      <c r="D8" s="12">
        <v>24.194400000000002</v>
      </c>
      <c r="E8" s="12">
        <v>62.1815</v>
      </c>
      <c r="F8" s="12">
        <v>60.448799999999999</v>
      </c>
      <c r="G8" s="12">
        <v>148.34780000000001</v>
      </c>
      <c r="H8" s="18">
        <f t="shared" si="0"/>
        <v>352.25810000000001</v>
      </c>
      <c r="I8" s="12">
        <v>49.3093</v>
      </c>
      <c r="J8" s="12">
        <v>45.754600000000003</v>
      </c>
      <c r="K8" s="10">
        <f t="shared" si="1"/>
        <v>95.063900000000004</v>
      </c>
      <c r="L8" s="16"/>
      <c r="M8" s="13">
        <v>8</v>
      </c>
      <c r="N8" s="14">
        <f t="shared" si="2"/>
        <v>6.0849984712913621</v>
      </c>
      <c r="O8" s="14">
        <f t="shared" si="3"/>
        <v>10.120618943893696</v>
      </c>
      <c r="P8" s="14">
        <f t="shared" si="4"/>
        <v>6.8683729345045572</v>
      </c>
      <c r="Q8" s="14">
        <f t="shared" si="5"/>
        <v>17.652255547849716</v>
      </c>
      <c r="R8" s="14">
        <f t="shared" si="6"/>
        <v>17.160371897764733</v>
      </c>
      <c r="S8" s="14">
        <f t="shared" si="7"/>
        <v>42.113382204695931</v>
      </c>
      <c r="T8" s="10">
        <f t="shared" si="8"/>
        <v>100</v>
      </c>
      <c r="U8" s="15">
        <f t="shared" si="9"/>
        <v>51.869637159847215</v>
      </c>
      <c r="V8" s="15">
        <f t="shared" si="10"/>
        <v>48.130362840152785</v>
      </c>
      <c r="W8" s="16">
        <f t="shared" si="11"/>
        <v>100</v>
      </c>
    </row>
    <row r="9" spans="1:23">
      <c r="A9" s="12">
        <v>20</v>
      </c>
      <c r="B9" s="12">
        <v>27.749099999999999</v>
      </c>
      <c r="C9" s="12">
        <v>58.806100000000001</v>
      </c>
      <c r="D9" s="12">
        <v>31.915400000000002</v>
      </c>
      <c r="E9" s="12">
        <v>174.5779</v>
      </c>
      <c r="F9" s="12">
        <v>0</v>
      </c>
      <c r="G9" s="12">
        <v>222.35489999999999</v>
      </c>
      <c r="H9" s="18">
        <f t="shared" si="0"/>
        <v>515.40339999999992</v>
      </c>
      <c r="I9" s="12">
        <v>50.430599999999998</v>
      </c>
      <c r="J9" s="12">
        <v>43.863900000000001</v>
      </c>
      <c r="K9" s="10">
        <f t="shared" si="1"/>
        <v>94.294499999999999</v>
      </c>
      <c r="L9" s="16"/>
      <c r="M9" s="13">
        <v>20</v>
      </c>
      <c r="N9" s="14">
        <f t="shared" si="2"/>
        <v>5.3839574981461125</v>
      </c>
      <c r="O9" s="14">
        <f t="shared" si="3"/>
        <v>11.409722947112884</v>
      </c>
      <c r="P9" s="14">
        <f t="shared" si="4"/>
        <v>6.1923146025035933</v>
      </c>
      <c r="Q9" s="14">
        <f t="shared" si="5"/>
        <v>33.872089318774385</v>
      </c>
      <c r="R9" s="14">
        <f t="shared" si="6"/>
        <v>0</v>
      </c>
      <c r="S9" s="14">
        <f t="shared" si="7"/>
        <v>43.141915633463036</v>
      </c>
      <c r="T9" s="10">
        <f t="shared" si="8"/>
        <v>100</v>
      </c>
      <c r="U9" s="15">
        <f t="shared" si="9"/>
        <v>53.482016448467299</v>
      </c>
      <c r="V9" s="15">
        <f t="shared" si="10"/>
        <v>46.517983551532701</v>
      </c>
      <c r="W9" s="16">
        <f t="shared" si="11"/>
        <v>100</v>
      </c>
    </row>
    <row r="10" spans="1:23">
      <c r="A10" s="12">
        <v>39</v>
      </c>
      <c r="B10" s="12">
        <v>53.683199999999999</v>
      </c>
      <c r="C10" s="12">
        <v>25.803000000000001</v>
      </c>
      <c r="D10" s="12">
        <v>0</v>
      </c>
      <c r="E10" s="12">
        <v>81.661299999999997</v>
      </c>
      <c r="F10" s="12">
        <v>82.783699999999996</v>
      </c>
      <c r="G10" s="12">
        <v>224.42060000000001</v>
      </c>
      <c r="H10" s="18">
        <f t="shared" si="0"/>
        <v>468.35180000000003</v>
      </c>
      <c r="I10" s="12">
        <v>54.567100000000003</v>
      </c>
      <c r="J10" s="12">
        <v>34.755899999999997</v>
      </c>
      <c r="K10" s="10">
        <f t="shared" si="1"/>
        <v>89.323000000000008</v>
      </c>
      <c r="L10" s="16"/>
      <c r="M10" s="13">
        <v>39</v>
      </c>
      <c r="N10" s="14">
        <f t="shared" si="2"/>
        <v>11.462153022578327</v>
      </c>
      <c r="O10" s="14">
        <f t="shared" si="3"/>
        <v>5.5093201307222479</v>
      </c>
      <c r="P10" s="14">
        <f t="shared" si="4"/>
        <v>0</v>
      </c>
      <c r="Q10" s="14">
        <f t="shared" si="5"/>
        <v>17.435889004803652</v>
      </c>
      <c r="R10" s="14">
        <f t="shared" si="6"/>
        <v>17.675537918291333</v>
      </c>
      <c r="S10" s="14">
        <f t="shared" si="7"/>
        <v>47.917099923604432</v>
      </c>
      <c r="T10" s="10">
        <f t="shared" si="8"/>
        <v>100</v>
      </c>
      <c r="U10" s="15">
        <f t="shared" si="9"/>
        <v>61.089640965932624</v>
      </c>
      <c r="V10" s="15">
        <f t="shared" si="10"/>
        <v>38.910359034067369</v>
      </c>
      <c r="W10" s="16">
        <f t="shared" si="11"/>
        <v>100</v>
      </c>
    </row>
    <row r="11" spans="1:23">
      <c r="A11" s="12">
        <v>1</v>
      </c>
      <c r="B11" s="12">
        <v>19.233899999999998</v>
      </c>
      <c r="C11" s="12">
        <v>21.042200000000001</v>
      </c>
      <c r="D11" s="12">
        <v>24.662500000000001</v>
      </c>
      <c r="E11" s="12">
        <v>124.6656</v>
      </c>
      <c r="F11" s="12">
        <v>0</v>
      </c>
      <c r="G11" s="12">
        <v>90.662999999999997</v>
      </c>
      <c r="H11" s="18">
        <f t="shared" si="0"/>
        <v>280.2672</v>
      </c>
      <c r="I11" s="12">
        <v>48.013300000000001</v>
      </c>
      <c r="J11" s="12">
        <v>32.965000000000003</v>
      </c>
      <c r="K11" s="10">
        <f t="shared" si="1"/>
        <v>80.978300000000004</v>
      </c>
      <c r="L11" s="16"/>
      <c r="M11" s="13">
        <v>1</v>
      </c>
      <c r="N11" s="14">
        <f t="shared" si="2"/>
        <v>6.8627010224528595</v>
      </c>
      <c r="O11" s="14">
        <f t="shared" si="3"/>
        <v>7.5079067404248523</v>
      </c>
      <c r="P11" s="14">
        <f t="shared" si="4"/>
        <v>8.7996383451220836</v>
      </c>
      <c r="Q11" s="14">
        <f t="shared" si="5"/>
        <v>44.48098100669646</v>
      </c>
      <c r="R11" s="14">
        <f t="shared" si="6"/>
        <v>0</v>
      </c>
      <c r="S11" s="14">
        <f t="shared" si="7"/>
        <v>32.348772885303738</v>
      </c>
      <c r="T11" s="10">
        <f t="shared" si="8"/>
        <v>100</v>
      </c>
      <c r="U11" s="15">
        <f t="shared" si="9"/>
        <v>59.29156329535197</v>
      </c>
      <c r="V11" s="15">
        <f t="shared" si="10"/>
        <v>40.708436704648037</v>
      </c>
      <c r="W11" s="16">
        <f t="shared" si="11"/>
        <v>100</v>
      </c>
    </row>
    <row r="12" spans="1:23">
      <c r="A12" s="12">
        <v>4</v>
      </c>
      <c r="B12" s="12">
        <v>20.9041</v>
      </c>
      <c r="C12" s="12">
        <v>20.9998</v>
      </c>
      <c r="D12" s="12">
        <v>28.886199999999999</v>
      </c>
      <c r="E12" s="12">
        <v>58.988399999999999</v>
      </c>
      <c r="F12" s="12">
        <v>59.181100000000001</v>
      </c>
      <c r="G12" s="12">
        <v>160.886</v>
      </c>
      <c r="H12" s="18">
        <f t="shared" si="0"/>
        <v>349.84559999999999</v>
      </c>
      <c r="I12" s="12">
        <v>41.131399999999999</v>
      </c>
      <c r="J12" s="12">
        <v>28.1311</v>
      </c>
      <c r="K12" s="10">
        <f t="shared" si="1"/>
        <v>69.262500000000003</v>
      </c>
      <c r="L12" s="16"/>
      <c r="M12" s="13">
        <v>4</v>
      </c>
      <c r="N12" s="14">
        <f t="shared" si="2"/>
        <v>5.975235932651433</v>
      </c>
      <c r="O12" s="14">
        <f t="shared" si="3"/>
        <v>6.0025908572238729</v>
      </c>
      <c r="P12" s="14">
        <f t="shared" si="4"/>
        <v>8.2568424470680775</v>
      </c>
      <c r="Q12" s="14">
        <f t="shared" si="5"/>
        <v>16.86126679883926</v>
      </c>
      <c r="R12" s="14">
        <f t="shared" si="6"/>
        <v>16.916348240480943</v>
      </c>
      <c r="S12" s="14">
        <f t="shared" si="7"/>
        <v>45.987715723736414</v>
      </c>
      <c r="T12" s="10">
        <f t="shared" si="8"/>
        <v>100</v>
      </c>
      <c r="U12" s="15">
        <f t="shared" si="9"/>
        <v>59.384804186969852</v>
      </c>
      <c r="V12" s="15">
        <f t="shared" si="10"/>
        <v>40.615195813030134</v>
      </c>
      <c r="W12" s="16">
        <f t="shared" si="11"/>
        <v>99.999999999999986</v>
      </c>
    </row>
    <row r="13" spans="1:23">
      <c r="A13" s="12">
        <v>7</v>
      </c>
      <c r="B13" s="12">
        <v>28.633700000000001</v>
      </c>
      <c r="C13" s="12">
        <v>55.459400000000002</v>
      </c>
      <c r="D13" s="12">
        <v>31.2044</v>
      </c>
      <c r="E13" s="12">
        <v>93.949299999999994</v>
      </c>
      <c r="F13" s="12">
        <v>72.5291</v>
      </c>
      <c r="G13" s="12">
        <v>247.15559999999999</v>
      </c>
      <c r="H13" s="18">
        <f t="shared" si="0"/>
        <v>528.93149999999991</v>
      </c>
      <c r="I13" s="12">
        <v>58.502400000000002</v>
      </c>
      <c r="J13" s="12">
        <v>32.8949</v>
      </c>
      <c r="K13" s="10">
        <f t="shared" si="1"/>
        <v>91.397300000000001</v>
      </c>
      <c r="L13" s="16"/>
      <c r="M13" s="13">
        <v>7</v>
      </c>
      <c r="N13" s="14">
        <f t="shared" si="2"/>
        <v>5.4134987233696625</v>
      </c>
      <c r="O13" s="14">
        <f t="shared" si="3"/>
        <v>10.485176246829695</v>
      </c>
      <c r="P13" s="14">
        <f t="shared" si="4"/>
        <v>5.8995162889712569</v>
      </c>
      <c r="Q13" s="14">
        <f t="shared" si="5"/>
        <v>17.762092066742103</v>
      </c>
      <c r="R13" s="14">
        <f t="shared" si="6"/>
        <v>13.712380525644626</v>
      </c>
      <c r="S13" s="14">
        <f t="shared" si="7"/>
        <v>46.727336148442667</v>
      </c>
      <c r="T13" s="10">
        <f t="shared" si="8"/>
        <v>100.00000000000001</v>
      </c>
      <c r="U13" s="15">
        <f t="shared" si="9"/>
        <v>64.008893041698173</v>
      </c>
      <c r="V13" s="15">
        <f t="shared" si="10"/>
        <v>35.991106958301835</v>
      </c>
      <c r="W13" s="16">
        <f t="shared" si="11"/>
        <v>100</v>
      </c>
    </row>
    <row r="14" spans="1:23">
      <c r="A14" s="12">
        <v>13</v>
      </c>
      <c r="B14" s="12">
        <v>21.878699999999998</v>
      </c>
      <c r="C14" s="12">
        <v>40.928899999999999</v>
      </c>
      <c r="D14" s="12">
        <v>25.224799999999998</v>
      </c>
      <c r="E14" s="12">
        <v>132.70230000000001</v>
      </c>
      <c r="F14" s="12"/>
      <c r="G14" s="12">
        <v>96.231899999999996</v>
      </c>
      <c r="H14" s="18">
        <f t="shared" si="0"/>
        <v>316.96659999999997</v>
      </c>
      <c r="I14" s="12">
        <v>35.995100000000001</v>
      </c>
      <c r="J14" s="12">
        <v>30.5305</v>
      </c>
      <c r="K14" s="10">
        <f t="shared" si="1"/>
        <v>66.525599999999997</v>
      </c>
      <c r="L14" s="16"/>
      <c r="M14" s="13">
        <v>13</v>
      </c>
      <c r="N14" s="14">
        <f t="shared" si="2"/>
        <v>6.9025253764907726</v>
      </c>
      <c r="O14" s="14">
        <f t="shared" si="3"/>
        <v>12.912685437519286</v>
      </c>
      <c r="P14" s="14">
        <f t="shared" si="4"/>
        <v>7.9581886545774863</v>
      </c>
      <c r="Q14" s="14">
        <f t="shared" si="5"/>
        <v>41.866335443545161</v>
      </c>
      <c r="R14" s="14">
        <f t="shared" si="6"/>
        <v>0</v>
      </c>
      <c r="S14" s="14">
        <f t="shared" si="7"/>
        <v>30.360265087867305</v>
      </c>
      <c r="T14" s="10">
        <f t="shared" si="8"/>
        <v>100.00000000000001</v>
      </c>
      <c r="U14" s="15">
        <f t="shared" si="9"/>
        <v>54.10714070974182</v>
      </c>
      <c r="V14" s="15">
        <f t="shared" si="10"/>
        <v>45.892859290258187</v>
      </c>
      <c r="W14" s="16">
        <f t="shared" si="11"/>
        <v>100</v>
      </c>
    </row>
    <row r="15" spans="1:23">
      <c r="A15" s="12">
        <v>15</v>
      </c>
      <c r="B15" s="12">
        <v>44.637500000000003</v>
      </c>
      <c r="C15" s="12">
        <v>27.1037</v>
      </c>
      <c r="D15" s="12"/>
      <c r="E15" s="12"/>
      <c r="F15" s="12">
        <v>141.81399999999999</v>
      </c>
      <c r="G15" s="12">
        <v>184.53469999999999</v>
      </c>
      <c r="H15" s="18">
        <f t="shared" si="0"/>
        <v>398.0899</v>
      </c>
      <c r="I15" s="12">
        <v>35.899900000000002</v>
      </c>
      <c r="J15" s="12">
        <v>33.068100000000001</v>
      </c>
      <c r="K15" s="10">
        <f t="shared" si="1"/>
        <v>68.968000000000004</v>
      </c>
      <c r="L15" s="16"/>
      <c r="M15" s="13">
        <v>15</v>
      </c>
      <c r="N15" s="14">
        <f t="shared" si="2"/>
        <v>11.21291949381283</v>
      </c>
      <c r="O15" s="14">
        <f t="shared" si="3"/>
        <v>6.8084369887304348</v>
      </c>
      <c r="P15" s="14">
        <f t="shared" si="4"/>
        <v>0</v>
      </c>
      <c r="Q15" s="14">
        <f t="shared" si="5"/>
        <v>0</v>
      </c>
      <c r="R15" s="14">
        <f t="shared" si="6"/>
        <v>35.623611651539008</v>
      </c>
      <c r="S15" s="14">
        <f t="shared" si="7"/>
        <v>46.355031865917724</v>
      </c>
      <c r="T15" s="10">
        <f t="shared" si="8"/>
        <v>100</v>
      </c>
      <c r="U15" s="15">
        <f t="shared" si="9"/>
        <v>52.05298109268066</v>
      </c>
      <c r="V15" s="15">
        <f t="shared" si="10"/>
        <v>47.947018907319332</v>
      </c>
      <c r="W15" s="16">
        <f t="shared" si="11"/>
        <v>100</v>
      </c>
    </row>
    <row r="16" spans="1:23">
      <c r="A16" s="12">
        <v>27</v>
      </c>
      <c r="B16" s="12">
        <v>22.296299999999999</v>
      </c>
      <c r="C16" s="12">
        <v>46.161099999999998</v>
      </c>
      <c r="D16" s="12">
        <v>24.6008</v>
      </c>
      <c r="E16" s="12">
        <v>115.5859</v>
      </c>
      <c r="F16" s="12"/>
      <c r="G16" s="12">
        <v>93.569800000000001</v>
      </c>
      <c r="H16" s="18">
        <f t="shared" si="0"/>
        <v>302.21389999999997</v>
      </c>
      <c r="I16" s="12">
        <v>30.619199999999999</v>
      </c>
      <c r="J16" s="12">
        <v>27.515999999999998</v>
      </c>
      <c r="K16" s="10">
        <f t="shared" si="1"/>
        <v>58.135199999999998</v>
      </c>
      <c r="L16" s="16"/>
      <c r="M16" s="13">
        <v>27</v>
      </c>
      <c r="N16" s="14">
        <f t="shared" si="2"/>
        <v>7.3776553626421553</v>
      </c>
      <c r="O16" s="14">
        <f t="shared" si="3"/>
        <v>15.274313987543261</v>
      </c>
      <c r="P16" s="14">
        <f t="shared" si="4"/>
        <v>8.1401947428625885</v>
      </c>
      <c r="Q16" s="14">
        <f t="shared" si="5"/>
        <v>38.246387740603595</v>
      </c>
      <c r="R16" s="14">
        <f t="shared" si="6"/>
        <v>0</v>
      </c>
      <c r="S16" s="14">
        <f t="shared" si="7"/>
        <v>30.961448166348411</v>
      </c>
      <c r="T16" s="10">
        <f t="shared" si="8"/>
        <v>100.00000000000003</v>
      </c>
      <c r="U16" s="15">
        <f t="shared" si="9"/>
        <v>52.668950996986339</v>
      </c>
      <c r="V16" s="15">
        <f t="shared" si="10"/>
        <v>47.331049003013668</v>
      </c>
      <c r="W16" s="16">
        <f t="shared" si="11"/>
        <v>100</v>
      </c>
    </row>
    <row r="17" spans="1:23">
      <c r="A17" s="12">
        <v>35</v>
      </c>
      <c r="B17" s="12">
        <v>31.584199999999999</v>
      </c>
      <c r="C17" s="12">
        <v>18.036100000000001</v>
      </c>
      <c r="D17" s="12"/>
      <c r="E17" s="12">
        <v>35.821899999999999</v>
      </c>
      <c r="F17" s="12">
        <v>44.223100000000002</v>
      </c>
      <c r="G17" s="12">
        <v>152.5247</v>
      </c>
      <c r="H17" s="18">
        <f t="shared" si="0"/>
        <v>282.19</v>
      </c>
      <c r="I17" s="12">
        <v>31.482600000000001</v>
      </c>
      <c r="J17" s="12">
        <v>25.42</v>
      </c>
      <c r="K17" s="10">
        <f t="shared" si="1"/>
        <v>56.902600000000007</v>
      </c>
      <c r="L17" s="16"/>
      <c r="M17" s="13">
        <v>35</v>
      </c>
      <c r="N17" s="14">
        <f t="shared" si="2"/>
        <v>11.192529855770934</v>
      </c>
      <c r="O17" s="14">
        <f t="shared" si="3"/>
        <v>6.3914738296892173</v>
      </c>
      <c r="P17" s="14">
        <f t="shared" si="4"/>
        <v>0</v>
      </c>
      <c r="Q17" s="14">
        <f t="shared" si="5"/>
        <v>12.69424855593749</v>
      </c>
      <c r="R17" s="14">
        <f t="shared" si="6"/>
        <v>15.671391615578155</v>
      </c>
      <c r="S17" s="14">
        <f t="shared" si="7"/>
        <v>54.050356143024203</v>
      </c>
      <c r="T17" s="10">
        <f t="shared" si="8"/>
        <v>100</v>
      </c>
      <c r="U17" s="15">
        <f t="shared" si="9"/>
        <v>55.32717309929599</v>
      </c>
      <c r="V17" s="15">
        <f t="shared" si="10"/>
        <v>44.67282690070401</v>
      </c>
      <c r="W17" s="16">
        <f t="shared" si="11"/>
        <v>100</v>
      </c>
    </row>
    <row r="18" spans="1:23">
      <c r="A18" s="12">
        <v>16</v>
      </c>
      <c r="B18" s="12">
        <v>43.168700000000001</v>
      </c>
      <c r="C18" s="12">
        <v>20.461300000000001</v>
      </c>
      <c r="D18" s="12"/>
      <c r="E18" s="12"/>
      <c r="F18" s="12">
        <v>119.5077</v>
      </c>
      <c r="G18" s="12">
        <v>205.3477</v>
      </c>
      <c r="H18" s="18">
        <f t="shared" si="0"/>
        <v>388.48540000000003</v>
      </c>
      <c r="I18" s="12">
        <v>34.2331</v>
      </c>
      <c r="J18" s="12">
        <v>32.624299999999998</v>
      </c>
      <c r="K18" s="10">
        <f t="shared" si="1"/>
        <v>66.857399999999998</v>
      </c>
      <c r="L18" s="16"/>
      <c r="M18" s="13">
        <v>16</v>
      </c>
      <c r="N18" s="14">
        <f t="shared" si="2"/>
        <v>11.112052087414352</v>
      </c>
      <c r="O18" s="14">
        <f t="shared" si="3"/>
        <v>5.2669418207222201</v>
      </c>
      <c r="P18" s="14">
        <f t="shared" si="4"/>
        <v>0</v>
      </c>
      <c r="Q18" s="14">
        <f t="shared" si="5"/>
        <v>0</v>
      </c>
      <c r="R18" s="14">
        <f t="shared" si="6"/>
        <v>30.762468808351613</v>
      </c>
      <c r="S18" s="14">
        <f t="shared" si="7"/>
        <v>52.858537283511808</v>
      </c>
      <c r="T18" s="10">
        <f t="shared" si="8"/>
        <v>100</v>
      </c>
      <c r="U18" s="15">
        <f t="shared" si="9"/>
        <v>51.203157765632525</v>
      </c>
      <c r="V18" s="15">
        <f t="shared" si="10"/>
        <v>48.796842234367475</v>
      </c>
      <c r="W18" s="16">
        <f t="shared" si="11"/>
        <v>100</v>
      </c>
    </row>
    <row r="19" spans="1:23">
      <c r="A19" s="12">
        <v>43</v>
      </c>
      <c r="B19" s="12">
        <v>16.117999999999999</v>
      </c>
      <c r="C19" s="12">
        <v>30.211099999999998</v>
      </c>
      <c r="D19" s="12">
        <v>21.995200000000001</v>
      </c>
      <c r="E19" s="12">
        <v>89.491799999999998</v>
      </c>
      <c r="F19" s="12">
        <v>73.391599999999997</v>
      </c>
      <c r="G19" s="12">
        <v>192.00819999999999</v>
      </c>
      <c r="H19" s="18">
        <f t="shared" si="0"/>
        <v>423.21589999999998</v>
      </c>
      <c r="I19" s="12">
        <v>42.7654</v>
      </c>
      <c r="J19" s="12">
        <v>52.318899999999999</v>
      </c>
      <c r="K19" s="10">
        <f t="shared" si="1"/>
        <v>95.084299999999999</v>
      </c>
      <c r="L19" s="16"/>
      <c r="M19" s="13">
        <v>43</v>
      </c>
      <c r="N19" s="14">
        <f t="shared" si="2"/>
        <v>3.8084580470629765</v>
      </c>
      <c r="O19" s="14">
        <f t="shared" si="3"/>
        <v>7.1384605351547519</v>
      </c>
      <c r="P19" s="14">
        <f t="shared" si="4"/>
        <v>5.197158235312048</v>
      </c>
      <c r="Q19" s="14">
        <f t="shared" si="5"/>
        <v>21.145661115284188</v>
      </c>
      <c r="R19" s="14">
        <f t="shared" si="6"/>
        <v>17.341408959351483</v>
      </c>
      <c r="S19" s="14">
        <f t="shared" si="7"/>
        <v>45.36885310783456</v>
      </c>
      <c r="T19" s="10">
        <f t="shared" si="8"/>
        <v>100</v>
      </c>
      <c r="U19" s="15">
        <f t="shared" si="9"/>
        <v>44.976299978019505</v>
      </c>
      <c r="V19" s="15">
        <f t="shared" si="10"/>
        <v>55.023700021980495</v>
      </c>
      <c r="W19" s="16">
        <f t="shared" si="11"/>
        <v>100</v>
      </c>
    </row>
    <row r="20" spans="1:23">
      <c r="A20" s="12">
        <v>12</v>
      </c>
      <c r="B20" s="12">
        <v>48.854300000000002</v>
      </c>
      <c r="C20" s="12">
        <v>34.638500000000001</v>
      </c>
      <c r="D20" s="12"/>
      <c r="E20" s="12">
        <v>110.5779</v>
      </c>
      <c r="F20" s="12"/>
      <c r="G20" s="12">
        <v>154.7124</v>
      </c>
      <c r="H20" s="18">
        <f t="shared" si="0"/>
        <v>348.78309999999999</v>
      </c>
      <c r="I20" s="12">
        <v>38.413899999999998</v>
      </c>
      <c r="J20" s="12">
        <v>32.720399999999998</v>
      </c>
      <c r="K20" s="10">
        <f t="shared" si="1"/>
        <v>71.134299999999996</v>
      </c>
      <c r="L20" s="16"/>
      <c r="M20" s="13">
        <v>12</v>
      </c>
      <c r="N20" s="14">
        <f t="shared" si="2"/>
        <v>14.007072016964125</v>
      </c>
      <c r="O20" s="14">
        <f t="shared" si="3"/>
        <v>9.9312438016635554</v>
      </c>
      <c r="P20" s="14">
        <f t="shared" si="4"/>
        <v>0</v>
      </c>
      <c r="Q20" s="14">
        <f t="shared" si="5"/>
        <v>31.703915700043954</v>
      </c>
      <c r="R20" s="14">
        <f t="shared" si="6"/>
        <v>0</v>
      </c>
      <c r="S20" s="14">
        <f t="shared" si="7"/>
        <v>44.357768481328371</v>
      </c>
      <c r="T20" s="10">
        <f t="shared" si="8"/>
        <v>100</v>
      </c>
      <c r="U20" s="15">
        <f t="shared" si="9"/>
        <v>54.001937180797455</v>
      </c>
      <c r="V20" s="15">
        <f t="shared" si="10"/>
        <v>45.998062819202552</v>
      </c>
      <c r="W20" s="16">
        <f t="shared" si="11"/>
        <v>100</v>
      </c>
    </row>
    <row r="21" spans="1:23">
      <c r="A21" s="12">
        <v>26</v>
      </c>
      <c r="B21" s="12">
        <v>26.6496</v>
      </c>
      <c r="C21" s="12">
        <v>29.3474</v>
      </c>
      <c r="D21" s="12">
        <v>32.830500000000001</v>
      </c>
      <c r="E21" s="12">
        <v>101.1587</v>
      </c>
      <c r="F21" s="12">
        <v>92.511200000000002</v>
      </c>
      <c r="G21" s="12">
        <v>271.62349999999998</v>
      </c>
      <c r="H21" s="18">
        <f t="shared" si="0"/>
        <v>554.12089999999989</v>
      </c>
      <c r="I21" s="12">
        <v>47.209499999999998</v>
      </c>
      <c r="J21" s="12">
        <v>44.885100000000001</v>
      </c>
      <c r="K21" s="10">
        <f t="shared" si="1"/>
        <v>92.0946</v>
      </c>
      <c r="L21" s="16"/>
      <c r="M21" s="13">
        <v>26</v>
      </c>
      <c r="N21" s="14">
        <f t="shared" si="2"/>
        <v>4.8093475629596361</v>
      </c>
      <c r="O21" s="14">
        <f t="shared" si="3"/>
        <v>5.2962088237422567</v>
      </c>
      <c r="P21" s="14">
        <f t="shared" si="4"/>
        <v>5.9247900593534748</v>
      </c>
      <c r="Q21" s="14">
        <f t="shared" si="5"/>
        <v>18.255709178267779</v>
      </c>
      <c r="R21" s="14">
        <f t="shared" si="6"/>
        <v>16.695129167659985</v>
      </c>
      <c r="S21" s="14">
        <f t="shared" si="7"/>
        <v>49.018815208016889</v>
      </c>
      <c r="T21" s="10">
        <f t="shared" si="8"/>
        <v>100.00000000000003</v>
      </c>
      <c r="U21" s="15">
        <f t="shared" si="9"/>
        <v>51.261963242144489</v>
      </c>
      <c r="V21" s="15">
        <f t="shared" si="10"/>
        <v>48.738036757855511</v>
      </c>
      <c r="W21" s="16">
        <f t="shared" si="11"/>
        <v>100</v>
      </c>
    </row>
    <row r="22" spans="1:23">
      <c r="A22" s="12">
        <v>45</v>
      </c>
      <c r="B22" s="12">
        <v>49.494500000000002</v>
      </c>
      <c r="C22" s="12">
        <v>16.4376</v>
      </c>
      <c r="D22" s="12"/>
      <c r="E22" s="12">
        <v>86.787099999999995</v>
      </c>
      <c r="F22" s="12">
        <v>76.015100000000004</v>
      </c>
      <c r="G22" s="12">
        <v>210.3289</v>
      </c>
      <c r="H22" s="18">
        <f t="shared" si="0"/>
        <v>439.06320000000005</v>
      </c>
      <c r="I22" s="12">
        <v>56.214300000000001</v>
      </c>
      <c r="J22" s="12">
        <v>42.1004</v>
      </c>
      <c r="K22" s="10">
        <f t="shared" si="1"/>
        <v>98.314700000000002</v>
      </c>
      <c r="L22" s="16"/>
      <c r="M22" s="13">
        <v>45</v>
      </c>
      <c r="N22" s="14">
        <f t="shared" si="2"/>
        <v>11.272750711059363</v>
      </c>
      <c r="O22" s="14">
        <f t="shared" si="3"/>
        <v>3.7437890490480639</v>
      </c>
      <c r="P22" s="14">
        <f t="shared" si="4"/>
        <v>0</v>
      </c>
      <c r="Q22" s="14">
        <f t="shared" si="5"/>
        <v>19.766425425770137</v>
      </c>
      <c r="R22" s="14">
        <f t="shared" si="6"/>
        <v>17.313020084580078</v>
      </c>
      <c r="S22" s="14">
        <f t="shared" si="7"/>
        <v>47.904014729542347</v>
      </c>
      <c r="T22" s="10">
        <f t="shared" si="8"/>
        <v>100</v>
      </c>
      <c r="U22" s="15">
        <f t="shared" si="9"/>
        <v>57.17791947694495</v>
      </c>
      <c r="V22" s="15">
        <f t="shared" si="10"/>
        <v>42.822080523055043</v>
      </c>
      <c r="W22" s="16">
        <f t="shared" si="11"/>
        <v>100</v>
      </c>
    </row>
    <row r="23" spans="1:23">
      <c r="A23" s="12">
        <v>31</v>
      </c>
      <c r="B23" s="12">
        <v>12.507899999999999</v>
      </c>
      <c r="C23" s="12">
        <v>16.2836</v>
      </c>
      <c r="D23" s="12">
        <v>17.652000000000001</v>
      </c>
      <c r="E23" s="12">
        <v>102.46169999999999</v>
      </c>
      <c r="F23" s="12">
        <v>86.094800000000006</v>
      </c>
      <c r="G23" s="12">
        <v>181.10810000000001</v>
      </c>
      <c r="H23" s="18">
        <f t="shared" si="0"/>
        <v>416.10810000000004</v>
      </c>
      <c r="I23" s="12">
        <v>49.775500000000001</v>
      </c>
      <c r="J23" s="12">
        <v>29.572299999999998</v>
      </c>
      <c r="K23" s="10">
        <f t="shared" si="1"/>
        <v>79.347800000000007</v>
      </c>
      <c r="L23" s="16"/>
      <c r="M23" s="13">
        <v>31</v>
      </c>
      <c r="N23" s="14">
        <f t="shared" si="2"/>
        <v>3.0059256236540453</v>
      </c>
      <c r="O23" s="14">
        <f t="shared" si="3"/>
        <v>3.913310026889647</v>
      </c>
      <c r="P23" s="14">
        <f t="shared" si="4"/>
        <v>4.2421668792316227</v>
      </c>
      <c r="Q23" s="14">
        <f t="shared" si="5"/>
        <v>24.623817705062695</v>
      </c>
      <c r="R23" s="14">
        <f t="shared" si="6"/>
        <v>20.690488841721656</v>
      </c>
      <c r="S23" s="14">
        <f t="shared" si="7"/>
        <v>43.524290923440326</v>
      </c>
      <c r="T23" s="10">
        <f t="shared" si="8"/>
        <v>100</v>
      </c>
      <c r="U23" s="15">
        <f t="shared" si="9"/>
        <v>62.730787747108295</v>
      </c>
      <c r="V23" s="15">
        <f t="shared" si="10"/>
        <v>37.269212252891691</v>
      </c>
      <c r="W23" s="16">
        <f t="shared" si="11"/>
        <v>99.999999999999986</v>
      </c>
    </row>
    <row r="24" spans="1:23">
      <c r="A24" s="12">
        <v>41</v>
      </c>
      <c r="B24" s="12">
        <v>44.52</v>
      </c>
      <c r="C24" s="12">
        <v>44.448799999999999</v>
      </c>
      <c r="D24" s="12"/>
      <c r="E24" s="12">
        <v>104.64279999999999</v>
      </c>
      <c r="F24" s="12">
        <v>83.680400000000006</v>
      </c>
      <c r="G24" s="12">
        <v>218.73159999999999</v>
      </c>
      <c r="H24" s="18">
        <f t="shared" si="0"/>
        <v>496.02359999999999</v>
      </c>
      <c r="I24" s="12">
        <v>37.97</v>
      </c>
      <c r="J24" s="12">
        <v>30.216200000000001</v>
      </c>
      <c r="K24" s="10">
        <f t="shared" si="1"/>
        <v>68.186199999999999</v>
      </c>
      <c r="L24" s="16"/>
      <c r="M24" s="13">
        <v>41</v>
      </c>
      <c r="N24" s="14">
        <f t="shared" si="2"/>
        <v>8.9753793972706148</v>
      </c>
      <c r="O24" s="14">
        <f t="shared" si="3"/>
        <v>8.9610252415409271</v>
      </c>
      <c r="P24" s="14">
        <f t="shared" si="4"/>
        <v>0</v>
      </c>
      <c r="Q24" s="14">
        <f t="shared" si="5"/>
        <v>21.096334932450794</v>
      </c>
      <c r="R24" s="14">
        <f t="shared" si="6"/>
        <v>16.870245689922818</v>
      </c>
      <c r="S24" s="14">
        <f t="shared" si="7"/>
        <v>44.097014738814842</v>
      </c>
      <c r="T24" s="10">
        <f t="shared" si="8"/>
        <v>100</v>
      </c>
      <c r="U24" s="15">
        <f t="shared" si="9"/>
        <v>55.685754595504669</v>
      </c>
      <c r="V24" s="15">
        <f t="shared" si="10"/>
        <v>44.314245404495338</v>
      </c>
      <c r="W24" s="16">
        <f t="shared" si="11"/>
        <v>100</v>
      </c>
    </row>
    <row r="25" spans="1:23">
      <c r="A25" s="12">
        <v>3</v>
      </c>
      <c r="B25" s="12">
        <v>21.2059</v>
      </c>
      <c r="C25" s="12">
        <v>19.4026</v>
      </c>
      <c r="D25" s="12">
        <v>27.1128</v>
      </c>
      <c r="E25" s="12">
        <v>66.066599999999994</v>
      </c>
      <c r="F25" s="12">
        <v>65.7727</v>
      </c>
      <c r="G25" s="12">
        <v>189.05690000000001</v>
      </c>
      <c r="H25" s="18">
        <f t="shared" si="0"/>
        <v>388.61749999999995</v>
      </c>
      <c r="I25" s="12">
        <v>33.824199999999998</v>
      </c>
      <c r="J25" s="12">
        <v>30.229700000000001</v>
      </c>
      <c r="K25" s="10">
        <f t="shared" si="1"/>
        <v>64.053899999999999</v>
      </c>
      <c r="L25" s="16"/>
      <c r="M25" s="13">
        <v>3</v>
      </c>
      <c r="N25" s="14">
        <f t="shared" si="2"/>
        <v>5.4567537488661735</v>
      </c>
      <c r="O25" s="14">
        <f t="shared" si="3"/>
        <v>4.9927242082510448</v>
      </c>
      <c r="P25" s="14">
        <f t="shared" si="4"/>
        <v>6.9767316191370705</v>
      </c>
      <c r="Q25" s="14">
        <f t="shared" si="5"/>
        <v>17.000418148951091</v>
      </c>
      <c r="R25" s="14">
        <f t="shared" si="6"/>
        <v>16.924791086350975</v>
      </c>
      <c r="S25" s="14">
        <f t="shared" si="7"/>
        <v>48.648581188443657</v>
      </c>
      <c r="T25" s="10">
        <f t="shared" si="8"/>
        <v>100.00000000000001</v>
      </c>
      <c r="U25" s="15">
        <f t="shared" si="9"/>
        <v>52.805840081556312</v>
      </c>
      <c r="V25" s="15">
        <f t="shared" si="10"/>
        <v>47.194159918443688</v>
      </c>
      <c r="W25" s="16">
        <f t="shared" si="11"/>
        <v>100</v>
      </c>
    </row>
    <row r="26" spans="1:23">
      <c r="A26" s="12">
        <v>17</v>
      </c>
      <c r="B26" s="12">
        <v>27.750900000000001</v>
      </c>
      <c r="C26" s="12">
        <v>25.7669</v>
      </c>
      <c r="D26" s="12">
        <v>28.262799999999999</v>
      </c>
      <c r="E26" s="12">
        <v>123.49469999999999</v>
      </c>
      <c r="F26" s="12"/>
      <c r="G26" s="12">
        <v>198.34889999999999</v>
      </c>
      <c r="H26" s="18">
        <f t="shared" si="0"/>
        <v>403.62419999999997</v>
      </c>
      <c r="I26" s="12">
        <v>47.558900000000001</v>
      </c>
      <c r="J26" s="12">
        <v>31.962299999999999</v>
      </c>
      <c r="K26" s="10">
        <f t="shared" si="1"/>
        <v>79.521199999999993</v>
      </c>
      <c r="L26" s="16"/>
      <c r="M26" s="13">
        <v>17</v>
      </c>
      <c r="N26" s="14">
        <f t="shared" si="2"/>
        <v>6.8754301649901084</v>
      </c>
      <c r="O26" s="14">
        <f t="shared" si="3"/>
        <v>6.3838838206430646</v>
      </c>
      <c r="P26" s="14">
        <f t="shared" si="4"/>
        <v>7.0022560589776335</v>
      </c>
      <c r="Q26" s="14">
        <f t="shared" si="5"/>
        <v>30.596455812114336</v>
      </c>
      <c r="R26" s="14">
        <f t="shared" si="6"/>
        <v>0</v>
      </c>
      <c r="S26" s="14">
        <f t="shared" si="7"/>
        <v>49.141974143274858</v>
      </c>
      <c r="T26" s="10">
        <f t="shared" si="8"/>
        <v>100</v>
      </c>
      <c r="U26" s="15">
        <f t="shared" si="9"/>
        <v>59.806567305322353</v>
      </c>
      <c r="V26" s="15">
        <f t="shared" si="10"/>
        <v>40.193432694677647</v>
      </c>
      <c r="W26" s="16">
        <f t="shared" si="11"/>
        <v>100</v>
      </c>
    </row>
    <row r="27" spans="1:23">
      <c r="A27" s="12">
        <v>23</v>
      </c>
      <c r="B27" s="12">
        <v>21.028199999999998</v>
      </c>
      <c r="C27" s="12">
        <v>31.096</v>
      </c>
      <c r="D27" s="12">
        <v>24.341899999999999</v>
      </c>
      <c r="E27" s="12">
        <v>56.7926</v>
      </c>
      <c r="F27" s="12">
        <v>62.957299999999996</v>
      </c>
      <c r="G27" s="12">
        <v>111.8794</v>
      </c>
      <c r="H27" s="18">
        <f t="shared" si="0"/>
        <v>308.09540000000004</v>
      </c>
      <c r="I27" s="12">
        <v>41.8294</v>
      </c>
      <c r="J27" s="12">
        <v>37.774500000000003</v>
      </c>
      <c r="K27" s="10">
        <f t="shared" si="1"/>
        <v>79.60390000000001</v>
      </c>
      <c r="L27" s="16"/>
      <c r="M27" s="13">
        <v>23</v>
      </c>
      <c r="N27" s="14">
        <f t="shared" si="2"/>
        <v>6.8252236158021171</v>
      </c>
      <c r="O27" s="14">
        <f t="shared" si="3"/>
        <v>10.092977694571225</v>
      </c>
      <c r="P27" s="14">
        <f t="shared" si="4"/>
        <v>7.9007671000605644</v>
      </c>
      <c r="Q27" s="14">
        <f t="shared" si="5"/>
        <v>18.43344626372221</v>
      </c>
      <c r="R27" s="14">
        <f t="shared" si="6"/>
        <v>20.434352476538105</v>
      </c>
      <c r="S27" s="14">
        <f t="shared" si="7"/>
        <v>36.313232849305763</v>
      </c>
      <c r="T27" s="10">
        <f t="shared" si="8"/>
        <v>99.999999999999986</v>
      </c>
      <c r="U27" s="15">
        <f t="shared" si="9"/>
        <v>52.546922952267408</v>
      </c>
      <c r="V27" s="15">
        <f t="shared" si="10"/>
        <v>47.453077047732585</v>
      </c>
      <c r="W27" s="16">
        <f t="shared" si="11"/>
        <v>100</v>
      </c>
    </row>
    <row r="28" spans="1:23">
      <c r="A28" s="12">
        <v>24</v>
      </c>
      <c r="B28" s="12">
        <v>21.657599999999999</v>
      </c>
      <c r="C28" s="12">
        <v>25.113700000000001</v>
      </c>
      <c r="D28" s="12">
        <v>25.358599999999999</v>
      </c>
      <c r="E28" s="12">
        <v>47.1098</v>
      </c>
      <c r="F28" s="12">
        <v>53.294899999999998</v>
      </c>
      <c r="G28" s="12">
        <v>102.1643</v>
      </c>
      <c r="H28" s="18">
        <f t="shared" si="0"/>
        <v>274.69889999999998</v>
      </c>
      <c r="I28" s="12">
        <v>39.325000000000003</v>
      </c>
      <c r="J28" s="12">
        <v>38.542000000000002</v>
      </c>
      <c r="K28" s="10">
        <f t="shared" si="1"/>
        <v>77.867000000000004</v>
      </c>
      <c r="L28" s="16"/>
      <c r="M28" s="13">
        <v>24</v>
      </c>
      <c r="N28" s="14">
        <f t="shared" si="2"/>
        <v>7.8841233073740007</v>
      </c>
      <c r="O28" s="14">
        <f t="shared" si="3"/>
        <v>9.1422644939604787</v>
      </c>
      <c r="P28" s="14">
        <f t="shared" si="4"/>
        <v>9.2314166529243469</v>
      </c>
      <c r="Q28" s="14">
        <f t="shared" si="5"/>
        <v>17.14961363150708</v>
      </c>
      <c r="R28" s="14">
        <f t="shared" si="6"/>
        <v>19.401206193399393</v>
      </c>
      <c r="S28" s="14">
        <f t="shared" si="7"/>
        <v>37.191375720834706</v>
      </c>
      <c r="T28" s="10">
        <f t="shared" si="8"/>
        <v>100</v>
      </c>
      <c r="U28" s="15">
        <f t="shared" si="9"/>
        <v>50.502780381933299</v>
      </c>
      <c r="V28" s="15">
        <f t="shared" si="10"/>
        <v>49.497219618066701</v>
      </c>
      <c r="W28" s="16">
        <f t="shared" si="11"/>
        <v>100</v>
      </c>
    </row>
    <row r="29" spans="1:23">
      <c r="A29" s="12">
        <v>25</v>
      </c>
      <c r="B29" s="12">
        <v>50.718499999999999</v>
      </c>
      <c r="C29" s="12">
        <v>23.603400000000001</v>
      </c>
      <c r="D29" s="12"/>
      <c r="E29" s="12">
        <v>50.418399999999998</v>
      </c>
      <c r="F29" s="12">
        <v>59.6449</v>
      </c>
      <c r="G29" s="12">
        <v>80.77</v>
      </c>
      <c r="H29" s="18">
        <f t="shared" si="0"/>
        <v>265.15519999999998</v>
      </c>
      <c r="I29" s="12">
        <v>31.555900000000001</v>
      </c>
      <c r="J29" s="12">
        <v>31.662299999999998</v>
      </c>
      <c r="K29" s="10">
        <f t="shared" si="1"/>
        <v>63.218199999999996</v>
      </c>
      <c r="L29" s="16"/>
      <c r="M29" s="13">
        <v>25</v>
      </c>
      <c r="N29" s="14">
        <f t="shared" si="2"/>
        <v>19.127854177477946</v>
      </c>
      <c r="O29" s="14">
        <f t="shared" si="3"/>
        <v>8.9017300056721513</v>
      </c>
      <c r="P29" s="14">
        <f t="shared" si="4"/>
        <v>0</v>
      </c>
      <c r="Q29" s="14">
        <f t="shared" si="5"/>
        <v>19.014675178914086</v>
      </c>
      <c r="R29" s="14">
        <f t="shared" si="6"/>
        <v>22.494335393007571</v>
      </c>
      <c r="S29" s="14">
        <f t="shared" si="7"/>
        <v>30.461405244928251</v>
      </c>
      <c r="T29" s="10">
        <f t="shared" si="8"/>
        <v>100</v>
      </c>
      <c r="U29" s="15">
        <f t="shared" si="9"/>
        <v>49.915847018738276</v>
      </c>
      <c r="V29" s="15">
        <f t="shared" si="10"/>
        <v>50.084152981261724</v>
      </c>
      <c r="W29" s="16">
        <f t="shared" si="11"/>
        <v>100</v>
      </c>
    </row>
    <row r="30" spans="1:23">
      <c r="A30" s="12">
        <v>28</v>
      </c>
      <c r="B30" s="12">
        <v>17.041899999999998</v>
      </c>
      <c r="C30" s="12">
        <v>22.586500000000001</v>
      </c>
      <c r="D30" s="12">
        <v>18.728000000000002</v>
      </c>
      <c r="E30" s="12">
        <v>56.7181</v>
      </c>
      <c r="F30" s="12">
        <v>67.250699999999995</v>
      </c>
      <c r="G30" s="12">
        <v>213.49719999999999</v>
      </c>
      <c r="H30" s="18">
        <f t="shared" si="0"/>
        <v>395.82240000000002</v>
      </c>
      <c r="I30" s="12">
        <v>55.096400000000003</v>
      </c>
      <c r="J30" s="12">
        <v>37.140799999999999</v>
      </c>
      <c r="K30" s="10">
        <f t="shared" si="1"/>
        <v>92.237200000000001</v>
      </c>
      <c r="L30" s="16"/>
      <c r="M30" s="13">
        <v>28</v>
      </c>
      <c r="N30" s="14">
        <f t="shared" si="2"/>
        <v>4.3054410260763403</v>
      </c>
      <c r="O30" s="14">
        <f t="shared" si="3"/>
        <v>5.7062207697189447</v>
      </c>
      <c r="P30" s="14">
        <f t="shared" si="4"/>
        <v>4.7314148971862133</v>
      </c>
      <c r="Q30" s="14">
        <f t="shared" si="5"/>
        <v>14.329178944900542</v>
      </c>
      <c r="R30" s="14">
        <f t="shared" si="6"/>
        <v>16.990119811309313</v>
      </c>
      <c r="S30" s="14">
        <f t="shared" si="7"/>
        <v>53.937624550808636</v>
      </c>
      <c r="T30" s="10">
        <f t="shared" si="8"/>
        <v>99.999999999999986</v>
      </c>
      <c r="U30" s="15">
        <f t="shared" si="9"/>
        <v>59.733383060196978</v>
      </c>
      <c r="V30" s="15">
        <f t="shared" si="10"/>
        <v>40.266616939803029</v>
      </c>
      <c r="W30" s="16">
        <f t="shared" si="11"/>
        <v>100</v>
      </c>
    </row>
    <row r="31" spans="1:23">
      <c r="A31" s="12">
        <v>30</v>
      </c>
      <c r="B31" s="12">
        <v>17.103000000000002</v>
      </c>
      <c r="C31" s="12">
        <v>24.386600000000001</v>
      </c>
      <c r="D31" s="12">
        <v>19.843800000000002</v>
      </c>
      <c r="E31" s="12">
        <v>113.291</v>
      </c>
      <c r="F31" s="12">
        <v>101.37649999999999</v>
      </c>
      <c r="G31" s="12">
        <v>231.39089999999999</v>
      </c>
      <c r="H31" s="18">
        <f t="shared" si="0"/>
        <v>507.39179999999999</v>
      </c>
      <c r="I31" s="12">
        <v>65.2624</v>
      </c>
      <c r="J31" s="12">
        <v>40.560400000000001</v>
      </c>
      <c r="K31" s="10">
        <f t="shared" si="1"/>
        <v>105.8228</v>
      </c>
      <c r="L31" s="16"/>
      <c r="M31" s="13">
        <v>30</v>
      </c>
      <c r="N31" s="14">
        <f t="shared" si="2"/>
        <v>3.3707679154452248</v>
      </c>
      <c r="O31" s="14">
        <f t="shared" si="3"/>
        <v>4.8062660847100807</v>
      </c>
      <c r="P31" s="14">
        <f t="shared" si="4"/>
        <v>3.9109421949664935</v>
      </c>
      <c r="Q31" s="14">
        <f t="shared" si="5"/>
        <v>22.328110150775</v>
      </c>
      <c r="R31" s="14">
        <f t="shared" si="6"/>
        <v>19.979924783963792</v>
      </c>
      <c r="S31" s="14">
        <f t="shared" si="7"/>
        <v>45.603988870139403</v>
      </c>
      <c r="T31" s="10">
        <f t="shared" si="8"/>
        <v>100</v>
      </c>
      <c r="U31" s="15">
        <f t="shared" si="9"/>
        <v>61.67139784621083</v>
      </c>
      <c r="V31" s="15">
        <f t="shared" si="10"/>
        <v>38.328602153789163</v>
      </c>
      <c r="W31" s="16">
        <f t="shared" si="11"/>
        <v>100</v>
      </c>
    </row>
    <row r="32" spans="1:23">
      <c r="A32" s="12">
        <v>37</v>
      </c>
      <c r="B32" s="12">
        <v>40.415799999999997</v>
      </c>
      <c r="C32" s="12">
        <v>19.847300000000001</v>
      </c>
      <c r="D32" s="12"/>
      <c r="E32" s="12">
        <v>142.00749999999999</v>
      </c>
      <c r="F32" s="12"/>
      <c r="G32" s="12">
        <v>193.5119</v>
      </c>
      <c r="H32" s="18">
        <f t="shared" si="0"/>
        <v>395.78250000000003</v>
      </c>
      <c r="I32" s="12">
        <v>34.624499999999998</v>
      </c>
      <c r="J32" s="12">
        <v>11.418200000000001</v>
      </c>
      <c r="K32" s="10">
        <f t="shared" si="1"/>
        <v>46.042699999999996</v>
      </c>
      <c r="L32" s="16"/>
      <c r="M32" s="13">
        <v>37</v>
      </c>
      <c r="N32" s="14">
        <f t="shared" si="2"/>
        <v>10.211618755250672</v>
      </c>
      <c r="O32" s="14">
        <f t="shared" si="3"/>
        <v>5.0146987297316068</v>
      </c>
      <c r="P32" s="14">
        <f t="shared" si="4"/>
        <v>0</v>
      </c>
      <c r="Q32" s="14">
        <f t="shared" si="5"/>
        <v>35.88018671871545</v>
      </c>
      <c r="R32" s="14">
        <f t="shared" si="6"/>
        <v>0</v>
      </c>
      <c r="S32" s="14">
        <f t="shared" si="7"/>
        <v>48.893495796302254</v>
      </c>
      <c r="T32" s="10">
        <f t="shared" si="8"/>
        <v>99.999999999999972</v>
      </c>
      <c r="U32" s="15">
        <f t="shared" si="9"/>
        <v>75.200846171054252</v>
      </c>
      <c r="V32" s="15">
        <f t="shared" si="10"/>
        <v>24.799153828945741</v>
      </c>
      <c r="W32" s="16">
        <f t="shared" si="11"/>
        <v>100</v>
      </c>
    </row>
    <row r="33" spans="1:23">
      <c r="A33" s="12">
        <v>40</v>
      </c>
      <c r="B33" s="12">
        <v>45.753399999999999</v>
      </c>
      <c r="C33" s="12">
        <v>45.265599999999999</v>
      </c>
      <c r="D33" s="12"/>
      <c r="E33" s="12">
        <v>122.5806</v>
      </c>
      <c r="F33" s="12">
        <v>95.160799999999995</v>
      </c>
      <c r="G33" s="12">
        <v>196.4692</v>
      </c>
      <c r="H33" s="18">
        <f t="shared" si="0"/>
        <v>505.2296</v>
      </c>
      <c r="I33" s="12">
        <v>41.796700000000001</v>
      </c>
      <c r="J33" s="12">
        <v>32.267200000000003</v>
      </c>
      <c r="K33" s="10">
        <f t="shared" si="1"/>
        <v>74.063900000000004</v>
      </c>
      <c r="L33" s="16"/>
      <c r="M33" s="13">
        <v>40</v>
      </c>
      <c r="N33" s="14">
        <f t="shared" si="2"/>
        <v>9.0559618834684272</v>
      </c>
      <c r="O33" s="14">
        <f t="shared" si="3"/>
        <v>8.9594117209284647</v>
      </c>
      <c r="P33" s="14">
        <f t="shared" si="4"/>
        <v>0</v>
      </c>
      <c r="Q33" s="14">
        <f t="shared" si="5"/>
        <v>24.262355174756188</v>
      </c>
      <c r="R33" s="14">
        <f t="shared" si="6"/>
        <v>18.835159301830295</v>
      </c>
      <c r="S33" s="14">
        <f t="shared" si="7"/>
        <v>38.887111919016618</v>
      </c>
      <c r="T33" s="10">
        <f t="shared" si="8"/>
        <v>100</v>
      </c>
      <c r="U33" s="15">
        <f t="shared" si="9"/>
        <v>56.433296113221154</v>
      </c>
      <c r="V33" s="15">
        <f t="shared" si="10"/>
        <v>43.566703886778853</v>
      </c>
      <c r="W33" s="16">
        <f t="shared" si="11"/>
        <v>100</v>
      </c>
    </row>
    <row r="34" spans="1:23">
      <c r="A34" s="12">
        <v>5</v>
      </c>
      <c r="B34" s="12">
        <v>55.199599999999997</v>
      </c>
      <c r="C34" s="12">
        <v>40.613799999999998</v>
      </c>
      <c r="D34" s="12"/>
      <c r="E34" s="12">
        <v>130.9769</v>
      </c>
      <c r="F34" s="12"/>
      <c r="G34" s="12">
        <v>192.57810000000001</v>
      </c>
      <c r="H34" s="18">
        <f t="shared" si="0"/>
        <v>419.36840000000001</v>
      </c>
      <c r="I34" s="12">
        <v>38.562100000000001</v>
      </c>
      <c r="J34" s="12">
        <v>29.572700000000001</v>
      </c>
      <c r="K34" s="10">
        <f t="shared" si="1"/>
        <v>68.134799999999998</v>
      </c>
      <c r="L34" s="16"/>
      <c r="M34" s="13">
        <v>5</v>
      </c>
      <c r="N34" s="14">
        <f t="shared" si="2"/>
        <v>13.162555881654411</v>
      </c>
      <c r="O34" s="14">
        <f t="shared" si="3"/>
        <v>9.6845160484194803</v>
      </c>
      <c r="P34" s="14">
        <f t="shared" si="4"/>
        <v>0</v>
      </c>
      <c r="Q34" s="14">
        <f t="shared" si="5"/>
        <v>31.231943083932883</v>
      </c>
      <c r="R34" s="14">
        <f t="shared" si="6"/>
        <v>0</v>
      </c>
      <c r="S34" s="14">
        <f t="shared" si="7"/>
        <v>45.920984985993222</v>
      </c>
      <c r="T34" s="10">
        <f t="shared" si="8"/>
        <v>100</v>
      </c>
      <c r="U34" s="15">
        <f t="shared" si="9"/>
        <v>56.596775803260599</v>
      </c>
      <c r="V34" s="15">
        <f t="shared" si="10"/>
        <v>43.403224196739409</v>
      </c>
      <c r="W34" s="16">
        <f t="shared" si="11"/>
        <v>100</v>
      </c>
    </row>
    <row r="35" spans="1:23">
      <c r="A35" s="12">
        <v>36</v>
      </c>
      <c r="B35" s="12">
        <v>39.579599999999999</v>
      </c>
      <c r="C35" s="12">
        <v>23.672699999999999</v>
      </c>
      <c r="D35" s="12"/>
      <c r="E35" s="12">
        <v>149.06540000000001</v>
      </c>
      <c r="F35" s="12"/>
      <c r="G35" s="12">
        <v>193.5624</v>
      </c>
      <c r="H35" s="18">
        <f t="shared" si="0"/>
        <v>405.88009999999997</v>
      </c>
      <c r="I35" s="12">
        <v>43.884300000000003</v>
      </c>
      <c r="J35" s="12">
        <v>9.3493999999999993</v>
      </c>
      <c r="K35" s="10">
        <f t="shared" si="1"/>
        <v>53.233699999999999</v>
      </c>
      <c r="L35" s="16"/>
      <c r="M35" s="13">
        <v>36</v>
      </c>
      <c r="N35" s="14">
        <f t="shared" si="2"/>
        <v>9.7515497803415361</v>
      </c>
      <c r="O35" s="14">
        <f t="shared" si="3"/>
        <v>5.8324367220762978</v>
      </c>
      <c r="P35" s="14">
        <f t="shared" si="4"/>
        <v>0</v>
      </c>
      <c r="Q35" s="14">
        <f t="shared" si="5"/>
        <v>36.726461829491029</v>
      </c>
      <c r="R35" s="14">
        <f t="shared" si="6"/>
        <v>0</v>
      </c>
      <c r="S35" s="14">
        <f t="shared" si="7"/>
        <v>47.689551668091148</v>
      </c>
      <c r="T35" s="10">
        <f t="shared" si="8"/>
        <v>100</v>
      </c>
      <c r="U35" s="15">
        <f t="shared" si="9"/>
        <v>82.437065242506165</v>
      </c>
      <c r="V35" s="15">
        <f t="shared" si="10"/>
        <v>17.562934757493842</v>
      </c>
      <c r="W35" s="16">
        <f t="shared" si="11"/>
        <v>100</v>
      </c>
    </row>
    <row r="36" spans="1:23">
      <c r="A36" s="12">
        <v>11</v>
      </c>
      <c r="B36" s="12">
        <v>46.146000000000001</v>
      </c>
      <c r="C36" s="12">
        <v>35.128900000000002</v>
      </c>
      <c r="D36" s="12"/>
      <c r="E36" s="12">
        <v>108.7008</v>
      </c>
      <c r="F36" s="12"/>
      <c r="G36" s="12">
        <v>133.08789999999999</v>
      </c>
      <c r="H36" s="18">
        <f t="shared" si="0"/>
        <v>323.06360000000001</v>
      </c>
      <c r="I36" s="12">
        <v>35.629199999999997</v>
      </c>
      <c r="J36" s="12">
        <v>42.334600000000002</v>
      </c>
      <c r="K36" s="10">
        <f t="shared" si="1"/>
        <v>77.963799999999992</v>
      </c>
      <c r="L36" s="16"/>
      <c r="M36" s="13">
        <v>11</v>
      </c>
      <c r="N36" s="14">
        <f t="shared" si="2"/>
        <v>14.283874754073192</v>
      </c>
      <c r="O36" s="14">
        <f t="shared" si="3"/>
        <v>10.873679362206081</v>
      </c>
      <c r="P36" s="14">
        <f t="shared" si="4"/>
        <v>0</v>
      </c>
      <c r="Q36" s="14">
        <f t="shared" si="5"/>
        <v>33.646873247249147</v>
      </c>
      <c r="R36" s="14">
        <f t="shared" si="6"/>
        <v>0</v>
      </c>
      <c r="S36" s="14">
        <f t="shared" si="7"/>
        <v>41.195572636471582</v>
      </c>
      <c r="T36" s="10">
        <f t="shared" si="8"/>
        <v>100</v>
      </c>
      <c r="U36" s="15">
        <f t="shared" si="9"/>
        <v>45.699670872892291</v>
      </c>
      <c r="V36" s="15">
        <f t="shared" si="10"/>
        <v>54.300329127107716</v>
      </c>
      <c r="W36" s="16">
        <f t="shared" si="11"/>
        <v>100</v>
      </c>
    </row>
    <row r="37" spans="1:23">
      <c r="A37" s="12">
        <v>19</v>
      </c>
      <c r="B37" s="12">
        <v>34.919600000000003</v>
      </c>
      <c r="C37" s="12">
        <v>46.951900000000002</v>
      </c>
      <c r="D37" s="12">
        <v>34.219299999999997</v>
      </c>
      <c r="E37" s="12">
        <v>160.73910000000001</v>
      </c>
      <c r="F37" s="12"/>
      <c r="G37" s="12">
        <v>208.22309999999999</v>
      </c>
      <c r="H37" s="18">
        <f t="shared" si="0"/>
        <v>485.053</v>
      </c>
      <c r="I37" s="12">
        <v>59.2577</v>
      </c>
      <c r="J37" s="12">
        <v>46.956099999999999</v>
      </c>
      <c r="K37" s="10">
        <f t="shared" si="1"/>
        <v>106.21379999999999</v>
      </c>
      <c r="L37" s="16"/>
      <c r="M37" s="13">
        <v>19</v>
      </c>
      <c r="N37" s="14">
        <f t="shared" si="2"/>
        <v>7.1991308166324099</v>
      </c>
      <c r="O37" s="14">
        <f t="shared" si="3"/>
        <v>9.6797463369982246</v>
      </c>
      <c r="P37" s="14">
        <f t="shared" si="4"/>
        <v>7.0547548412235361</v>
      </c>
      <c r="Q37" s="14">
        <f t="shared" si="5"/>
        <v>33.138461157852852</v>
      </c>
      <c r="R37" s="14">
        <f t="shared" si="6"/>
        <v>0</v>
      </c>
      <c r="S37" s="14">
        <f t="shared" si="7"/>
        <v>42.927906847292974</v>
      </c>
      <c r="T37" s="10">
        <f t="shared" si="8"/>
        <v>100</v>
      </c>
      <c r="U37" s="15">
        <f t="shared" si="9"/>
        <v>55.79096124985643</v>
      </c>
      <c r="V37" s="15">
        <f t="shared" si="10"/>
        <v>44.209038750143584</v>
      </c>
      <c r="W37" s="16">
        <f t="shared" si="11"/>
        <v>100.00000000000001</v>
      </c>
    </row>
    <row r="38" spans="1:23">
      <c r="A38" s="12">
        <v>21</v>
      </c>
      <c r="B38" s="12">
        <v>34.594099999999997</v>
      </c>
      <c r="C38" s="12">
        <v>6.5288000000000004</v>
      </c>
      <c r="D38" s="12"/>
      <c r="E38" s="12">
        <v>43.839599999999997</v>
      </c>
      <c r="F38" s="12"/>
      <c r="G38" s="12">
        <v>82.992699999999999</v>
      </c>
      <c r="H38" s="18">
        <f t="shared" si="0"/>
        <v>167.95519999999999</v>
      </c>
      <c r="I38" s="12">
        <v>47.279499999999999</v>
      </c>
      <c r="J38" s="12">
        <v>29.292999999999999</v>
      </c>
      <c r="K38" s="10">
        <f t="shared" si="1"/>
        <v>76.572499999999991</v>
      </c>
      <c r="L38" s="16"/>
      <c r="M38" s="13">
        <v>21</v>
      </c>
      <c r="N38" s="14">
        <f t="shared" si="2"/>
        <v>20.59721878215143</v>
      </c>
      <c r="O38" s="14">
        <f t="shared" si="3"/>
        <v>3.8872270700758298</v>
      </c>
      <c r="P38" s="14">
        <f t="shared" si="4"/>
        <v>0</v>
      </c>
      <c r="Q38" s="14">
        <f t="shared" si="5"/>
        <v>26.101960522806085</v>
      </c>
      <c r="R38" s="14">
        <f t="shared" si="6"/>
        <v>0</v>
      </c>
      <c r="S38" s="14">
        <f t="shared" si="7"/>
        <v>49.413593624966659</v>
      </c>
      <c r="T38" s="10">
        <f t="shared" si="8"/>
        <v>100</v>
      </c>
      <c r="U38" s="15">
        <f t="shared" si="9"/>
        <v>61.744751705899645</v>
      </c>
      <c r="V38" s="15">
        <f t="shared" si="10"/>
        <v>38.255248294100362</v>
      </c>
      <c r="W38" s="16">
        <f t="shared" si="11"/>
        <v>100</v>
      </c>
    </row>
    <row r="39" spans="1:23">
      <c r="A39" s="12">
        <v>29</v>
      </c>
      <c r="B39" s="12">
        <v>55.365400000000001</v>
      </c>
      <c r="C39" s="12">
        <v>38.099699999999999</v>
      </c>
      <c r="D39" s="12"/>
      <c r="E39" s="12">
        <v>70.981700000000004</v>
      </c>
      <c r="F39" s="12">
        <v>68.6524</v>
      </c>
      <c r="G39" s="12">
        <v>91.264300000000006</v>
      </c>
      <c r="H39" s="18">
        <f t="shared" si="0"/>
        <v>324.36349999999999</v>
      </c>
      <c r="I39" s="12">
        <v>35.052500000000002</v>
      </c>
      <c r="J39" s="12">
        <v>35.399099999999997</v>
      </c>
      <c r="K39" s="10">
        <f t="shared" si="1"/>
        <v>70.451599999999999</v>
      </c>
      <c r="L39" s="16"/>
      <c r="M39" s="13">
        <v>29</v>
      </c>
      <c r="N39" s="14">
        <f t="shared" si="2"/>
        <v>17.068936548039467</v>
      </c>
      <c r="O39" s="14">
        <f t="shared" si="3"/>
        <v>11.745988682450399</v>
      </c>
      <c r="P39" s="14">
        <f t="shared" si="4"/>
        <v>0</v>
      </c>
      <c r="Q39" s="14">
        <f t="shared" si="5"/>
        <v>21.883380836623111</v>
      </c>
      <c r="R39" s="14">
        <f t="shared" si="6"/>
        <v>21.165266745487703</v>
      </c>
      <c r="S39" s="14">
        <f t="shared" si="7"/>
        <v>28.136427187399327</v>
      </c>
      <c r="T39" s="10">
        <f t="shared" si="8"/>
        <v>100</v>
      </c>
      <c r="U39" s="15">
        <f t="shared" si="9"/>
        <v>49.754015522713466</v>
      </c>
      <c r="V39" s="15">
        <f t="shared" si="10"/>
        <v>50.245984477286534</v>
      </c>
      <c r="W39" s="16">
        <f t="shared" si="11"/>
        <v>100</v>
      </c>
    </row>
    <row r="40" spans="1:23">
      <c r="A40" s="12">
        <v>32</v>
      </c>
      <c r="B40" s="12">
        <v>19.917400000000001</v>
      </c>
      <c r="C40" s="12">
        <v>24.374099999999999</v>
      </c>
      <c r="D40" s="12">
        <v>25.055599999999998</v>
      </c>
      <c r="E40" s="12">
        <v>68.687700000000007</v>
      </c>
      <c r="F40" s="12">
        <v>73.5364</v>
      </c>
      <c r="G40" s="12">
        <v>199.8194</v>
      </c>
      <c r="H40" s="18">
        <f t="shared" si="0"/>
        <v>411.39060000000006</v>
      </c>
      <c r="I40" s="12">
        <v>42.722099999999998</v>
      </c>
      <c r="J40" s="12">
        <v>38.958500000000001</v>
      </c>
      <c r="K40" s="10">
        <f t="shared" si="1"/>
        <v>81.680599999999998</v>
      </c>
      <c r="L40" s="16"/>
      <c r="M40" s="13">
        <v>32</v>
      </c>
      <c r="N40" s="14">
        <f t="shared" si="2"/>
        <v>4.8414815506236639</v>
      </c>
      <c r="O40" s="14">
        <f t="shared" si="3"/>
        <v>5.9248072270003238</v>
      </c>
      <c r="P40" s="14">
        <f t="shared" si="4"/>
        <v>6.0904648769320433</v>
      </c>
      <c r="Q40" s="14">
        <f t="shared" si="5"/>
        <v>16.696468028195103</v>
      </c>
      <c r="R40" s="14">
        <f t="shared" si="6"/>
        <v>17.875080276506072</v>
      </c>
      <c r="S40" s="14">
        <f t="shared" si="7"/>
        <v>48.571698040742781</v>
      </c>
      <c r="T40" s="10">
        <f t="shared" si="8"/>
        <v>99.999999999999972</v>
      </c>
      <c r="U40" s="15">
        <f t="shared" si="9"/>
        <v>52.303851832626101</v>
      </c>
      <c r="V40" s="15">
        <f t="shared" si="10"/>
        <v>47.696148167373899</v>
      </c>
      <c r="W40" s="16">
        <f t="shared" si="11"/>
        <v>100</v>
      </c>
    </row>
    <row r="41" spans="1:23">
      <c r="A41" s="12">
        <v>38</v>
      </c>
      <c r="B41" s="12">
        <v>50.983499999999999</v>
      </c>
      <c r="C41" s="12">
        <v>19.7821</v>
      </c>
      <c r="D41" s="12"/>
      <c r="E41" s="12">
        <v>55.483199999999997</v>
      </c>
      <c r="F41" s="12">
        <v>53.393900000000002</v>
      </c>
      <c r="G41" s="12">
        <v>191.3279</v>
      </c>
      <c r="H41" s="18">
        <f t="shared" si="0"/>
        <v>370.97059999999999</v>
      </c>
      <c r="I41" s="12">
        <v>37.838999999999999</v>
      </c>
      <c r="J41" s="12">
        <v>35.832299999999996</v>
      </c>
      <c r="K41" s="10">
        <f t="shared" si="1"/>
        <v>73.671300000000002</v>
      </c>
      <c r="L41" s="16"/>
      <c r="M41" s="13">
        <v>38</v>
      </c>
      <c r="N41" s="14">
        <f t="shared" si="2"/>
        <v>13.743272377918897</v>
      </c>
      <c r="O41" s="14">
        <f t="shared" si="3"/>
        <v>5.3325250033291045</v>
      </c>
      <c r="P41" s="14">
        <f t="shared" si="4"/>
        <v>0</v>
      </c>
      <c r="Q41" s="14">
        <f t="shared" si="5"/>
        <v>14.95622564160071</v>
      </c>
      <c r="R41" s="14">
        <f t="shared" si="6"/>
        <v>14.393027371980422</v>
      </c>
      <c r="S41" s="14">
        <f t="shared" si="7"/>
        <v>51.574949605170872</v>
      </c>
      <c r="T41" s="10">
        <f t="shared" si="8"/>
        <v>100</v>
      </c>
      <c r="U41" s="15">
        <f t="shared" si="9"/>
        <v>51.361927914941099</v>
      </c>
      <c r="V41" s="15">
        <f t="shared" si="10"/>
        <v>48.638072085058894</v>
      </c>
      <c r="W41" s="16">
        <f t="shared" si="11"/>
        <v>100</v>
      </c>
    </row>
    <row r="42" spans="1:23">
      <c r="A42" s="12">
        <v>42</v>
      </c>
      <c r="B42" s="12">
        <v>15.944800000000001</v>
      </c>
      <c r="C42" s="12">
        <v>26.697500000000002</v>
      </c>
      <c r="D42" s="12">
        <v>18.9634</v>
      </c>
      <c r="E42" s="12">
        <v>61.4953</v>
      </c>
      <c r="F42" s="12">
        <v>69.659099999999995</v>
      </c>
      <c r="G42" s="12">
        <v>152.88200000000001</v>
      </c>
      <c r="H42" s="18">
        <f t="shared" si="0"/>
        <v>345.64210000000003</v>
      </c>
      <c r="I42" s="12">
        <v>47.631799999999998</v>
      </c>
      <c r="J42" s="12">
        <v>35.358499999999999</v>
      </c>
      <c r="K42" s="10">
        <f t="shared" si="1"/>
        <v>82.990299999999991</v>
      </c>
      <c r="L42" s="16"/>
      <c r="M42" s="13">
        <v>42</v>
      </c>
      <c r="N42" s="14">
        <f t="shared" si="2"/>
        <v>4.6130954533605717</v>
      </c>
      <c r="O42" s="14">
        <f t="shared" si="3"/>
        <v>7.7240301456333009</v>
      </c>
      <c r="P42" s="14">
        <f t="shared" si="4"/>
        <v>5.4864265666711312</v>
      </c>
      <c r="Q42" s="14">
        <f t="shared" si="5"/>
        <v>17.79161161212711</v>
      </c>
      <c r="R42" s="14">
        <f t="shared" si="6"/>
        <v>20.153534537604067</v>
      </c>
      <c r="S42" s="14">
        <f t="shared" si="7"/>
        <v>44.231301684603814</v>
      </c>
      <c r="T42" s="10">
        <f t="shared" si="8"/>
        <v>100</v>
      </c>
      <c r="U42" s="15">
        <f t="shared" si="9"/>
        <v>57.394418383835223</v>
      </c>
      <c r="V42" s="15">
        <f t="shared" si="10"/>
        <v>42.605581616164784</v>
      </c>
      <c r="W42" s="16">
        <f t="shared" si="11"/>
        <v>100</v>
      </c>
    </row>
    <row r="43" spans="1:23">
      <c r="A43" s="12">
        <v>44</v>
      </c>
      <c r="B43" s="12">
        <v>38.665700000000001</v>
      </c>
      <c r="C43" s="12">
        <v>14.211399999999999</v>
      </c>
      <c r="D43" s="12"/>
      <c r="E43" s="12">
        <v>61.727499999999999</v>
      </c>
      <c r="F43" s="12">
        <v>53.561100000000003</v>
      </c>
      <c r="G43" s="12">
        <v>158.76750000000001</v>
      </c>
      <c r="H43" s="18">
        <f t="shared" si="0"/>
        <v>326.93320000000006</v>
      </c>
      <c r="I43" s="12">
        <v>34.417900000000003</v>
      </c>
      <c r="J43" s="12">
        <v>31.347999999999999</v>
      </c>
      <c r="K43" s="10">
        <f t="shared" si="1"/>
        <v>65.765900000000002</v>
      </c>
      <c r="L43" s="16"/>
      <c r="M43" s="13">
        <v>44</v>
      </c>
      <c r="N43" s="14">
        <f t="shared" si="2"/>
        <v>11.826789081072217</v>
      </c>
      <c r="O43" s="14">
        <f t="shared" si="3"/>
        <v>4.3468818706696037</v>
      </c>
      <c r="P43" s="14">
        <f t="shared" si="4"/>
        <v>0</v>
      </c>
      <c r="Q43" s="14">
        <f t="shared" si="5"/>
        <v>18.88076830373911</v>
      </c>
      <c r="R43" s="14">
        <f t="shared" si="6"/>
        <v>16.382888002809135</v>
      </c>
      <c r="S43" s="14">
        <f t="shared" si="7"/>
        <v>48.562672741709925</v>
      </c>
      <c r="T43" s="10">
        <f t="shared" si="8"/>
        <v>100</v>
      </c>
      <c r="U43" s="15">
        <f t="shared" si="9"/>
        <v>52.333960304656365</v>
      </c>
      <c r="V43" s="15">
        <f t="shared" si="10"/>
        <v>47.666039695343635</v>
      </c>
      <c r="W43" s="16">
        <f t="shared" si="11"/>
        <v>100</v>
      </c>
    </row>
    <row r="44" spans="1:23">
      <c r="A44" s="12">
        <v>2</v>
      </c>
      <c r="B44" s="12">
        <v>18.023199999999999</v>
      </c>
      <c r="C44" s="12">
        <v>33.245800000000003</v>
      </c>
      <c r="D44" s="12">
        <v>21.773599999999998</v>
      </c>
      <c r="E44" s="12">
        <v>146.6944</v>
      </c>
      <c r="F44" s="12"/>
      <c r="G44" s="12">
        <v>57.072899999999997</v>
      </c>
      <c r="H44" s="18">
        <f t="shared" si="0"/>
        <v>276.80990000000003</v>
      </c>
      <c r="I44" s="12">
        <v>43.889400000000002</v>
      </c>
      <c r="J44" s="12">
        <v>27.681000000000001</v>
      </c>
      <c r="K44" s="10">
        <f t="shared" si="1"/>
        <v>71.570400000000006</v>
      </c>
      <c r="L44" s="16"/>
      <c r="M44" s="13">
        <v>2</v>
      </c>
      <c r="N44" s="14">
        <f t="shared" si="2"/>
        <v>6.5110388031641913</v>
      </c>
      <c r="O44" s="14">
        <f t="shared" si="3"/>
        <v>12.010336335514012</v>
      </c>
      <c r="P44" s="14">
        <f t="shared" si="4"/>
        <v>7.8659036400070939</v>
      </c>
      <c r="Q44" s="14">
        <f t="shared" si="5"/>
        <v>52.994636391256236</v>
      </c>
      <c r="R44" s="14">
        <f t="shared" si="6"/>
        <v>0</v>
      </c>
      <c r="S44" s="14">
        <f t="shared" si="7"/>
        <v>20.618084830058457</v>
      </c>
      <c r="T44" s="10">
        <f t="shared" si="8"/>
        <v>100</v>
      </c>
      <c r="U44" s="15">
        <f t="shared" si="9"/>
        <v>61.32339626437745</v>
      </c>
      <c r="V44" s="15">
        <f t="shared" si="10"/>
        <v>38.676603735622543</v>
      </c>
      <c r="W44" s="16">
        <f t="shared" si="11"/>
        <v>100</v>
      </c>
    </row>
    <row r="45" spans="1:23">
      <c r="A45" s="12">
        <v>9</v>
      </c>
      <c r="B45" s="12">
        <v>41.512</v>
      </c>
      <c r="C45" s="12">
        <v>31.086500000000001</v>
      </c>
      <c r="D45" s="12"/>
      <c r="E45" s="12">
        <v>44.070399999999999</v>
      </c>
      <c r="F45" s="12">
        <v>49.382599999999996</v>
      </c>
      <c r="G45" s="12">
        <v>96.969200000000001</v>
      </c>
      <c r="H45" s="18">
        <f t="shared" si="0"/>
        <v>263.02070000000003</v>
      </c>
      <c r="I45" s="12">
        <v>32.258600000000001</v>
      </c>
      <c r="J45" s="12">
        <v>34.089799999999997</v>
      </c>
      <c r="K45" s="10">
        <f t="shared" si="1"/>
        <v>66.348399999999998</v>
      </c>
      <c r="L45" s="16"/>
      <c r="M45" s="13">
        <v>9</v>
      </c>
      <c r="N45" s="14">
        <f t="shared" si="2"/>
        <v>15.78278819879956</v>
      </c>
      <c r="O45" s="14">
        <f t="shared" si="3"/>
        <v>11.819031734004204</v>
      </c>
      <c r="P45" s="14">
        <f t="shared" si="4"/>
        <v>0</v>
      </c>
      <c r="Q45" s="14">
        <f t="shared" si="5"/>
        <v>16.755487305751977</v>
      </c>
      <c r="R45" s="14">
        <f t="shared" si="6"/>
        <v>18.775176250386373</v>
      </c>
      <c r="S45" s="14">
        <f t="shared" si="7"/>
        <v>36.867516511057872</v>
      </c>
      <c r="T45" s="10">
        <f t="shared" si="8"/>
        <v>99.999999999999986</v>
      </c>
      <c r="U45" s="15">
        <f t="shared" si="9"/>
        <v>48.620011936987176</v>
      </c>
      <c r="V45" s="15">
        <f t="shared" si="10"/>
        <v>51.379988063012817</v>
      </c>
      <c r="W45" s="16">
        <f t="shared" si="11"/>
        <v>100</v>
      </c>
    </row>
    <row r="46" spans="1:23">
      <c r="A46" s="12">
        <v>33</v>
      </c>
      <c r="B46" s="12">
        <v>9.0470000000000006</v>
      </c>
      <c r="C46" s="12">
        <v>33.343600000000002</v>
      </c>
      <c r="D46" s="12">
        <v>12.2949</v>
      </c>
      <c r="E46" s="12">
        <v>96.785600000000002</v>
      </c>
      <c r="F46" s="12">
        <v>67.801199999999994</v>
      </c>
      <c r="G46" s="12">
        <v>73.103899999999996</v>
      </c>
      <c r="H46" s="18">
        <f t="shared" si="0"/>
        <v>292.37619999999998</v>
      </c>
      <c r="I46" s="12">
        <v>42.265999999999998</v>
      </c>
      <c r="J46" s="12">
        <v>28.813400000000001</v>
      </c>
      <c r="K46" s="10">
        <f t="shared" si="1"/>
        <v>71.079399999999993</v>
      </c>
      <c r="L46" s="16"/>
      <c r="M46" s="13">
        <v>33</v>
      </c>
      <c r="N46" s="14">
        <f t="shared" si="2"/>
        <v>3.0943011093242205</v>
      </c>
      <c r="O46" s="14">
        <f t="shared" si="3"/>
        <v>11.404348233542951</v>
      </c>
      <c r="P46" s="14">
        <f t="shared" si="4"/>
        <v>4.2051644422494041</v>
      </c>
      <c r="Q46" s="14">
        <f t="shared" si="5"/>
        <v>33.103104835482505</v>
      </c>
      <c r="R46" s="14">
        <f t="shared" si="6"/>
        <v>23.189712432133668</v>
      </c>
      <c r="S46" s="14">
        <f t="shared" si="7"/>
        <v>25.003368947267251</v>
      </c>
      <c r="T46" s="10">
        <f t="shared" si="8"/>
        <v>99.999999999999986</v>
      </c>
      <c r="U46" s="15">
        <f t="shared" si="9"/>
        <v>59.463079316932898</v>
      </c>
      <c r="V46" s="15">
        <f t="shared" si="10"/>
        <v>40.536920683067109</v>
      </c>
      <c r="W46" s="16">
        <f t="shared" si="11"/>
        <v>100</v>
      </c>
    </row>
    <row r="47" spans="1:23">
      <c r="A47" s="12">
        <v>10</v>
      </c>
      <c r="B47" s="12">
        <v>49.922899999999998</v>
      </c>
      <c r="C47" s="12">
        <v>40.005200000000002</v>
      </c>
      <c r="D47" s="12"/>
      <c r="E47" s="12">
        <v>34.915700000000001</v>
      </c>
      <c r="F47" s="12">
        <v>45.0092</v>
      </c>
      <c r="G47" s="12">
        <v>84.834000000000003</v>
      </c>
      <c r="H47" s="18">
        <f t="shared" si="0"/>
        <v>254.68700000000001</v>
      </c>
      <c r="I47" s="12">
        <v>29.9255</v>
      </c>
      <c r="J47" s="12">
        <v>26.5748</v>
      </c>
      <c r="K47" s="10">
        <f t="shared" si="1"/>
        <v>56.500299999999996</v>
      </c>
      <c r="L47" s="16"/>
      <c r="M47" s="13">
        <v>10</v>
      </c>
      <c r="N47" s="14">
        <f t="shared" si="2"/>
        <v>19.601667929654827</v>
      </c>
      <c r="O47" s="14">
        <f t="shared" si="3"/>
        <v>15.707594027178459</v>
      </c>
      <c r="P47" s="14">
        <f t="shared" si="4"/>
        <v>0</v>
      </c>
      <c r="Q47" s="14">
        <f t="shared" si="5"/>
        <v>13.709258815722828</v>
      </c>
      <c r="R47" s="14">
        <f t="shared" si="6"/>
        <v>17.672358620581342</v>
      </c>
      <c r="S47" s="14">
        <f t="shared" si="7"/>
        <v>33.309120606862543</v>
      </c>
      <c r="T47" s="10">
        <f t="shared" si="8"/>
        <v>100</v>
      </c>
      <c r="U47" s="15">
        <f t="shared" si="9"/>
        <v>52.965205494484103</v>
      </c>
      <c r="V47" s="15">
        <f t="shared" si="10"/>
        <v>47.034794505515904</v>
      </c>
      <c r="W47" s="16">
        <f t="shared" si="11"/>
        <v>100</v>
      </c>
    </row>
  </sheetData>
  <mergeCells count="8">
    <mergeCell ref="W1:W2"/>
    <mergeCell ref="B1:G1"/>
    <mergeCell ref="I1:J1"/>
    <mergeCell ref="N1:S1"/>
    <mergeCell ref="U1:V1"/>
    <mergeCell ref="H1:H2"/>
    <mergeCell ref="K1:K2"/>
    <mergeCell ref="T1:T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V58"/>
  <sheetViews>
    <sheetView tabSelected="1" zoomScale="110" zoomScaleNormal="110" workbookViewId="0">
      <pane ySplit="2" topLeftCell="A3" activePane="bottomLeft" state="frozen"/>
      <selection pane="bottomLeft" activeCell="P3" sqref="P3"/>
    </sheetView>
  </sheetViews>
  <sheetFormatPr baseColWidth="10" defaultColWidth="11.1640625" defaultRowHeight="16"/>
  <cols>
    <col min="1" max="1" width="11.5" customWidth="1"/>
    <col min="2" max="2" width="20.6640625" customWidth="1"/>
    <col min="3" max="3" width="20.5" customWidth="1"/>
    <col min="4" max="6" width="11" customWidth="1"/>
    <col min="7" max="7" width="11.6640625" customWidth="1"/>
    <col min="8" max="8" width="11" customWidth="1"/>
    <col min="9" max="9" width="11.6640625" customWidth="1"/>
    <col min="10" max="10" width="18.1640625" customWidth="1"/>
    <col min="11" max="11" width="17.6640625" customWidth="1"/>
    <col min="12" max="12" width="18.1640625" customWidth="1"/>
    <col min="13" max="13" width="18.6640625" customWidth="1"/>
    <col min="14" max="14" width="19.1640625" customWidth="1"/>
    <col min="15" max="15" width="16.83203125" customWidth="1"/>
    <col min="16" max="16" width="18.1640625" style="26" customWidth="1"/>
    <col min="17" max="17" width="17.6640625" style="26" customWidth="1"/>
    <col min="18" max="18" width="18.1640625" style="26" customWidth="1"/>
    <col min="19" max="19" width="18.6640625" style="26" customWidth="1"/>
    <col min="20" max="20" width="19.1640625" style="26" customWidth="1"/>
    <col min="21" max="21" width="16.83203125" style="26" customWidth="1"/>
  </cols>
  <sheetData>
    <row r="1" spans="1:22">
      <c r="A1" s="54" t="s">
        <v>27</v>
      </c>
      <c r="B1" s="50"/>
      <c r="C1" s="50"/>
      <c r="D1" s="53" t="s">
        <v>45</v>
      </c>
      <c r="E1" s="50"/>
      <c r="F1" s="50"/>
      <c r="G1" s="50"/>
      <c r="H1" s="50"/>
      <c r="I1" s="50"/>
      <c r="J1" s="54" t="s">
        <v>28</v>
      </c>
      <c r="K1" s="50"/>
      <c r="L1" s="50"/>
      <c r="M1" s="50"/>
      <c r="N1" s="50"/>
      <c r="O1" s="50"/>
      <c r="P1" s="55" t="s">
        <v>29</v>
      </c>
      <c r="Q1" s="56"/>
      <c r="R1" s="56"/>
      <c r="S1" s="56"/>
      <c r="T1" s="56"/>
      <c r="U1" s="56"/>
    </row>
    <row r="2" spans="1:22" s="1" customFormat="1">
      <c r="A2" s="47" t="s">
        <v>24</v>
      </c>
      <c r="B2" s="47" t="s">
        <v>25</v>
      </c>
      <c r="C2" s="47" t="s">
        <v>26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8" t="s">
        <v>30</v>
      </c>
      <c r="K2" s="8" t="s">
        <v>31</v>
      </c>
      <c r="L2" s="8" t="s">
        <v>32</v>
      </c>
      <c r="M2" s="8" t="s">
        <v>33</v>
      </c>
      <c r="N2" s="8" t="s">
        <v>34</v>
      </c>
      <c r="O2" s="8" t="s">
        <v>35</v>
      </c>
      <c r="P2" s="28" t="s">
        <v>36</v>
      </c>
      <c r="Q2" s="28" t="s">
        <v>37</v>
      </c>
      <c r="R2" s="28" t="s">
        <v>38</v>
      </c>
      <c r="S2" s="28" t="s">
        <v>39</v>
      </c>
      <c r="T2" s="28" t="s">
        <v>40</v>
      </c>
      <c r="U2" s="28" t="s">
        <v>41</v>
      </c>
      <c r="V2" s="16"/>
    </row>
    <row r="3" spans="1:22">
      <c r="A3" s="29" t="s">
        <v>52</v>
      </c>
      <c r="B3" s="4">
        <v>3.95</v>
      </c>
      <c r="C3" s="4">
        <v>1.0369999999999999</v>
      </c>
      <c r="D3" s="62">
        <v>6.0849984712913603</v>
      </c>
      <c r="E3" s="7">
        <v>10.1206189438937</v>
      </c>
      <c r="F3" s="7">
        <v>6.8683729345045599</v>
      </c>
      <c r="G3" s="7">
        <v>17.652255547849698</v>
      </c>
      <c r="H3" s="7">
        <v>17.160371897764701</v>
      </c>
      <c r="I3" s="7">
        <v>42.113382204695903</v>
      </c>
      <c r="J3" s="4">
        <f>+B3*D3%</f>
        <v>0.24035743961600875</v>
      </c>
      <c r="K3" s="4">
        <f t="shared" ref="K3" si="0">+B3*E3%</f>
        <v>0.39976444828380114</v>
      </c>
      <c r="L3" s="4">
        <f t="shared" ref="L3" si="1">+B3*F3%</f>
        <v>0.27130073091293017</v>
      </c>
      <c r="M3" s="4">
        <f t="shared" ref="M3" si="2">+B3*G3%</f>
        <v>0.69726409414006318</v>
      </c>
      <c r="N3" s="4">
        <f t="shared" ref="N3" si="3">+B3*H3%</f>
        <v>0.67783468996170571</v>
      </c>
      <c r="O3" s="4">
        <f t="shared" ref="O3" si="4">+B3*I3%</f>
        <v>1.6634785970854882</v>
      </c>
      <c r="P3" s="24">
        <f>+(J3*C3)*10</f>
        <v>2.4925066488180105</v>
      </c>
      <c r="Q3" s="24">
        <f>+(K3*C3)*10</f>
        <v>4.145557328703017</v>
      </c>
      <c r="R3" s="24">
        <f>+(L3*C3)*10</f>
        <v>2.8133885795670857</v>
      </c>
      <c r="S3" s="24">
        <f>+(M3*C3)*10</f>
        <v>7.2306286562324553</v>
      </c>
      <c r="T3" s="24">
        <f>+(N3*C3)*10</f>
        <v>7.0291457349028876</v>
      </c>
      <c r="U3" s="24">
        <f>+(O3*C3)*10</f>
        <v>17.25027305177651</v>
      </c>
    </row>
    <row r="4" spans="1:22">
      <c r="A4" s="3"/>
      <c r="B4" s="4"/>
      <c r="C4" s="4"/>
      <c r="D4" s="6"/>
      <c r="E4" s="7"/>
      <c r="F4" s="7"/>
      <c r="G4" s="6"/>
      <c r="H4" s="7"/>
      <c r="I4" s="7"/>
      <c r="J4" s="4"/>
      <c r="K4" s="4"/>
      <c r="L4" s="4"/>
      <c r="M4" s="4"/>
      <c r="N4" s="4"/>
      <c r="O4" s="4"/>
      <c r="P4" s="24"/>
      <c r="Q4" s="24"/>
      <c r="R4" s="24"/>
      <c r="S4" s="24"/>
      <c r="T4" s="24"/>
      <c r="U4" s="24"/>
    </row>
    <row r="5" spans="1:22">
      <c r="A5" s="3"/>
      <c r="B5" s="4"/>
      <c r="C5" s="4"/>
      <c r="D5" s="6"/>
      <c r="E5" s="7"/>
      <c r="F5" s="7"/>
      <c r="G5" s="6"/>
      <c r="H5" s="7"/>
      <c r="I5" s="7"/>
      <c r="J5" s="4"/>
      <c r="K5" s="4"/>
      <c r="L5" s="4"/>
      <c r="M5" s="4"/>
      <c r="N5" s="4"/>
      <c r="O5" s="4"/>
      <c r="P5" s="24"/>
      <c r="Q5" s="24"/>
      <c r="R5" s="24"/>
      <c r="S5" s="24"/>
      <c r="T5" s="24"/>
      <c r="U5" s="24"/>
    </row>
    <row r="6" spans="1:22">
      <c r="A6" s="3"/>
      <c r="B6" s="4"/>
      <c r="C6" s="4"/>
      <c r="D6" s="6"/>
      <c r="E6" s="7"/>
      <c r="F6" s="7"/>
      <c r="G6" s="6"/>
      <c r="H6" s="7"/>
      <c r="I6" s="7"/>
      <c r="J6" s="4"/>
      <c r="K6" s="4"/>
      <c r="L6" s="4"/>
      <c r="M6" s="4"/>
      <c r="N6" s="4"/>
      <c r="O6" s="4"/>
      <c r="P6" s="24"/>
      <c r="Q6" s="24"/>
      <c r="R6" s="24"/>
      <c r="S6" s="24"/>
      <c r="T6" s="24"/>
      <c r="U6" s="24"/>
    </row>
    <row r="7" spans="1:22">
      <c r="A7" s="3"/>
      <c r="B7" s="4"/>
      <c r="C7" s="4"/>
      <c r="D7" s="7"/>
      <c r="E7" s="7"/>
      <c r="F7" s="7"/>
      <c r="G7" s="6"/>
      <c r="H7" s="7"/>
      <c r="I7" s="7"/>
      <c r="J7" s="4"/>
      <c r="K7" s="4"/>
      <c r="L7" s="4"/>
      <c r="M7" s="4"/>
      <c r="N7" s="4"/>
      <c r="O7" s="4"/>
      <c r="P7" s="24"/>
      <c r="Q7" s="24"/>
      <c r="R7" s="24"/>
      <c r="S7" s="24"/>
      <c r="T7" s="24"/>
      <c r="U7" s="24"/>
    </row>
    <row r="8" spans="1:22">
      <c r="A8" s="3"/>
      <c r="B8" s="4"/>
      <c r="C8" s="4"/>
      <c r="D8" s="7"/>
      <c r="E8" s="7"/>
      <c r="F8" s="7"/>
      <c r="G8" s="6"/>
      <c r="H8" s="7"/>
      <c r="I8" s="7"/>
      <c r="J8" s="4"/>
      <c r="K8" s="4"/>
      <c r="L8" s="4"/>
      <c r="M8" s="4"/>
      <c r="N8" s="4"/>
      <c r="O8" s="4"/>
      <c r="P8" s="24"/>
      <c r="Q8" s="24"/>
      <c r="R8" s="24"/>
      <c r="S8" s="24"/>
      <c r="T8" s="24"/>
      <c r="U8" s="24"/>
    </row>
    <row r="9" spans="1:22">
      <c r="A9" s="3"/>
      <c r="B9" s="4"/>
      <c r="C9" s="4"/>
      <c r="D9" s="7"/>
      <c r="E9" s="7"/>
      <c r="F9" s="7"/>
      <c r="G9" s="6"/>
      <c r="H9" s="7"/>
      <c r="I9" s="7"/>
      <c r="J9" s="4"/>
      <c r="K9" s="4"/>
      <c r="L9" s="4"/>
      <c r="M9" s="4"/>
      <c r="N9" s="4"/>
      <c r="O9" s="4"/>
      <c r="P9" s="24"/>
      <c r="Q9" s="24"/>
      <c r="R9" s="24"/>
      <c r="S9" s="24"/>
      <c r="T9" s="24"/>
      <c r="U9" s="24"/>
    </row>
    <row r="10" spans="1:22">
      <c r="A10" s="3"/>
      <c r="B10" s="4"/>
      <c r="C10" s="4"/>
      <c r="D10" s="7"/>
      <c r="E10" s="7"/>
      <c r="F10" s="7"/>
      <c r="G10" s="7"/>
      <c r="H10" s="7"/>
      <c r="I10" s="7"/>
      <c r="J10" s="4"/>
      <c r="K10" s="4"/>
      <c r="L10" s="4"/>
      <c r="M10" s="4"/>
      <c r="N10" s="4"/>
      <c r="O10" s="4"/>
      <c r="P10" s="24"/>
      <c r="Q10" s="24"/>
      <c r="R10" s="24"/>
      <c r="S10" s="24"/>
      <c r="T10" s="24"/>
      <c r="U10" s="24"/>
    </row>
    <row r="11" spans="1:22">
      <c r="A11" s="3"/>
      <c r="B11" s="4"/>
      <c r="C11" s="4"/>
      <c r="D11" s="7"/>
      <c r="E11" s="7"/>
      <c r="F11" s="7"/>
      <c r="G11" s="7"/>
      <c r="H11" s="7"/>
      <c r="I11" s="7"/>
      <c r="J11" s="4"/>
      <c r="K11" s="4"/>
      <c r="L11" s="4"/>
      <c r="M11" s="4"/>
      <c r="N11" s="4"/>
      <c r="O11" s="4"/>
      <c r="P11" s="24"/>
      <c r="Q11" s="24"/>
      <c r="R11" s="24"/>
      <c r="S11" s="24"/>
      <c r="T11" s="24"/>
      <c r="U11" s="24"/>
    </row>
    <row r="12" spans="1:22">
      <c r="A12" s="3"/>
      <c r="B12" s="4"/>
      <c r="C12" s="4"/>
      <c r="D12" s="7"/>
      <c r="E12" s="7"/>
      <c r="F12" s="7"/>
      <c r="G12" s="7"/>
      <c r="H12" s="7"/>
      <c r="I12" s="7"/>
      <c r="J12" s="4"/>
      <c r="K12" s="4"/>
      <c r="L12" s="4"/>
      <c r="M12" s="4"/>
      <c r="N12" s="4"/>
      <c r="O12" s="4"/>
      <c r="P12" s="24"/>
      <c r="Q12" s="24"/>
      <c r="R12" s="24"/>
      <c r="S12" s="24"/>
      <c r="T12" s="24"/>
      <c r="U12" s="24"/>
    </row>
    <row r="13" spans="1:22">
      <c r="A13" s="3"/>
      <c r="B13" s="4"/>
      <c r="C13" s="4"/>
      <c r="D13" s="7"/>
      <c r="E13" s="7"/>
      <c r="F13" s="7"/>
      <c r="G13" s="7"/>
      <c r="H13" s="7"/>
      <c r="I13" s="7"/>
      <c r="J13" s="4"/>
      <c r="K13" s="4"/>
      <c r="L13" s="4"/>
      <c r="M13" s="4"/>
      <c r="N13" s="4"/>
      <c r="O13" s="4"/>
      <c r="P13" s="24"/>
      <c r="Q13" s="24"/>
      <c r="R13" s="24"/>
      <c r="S13" s="24"/>
      <c r="T13" s="24"/>
      <c r="U13" s="24"/>
    </row>
    <row r="14" spans="1:22">
      <c r="A14" s="3"/>
      <c r="B14" s="4"/>
      <c r="C14" s="4"/>
      <c r="D14" s="7"/>
      <c r="E14" s="7"/>
      <c r="F14" s="7"/>
      <c r="G14" s="7"/>
      <c r="H14" s="7"/>
      <c r="I14" s="7"/>
      <c r="J14" s="4"/>
      <c r="K14" s="4"/>
      <c r="L14" s="4"/>
      <c r="M14" s="4"/>
      <c r="N14" s="4"/>
      <c r="O14" s="4"/>
      <c r="P14" s="24"/>
      <c r="Q14" s="24"/>
      <c r="R14" s="24"/>
      <c r="S14" s="24"/>
      <c r="T14" s="24"/>
      <c r="U14" s="24"/>
    </row>
    <row r="15" spans="1:22">
      <c r="A15" s="3"/>
      <c r="B15" s="4"/>
      <c r="C15" s="4"/>
      <c r="D15" s="7"/>
      <c r="E15" s="7"/>
      <c r="F15" s="7"/>
      <c r="G15" s="7"/>
      <c r="H15" s="7"/>
      <c r="I15" s="7"/>
      <c r="J15" s="4"/>
      <c r="K15" s="4"/>
      <c r="L15" s="4"/>
      <c r="M15" s="4"/>
      <c r="N15" s="4"/>
      <c r="O15" s="4"/>
      <c r="P15" s="24"/>
      <c r="Q15" s="24"/>
      <c r="R15" s="24"/>
      <c r="S15" s="24"/>
      <c r="T15" s="24"/>
      <c r="U15" s="24"/>
    </row>
    <row r="16" spans="1:22">
      <c r="A16" s="3"/>
      <c r="B16" s="4"/>
      <c r="C16" s="4"/>
      <c r="D16" s="7"/>
      <c r="E16" s="7"/>
      <c r="F16" s="7"/>
      <c r="G16" s="7"/>
      <c r="H16" s="7"/>
      <c r="I16" s="7"/>
      <c r="J16" s="4"/>
      <c r="K16" s="4"/>
      <c r="L16" s="4"/>
      <c r="M16" s="4"/>
      <c r="N16" s="4"/>
      <c r="O16" s="4"/>
      <c r="P16" s="24"/>
      <c r="Q16" s="24"/>
      <c r="R16" s="24"/>
      <c r="S16" s="24"/>
      <c r="T16" s="24"/>
      <c r="U16" s="24"/>
    </row>
    <row r="17" spans="1:21">
      <c r="A17" s="3"/>
      <c r="B17" s="4"/>
      <c r="C17" s="4"/>
      <c r="D17" s="7"/>
      <c r="E17" s="7"/>
      <c r="F17" s="7"/>
      <c r="G17" s="7"/>
      <c r="H17" s="7"/>
      <c r="I17" s="7"/>
      <c r="J17" s="4"/>
      <c r="K17" s="4"/>
      <c r="L17" s="4"/>
      <c r="M17" s="4"/>
      <c r="N17" s="4"/>
      <c r="O17" s="4"/>
      <c r="P17" s="24"/>
      <c r="Q17" s="24"/>
      <c r="R17" s="24"/>
      <c r="S17" s="24"/>
      <c r="T17" s="24"/>
      <c r="U17" s="24"/>
    </row>
    <row r="18" spans="1:21">
      <c r="A18" s="3"/>
      <c r="B18" s="4"/>
      <c r="C18" s="4"/>
      <c r="D18" s="7"/>
      <c r="E18" s="7"/>
      <c r="F18" s="7"/>
      <c r="G18" s="7"/>
      <c r="H18" s="7"/>
      <c r="I18" s="7"/>
      <c r="J18" s="4"/>
      <c r="K18" s="4"/>
      <c r="L18" s="4"/>
      <c r="M18" s="4"/>
      <c r="N18" s="4"/>
      <c r="O18" s="4"/>
      <c r="P18" s="24"/>
      <c r="Q18" s="24"/>
      <c r="R18" s="24"/>
      <c r="S18" s="24"/>
      <c r="T18" s="24"/>
      <c r="U18" s="24"/>
    </row>
    <row r="19" spans="1:21">
      <c r="A19" s="3"/>
      <c r="B19" s="4"/>
      <c r="C19" s="4"/>
      <c r="D19" s="7"/>
      <c r="E19" s="7"/>
      <c r="F19" s="7"/>
      <c r="G19" s="7"/>
      <c r="H19" s="7"/>
      <c r="I19" s="7"/>
      <c r="J19" s="4"/>
      <c r="K19" s="4"/>
      <c r="L19" s="4"/>
      <c r="M19" s="4"/>
      <c r="N19" s="4"/>
      <c r="O19" s="4"/>
      <c r="P19" s="24"/>
      <c r="Q19" s="24"/>
      <c r="R19" s="24"/>
      <c r="S19" s="24"/>
      <c r="T19" s="24"/>
      <c r="U19" s="24"/>
    </row>
    <row r="20" spans="1:21">
      <c r="A20" s="3"/>
      <c r="B20" s="4"/>
      <c r="C20" s="4"/>
      <c r="D20" s="7"/>
      <c r="E20" s="7"/>
      <c r="F20" s="7"/>
      <c r="G20" s="7"/>
      <c r="H20" s="7"/>
      <c r="I20" s="7"/>
      <c r="J20" s="4"/>
      <c r="K20" s="4"/>
      <c r="L20" s="4"/>
      <c r="M20" s="4"/>
      <c r="N20" s="4"/>
      <c r="O20" s="4"/>
      <c r="P20" s="24"/>
      <c r="Q20" s="24"/>
      <c r="R20" s="24"/>
      <c r="S20" s="24"/>
      <c r="T20" s="24"/>
      <c r="U20" s="24"/>
    </row>
    <row r="21" spans="1:21">
      <c r="A21" s="3"/>
      <c r="B21" s="4"/>
      <c r="C21" s="4"/>
      <c r="D21" s="7"/>
      <c r="E21" s="7"/>
      <c r="F21" s="7"/>
      <c r="G21" s="7"/>
      <c r="H21" s="7"/>
      <c r="I21" s="7"/>
      <c r="J21" s="4"/>
      <c r="K21" s="4"/>
      <c r="L21" s="4"/>
      <c r="M21" s="4"/>
      <c r="N21" s="4"/>
      <c r="O21" s="4"/>
      <c r="P21" s="24"/>
      <c r="Q21" s="24"/>
      <c r="R21" s="24"/>
      <c r="S21" s="24"/>
      <c r="T21" s="24"/>
      <c r="U21" s="24"/>
    </row>
    <row r="22" spans="1:21">
      <c r="A22" s="3"/>
      <c r="B22" s="4"/>
      <c r="C22" s="4"/>
      <c r="D22" s="7"/>
      <c r="E22" s="7"/>
      <c r="F22" s="7"/>
      <c r="G22" s="7"/>
      <c r="H22" s="7"/>
      <c r="I22" s="7"/>
      <c r="J22" s="4"/>
      <c r="K22" s="4"/>
      <c r="L22" s="4"/>
      <c r="M22" s="4"/>
      <c r="N22" s="4"/>
      <c r="O22" s="4"/>
      <c r="P22" s="24"/>
      <c r="Q22" s="24"/>
      <c r="R22" s="24"/>
      <c r="S22" s="24"/>
      <c r="T22" s="24"/>
      <c r="U22" s="24"/>
    </row>
    <row r="23" spans="1:21">
      <c r="A23" s="3"/>
      <c r="B23" s="4"/>
      <c r="C23" s="4"/>
      <c r="D23" s="7"/>
      <c r="E23" s="7"/>
      <c r="F23" s="7"/>
      <c r="G23" s="7"/>
      <c r="H23" s="7"/>
      <c r="I23" s="7"/>
      <c r="J23" s="4"/>
      <c r="K23" s="4"/>
      <c r="L23" s="4"/>
      <c r="M23" s="4"/>
      <c r="N23" s="4"/>
      <c r="O23" s="4"/>
      <c r="P23" s="24"/>
      <c r="Q23" s="24"/>
      <c r="R23" s="24"/>
      <c r="S23" s="24"/>
      <c r="T23" s="24"/>
      <c r="U23" s="24"/>
    </row>
    <row r="24" spans="1:21">
      <c r="A24" s="3"/>
      <c r="B24" s="4"/>
      <c r="C24" s="4"/>
      <c r="D24" s="7"/>
      <c r="E24" s="7"/>
      <c r="F24" s="7"/>
      <c r="G24" s="7"/>
      <c r="H24" s="7"/>
      <c r="I24" s="7"/>
      <c r="J24" s="4"/>
      <c r="K24" s="4"/>
      <c r="L24" s="4"/>
      <c r="M24" s="4"/>
      <c r="N24" s="4"/>
      <c r="O24" s="4"/>
      <c r="P24" s="24"/>
      <c r="Q24" s="24"/>
      <c r="R24" s="24"/>
      <c r="S24" s="24"/>
      <c r="T24" s="24"/>
      <c r="U24" s="24"/>
    </row>
    <row r="25" spans="1:21">
      <c r="A25" s="3"/>
      <c r="B25" s="4"/>
      <c r="C25" s="4"/>
      <c r="D25" s="7"/>
      <c r="E25" s="7"/>
      <c r="F25" s="7"/>
      <c r="G25" s="7"/>
      <c r="H25" s="7"/>
      <c r="I25" s="7"/>
      <c r="J25" s="4"/>
      <c r="K25" s="4"/>
      <c r="L25" s="4"/>
      <c r="M25" s="4"/>
      <c r="N25" s="4"/>
      <c r="O25" s="4"/>
      <c r="P25" s="24"/>
      <c r="Q25" s="24"/>
      <c r="R25" s="24"/>
      <c r="S25" s="24"/>
      <c r="T25" s="24"/>
      <c r="U25" s="24"/>
    </row>
    <row r="26" spans="1:21">
      <c r="A26" s="3"/>
      <c r="B26" s="4"/>
      <c r="C26" s="4"/>
      <c r="D26" s="7"/>
      <c r="E26" s="7"/>
      <c r="F26" s="7"/>
      <c r="G26" s="7"/>
      <c r="H26" s="7"/>
      <c r="I26" s="7"/>
      <c r="J26" s="4"/>
      <c r="K26" s="4"/>
      <c r="L26" s="4"/>
      <c r="M26" s="4"/>
      <c r="N26" s="4"/>
      <c r="O26" s="4"/>
      <c r="P26" s="24"/>
      <c r="Q26" s="24"/>
      <c r="R26" s="24"/>
      <c r="S26" s="24"/>
      <c r="T26" s="24"/>
      <c r="U26" s="24"/>
    </row>
    <row r="27" spans="1:21">
      <c r="A27" s="3"/>
      <c r="B27" s="4"/>
      <c r="C27" s="4"/>
      <c r="D27" s="7"/>
      <c r="E27" s="7"/>
      <c r="F27" s="7"/>
      <c r="G27" s="7"/>
      <c r="H27" s="7"/>
      <c r="I27" s="7"/>
      <c r="J27" s="4"/>
      <c r="K27" s="4"/>
      <c r="L27" s="4"/>
      <c r="M27" s="4"/>
      <c r="N27" s="4"/>
      <c r="O27" s="4"/>
      <c r="P27" s="24"/>
      <c r="Q27" s="24"/>
      <c r="R27" s="24"/>
      <c r="S27" s="24"/>
      <c r="T27" s="24"/>
      <c r="U27" s="24"/>
    </row>
    <row r="28" spans="1:21">
      <c r="A28" s="3"/>
      <c r="B28" s="4"/>
      <c r="C28" s="4"/>
      <c r="D28" s="7"/>
      <c r="E28" s="7"/>
      <c r="F28" s="7"/>
      <c r="G28" s="7"/>
      <c r="H28" s="7"/>
      <c r="I28" s="7"/>
      <c r="J28" s="4"/>
      <c r="K28" s="4"/>
      <c r="L28" s="4"/>
      <c r="M28" s="4"/>
      <c r="N28" s="4"/>
      <c r="O28" s="4"/>
      <c r="P28" s="24"/>
      <c r="Q28" s="24"/>
      <c r="R28" s="24"/>
      <c r="S28" s="24"/>
      <c r="T28" s="24"/>
      <c r="U28" s="24"/>
    </row>
    <row r="29" spans="1:21">
      <c r="A29" s="3"/>
      <c r="B29" s="4"/>
      <c r="C29" s="4"/>
      <c r="D29" s="5"/>
      <c r="E29" s="5"/>
      <c r="F29" s="5"/>
      <c r="G29" s="5"/>
      <c r="H29" s="5"/>
      <c r="I29" s="5"/>
      <c r="J29" s="4"/>
      <c r="K29" s="4"/>
      <c r="L29" s="4"/>
      <c r="M29" s="4"/>
      <c r="N29" s="4"/>
      <c r="O29" s="4"/>
      <c r="P29" s="24"/>
      <c r="Q29" s="24"/>
      <c r="R29" s="24"/>
      <c r="S29" s="24"/>
      <c r="T29" s="24"/>
      <c r="U29" s="24"/>
    </row>
    <row r="30" spans="1:21">
      <c r="A30" s="3"/>
      <c r="B30" s="4"/>
      <c r="C30" s="4"/>
      <c r="D30" s="5"/>
      <c r="E30" s="5"/>
      <c r="F30" s="5"/>
      <c r="G30" s="5"/>
      <c r="H30" s="5"/>
      <c r="I30" s="5"/>
      <c r="J30" s="4"/>
      <c r="K30" s="4"/>
      <c r="L30" s="4"/>
      <c r="M30" s="4"/>
      <c r="N30" s="4"/>
      <c r="O30" s="4"/>
      <c r="P30" s="24"/>
      <c r="Q30" s="24"/>
      <c r="R30" s="24"/>
      <c r="S30" s="24"/>
      <c r="T30" s="24"/>
      <c r="U30" s="24"/>
    </row>
    <row r="31" spans="1:21">
      <c r="A31" s="3"/>
      <c r="B31" s="4"/>
      <c r="C31" s="4"/>
      <c r="D31" s="5"/>
      <c r="E31" s="5"/>
      <c r="F31" s="5"/>
      <c r="G31" s="5"/>
      <c r="H31" s="5"/>
      <c r="I31" s="5"/>
      <c r="J31" s="4"/>
      <c r="K31" s="4"/>
      <c r="L31" s="4"/>
      <c r="M31" s="4"/>
      <c r="N31" s="4"/>
      <c r="O31" s="4"/>
      <c r="P31" s="24"/>
      <c r="Q31" s="24"/>
      <c r="R31" s="24"/>
      <c r="S31" s="24"/>
      <c r="T31" s="24"/>
      <c r="U31" s="24"/>
    </row>
    <row r="32" spans="1:21">
      <c r="A32" s="3"/>
      <c r="B32" s="4"/>
      <c r="C32" s="4"/>
      <c r="D32" s="5"/>
      <c r="E32" s="5"/>
      <c r="F32" s="5"/>
      <c r="G32" s="5"/>
      <c r="H32" s="5"/>
      <c r="I32" s="5"/>
      <c r="J32" s="4"/>
      <c r="K32" s="4"/>
      <c r="L32" s="4"/>
      <c r="M32" s="4"/>
      <c r="N32" s="4"/>
      <c r="O32" s="4"/>
      <c r="P32" s="24"/>
      <c r="Q32" s="24"/>
      <c r="R32" s="24"/>
      <c r="S32" s="24"/>
      <c r="T32" s="24"/>
      <c r="U32" s="24"/>
    </row>
    <row r="33" spans="1:21">
      <c r="A33" s="3"/>
      <c r="B33" s="4"/>
      <c r="C33" s="4"/>
      <c r="D33" s="5"/>
      <c r="E33" s="5"/>
      <c r="F33" s="5"/>
      <c r="G33" s="5"/>
      <c r="H33" s="5"/>
      <c r="I33" s="5"/>
      <c r="J33" s="4"/>
      <c r="K33" s="4"/>
      <c r="L33" s="4"/>
      <c r="M33" s="4"/>
      <c r="N33" s="4"/>
      <c r="O33" s="4"/>
      <c r="P33" s="24"/>
      <c r="Q33" s="24"/>
      <c r="R33" s="24"/>
      <c r="S33" s="24"/>
      <c r="T33" s="24"/>
      <c r="U33" s="24"/>
    </row>
    <row r="34" spans="1:21">
      <c r="A34" s="3"/>
      <c r="B34" s="4"/>
      <c r="C34" s="4"/>
      <c r="D34" s="5"/>
      <c r="E34" s="5"/>
      <c r="F34" s="5"/>
      <c r="G34" s="5"/>
      <c r="H34" s="5"/>
      <c r="I34" s="5"/>
      <c r="J34" s="4"/>
      <c r="K34" s="4"/>
      <c r="L34" s="4"/>
      <c r="M34" s="4"/>
      <c r="N34" s="4"/>
      <c r="O34" s="4"/>
      <c r="P34" s="24"/>
      <c r="Q34" s="24"/>
      <c r="R34" s="24"/>
      <c r="S34" s="24"/>
      <c r="T34" s="24"/>
      <c r="U34" s="24"/>
    </row>
    <row r="35" spans="1:21">
      <c r="A35" s="3"/>
      <c r="B35" s="4"/>
      <c r="C35" s="4"/>
      <c r="D35" s="5"/>
      <c r="E35" s="5"/>
      <c r="F35" s="5"/>
      <c r="G35" s="5"/>
      <c r="H35" s="5"/>
      <c r="I35" s="5"/>
      <c r="J35" s="4"/>
      <c r="K35" s="4"/>
      <c r="L35" s="4"/>
      <c r="M35" s="4"/>
      <c r="N35" s="4"/>
      <c r="O35" s="4"/>
      <c r="P35" s="24"/>
      <c r="Q35" s="24"/>
      <c r="R35" s="24"/>
      <c r="S35" s="24"/>
      <c r="T35" s="24"/>
      <c r="U35" s="24"/>
    </row>
    <row r="36" spans="1:21">
      <c r="A36" s="3"/>
      <c r="B36" s="4"/>
      <c r="C36" s="4"/>
      <c r="D36" s="5"/>
      <c r="E36" s="5"/>
      <c r="F36" s="5"/>
      <c r="G36" s="5"/>
      <c r="H36" s="5"/>
      <c r="I36" s="5"/>
      <c r="J36" s="4"/>
      <c r="K36" s="4"/>
      <c r="L36" s="4"/>
      <c r="M36" s="4"/>
      <c r="N36" s="4"/>
      <c r="O36" s="4"/>
      <c r="P36" s="24"/>
      <c r="Q36" s="24"/>
      <c r="R36" s="24"/>
      <c r="S36" s="24"/>
      <c r="T36" s="24"/>
      <c r="U36" s="24"/>
    </row>
    <row r="37" spans="1:21">
      <c r="A37" s="3"/>
      <c r="B37" s="4"/>
      <c r="C37" s="4"/>
      <c r="D37" s="5"/>
      <c r="E37" s="5"/>
      <c r="F37" s="5"/>
      <c r="G37" s="5"/>
      <c r="H37" s="5"/>
      <c r="I37" s="5"/>
      <c r="J37" s="4"/>
      <c r="K37" s="4"/>
      <c r="L37" s="4"/>
      <c r="M37" s="4"/>
      <c r="N37" s="4"/>
      <c r="O37" s="4"/>
      <c r="P37" s="24"/>
      <c r="Q37" s="24"/>
      <c r="R37" s="24"/>
      <c r="S37" s="24"/>
      <c r="T37" s="24"/>
      <c r="U37" s="24"/>
    </row>
    <row r="38" spans="1:21">
      <c r="A38" s="3"/>
      <c r="B38" s="4"/>
      <c r="C38" s="4"/>
      <c r="D38" s="5"/>
      <c r="E38" s="5"/>
      <c r="F38" s="5"/>
      <c r="G38" s="5"/>
      <c r="H38" s="5"/>
      <c r="I38" s="5"/>
      <c r="J38" s="4"/>
      <c r="K38" s="4"/>
      <c r="L38" s="4"/>
      <c r="M38" s="4"/>
      <c r="N38" s="4"/>
      <c r="O38" s="4"/>
      <c r="P38" s="24"/>
      <c r="Q38" s="24"/>
      <c r="R38" s="24"/>
      <c r="S38" s="24"/>
      <c r="T38" s="24"/>
      <c r="U38" s="24"/>
    </row>
    <row r="39" spans="1:21">
      <c r="A39" s="3"/>
      <c r="B39" s="4"/>
      <c r="C39" s="4"/>
      <c r="D39" s="5"/>
      <c r="E39" s="5"/>
      <c r="F39" s="5"/>
      <c r="G39" s="5"/>
      <c r="H39" s="5"/>
      <c r="I39" s="5"/>
      <c r="J39" s="4"/>
      <c r="K39" s="4"/>
      <c r="L39" s="4"/>
      <c r="M39" s="4"/>
      <c r="N39" s="4"/>
      <c r="O39" s="4"/>
      <c r="P39" s="24"/>
      <c r="Q39" s="24"/>
      <c r="R39" s="24"/>
      <c r="S39" s="24"/>
      <c r="T39" s="24"/>
      <c r="U39" s="24"/>
    </row>
    <row r="40" spans="1:21">
      <c r="A40" s="3"/>
      <c r="B40" s="4"/>
      <c r="C40" s="4"/>
      <c r="D40" s="5"/>
      <c r="E40" s="5"/>
      <c r="F40" s="5"/>
      <c r="G40" s="5"/>
      <c r="H40" s="5"/>
      <c r="I40" s="5"/>
      <c r="J40" s="4"/>
      <c r="K40" s="4"/>
      <c r="L40" s="4"/>
      <c r="M40" s="4"/>
      <c r="N40" s="4"/>
      <c r="O40" s="4"/>
      <c r="P40" s="24"/>
      <c r="Q40" s="24"/>
      <c r="R40" s="24"/>
      <c r="S40" s="24"/>
      <c r="T40" s="24"/>
      <c r="U40" s="24"/>
    </row>
    <row r="41" spans="1:21">
      <c r="A41" s="3"/>
      <c r="B41" s="4"/>
      <c r="C41" s="4"/>
      <c r="D41" s="5"/>
      <c r="E41" s="5"/>
      <c r="F41" s="5"/>
      <c r="G41" s="5"/>
      <c r="H41" s="5"/>
      <c r="I41" s="5"/>
      <c r="J41" s="4"/>
      <c r="K41" s="4"/>
      <c r="L41" s="4"/>
      <c r="M41" s="4"/>
      <c r="N41" s="4"/>
      <c r="O41" s="4"/>
      <c r="P41" s="24"/>
      <c r="Q41" s="24"/>
      <c r="R41" s="24"/>
      <c r="S41" s="24"/>
      <c r="T41" s="24"/>
      <c r="U41" s="24"/>
    </row>
    <row r="42" spans="1:21">
      <c r="P42" s="25">
        <f>+AVERAGE(P3:P41)</f>
        <v>2.4925066488180105</v>
      </c>
      <c r="Q42" s="25">
        <f t="shared" ref="Q42:U42" si="5">+AVERAGE(Q3:Q41)</f>
        <v>4.145557328703017</v>
      </c>
      <c r="R42" s="25">
        <f t="shared" si="5"/>
        <v>2.8133885795670857</v>
      </c>
      <c r="S42" s="25">
        <f t="shared" si="5"/>
        <v>7.2306286562324553</v>
      </c>
      <c r="T42" s="25">
        <f t="shared" si="5"/>
        <v>7.0291457349028876</v>
      </c>
      <c r="U42" s="25">
        <f t="shared" si="5"/>
        <v>17.25027305177651</v>
      </c>
    </row>
    <row r="48" spans="1:21">
      <c r="P48" s="23"/>
      <c r="Q48" s="23"/>
      <c r="R48" s="23"/>
      <c r="S48" s="23"/>
      <c r="T48" s="23"/>
      <c r="U48" s="23"/>
    </row>
    <row r="49" spans="12:21">
      <c r="O49" s="19"/>
      <c r="P49" s="24"/>
      <c r="Q49" s="24"/>
      <c r="R49" s="24"/>
      <c r="S49" s="24"/>
      <c r="T49" s="24"/>
      <c r="U49" s="24"/>
    </row>
    <row r="50" spans="12:21">
      <c r="T50" s="27"/>
    </row>
    <row r="51" spans="12:21">
      <c r="T51" s="27"/>
    </row>
    <row r="52" spans="12:21">
      <c r="T52" s="27"/>
    </row>
    <row r="53" spans="12:21" ht="18">
      <c r="L53" s="20"/>
      <c r="M53" s="22"/>
      <c r="N53" s="22"/>
    </row>
    <row r="54" spans="12:21" ht="18">
      <c r="L54" s="20"/>
      <c r="M54" s="22"/>
      <c r="N54" s="22"/>
    </row>
    <row r="55" spans="12:21" ht="18">
      <c r="L55" s="20"/>
      <c r="M55" s="22"/>
      <c r="N55" s="22"/>
    </row>
    <row r="56" spans="12:21" ht="18">
      <c r="L56" s="21"/>
      <c r="M56" s="22"/>
      <c r="N56" s="22"/>
    </row>
    <row r="57" spans="12:21" ht="18">
      <c r="L57" s="20"/>
      <c r="N57" s="22"/>
    </row>
    <row r="58" spans="12:21" ht="18">
      <c r="L58" s="20"/>
      <c r="N58" s="22"/>
    </row>
  </sheetData>
  <mergeCells count="4">
    <mergeCell ref="D1:I1"/>
    <mergeCell ref="A1:C1"/>
    <mergeCell ref="J1:O1"/>
    <mergeCell ref="P1:U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workbookViewId="0">
      <selection activeCell="D18" sqref="D18"/>
    </sheetView>
  </sheetViews>
  <sheetFormatPr baseColWidth="10" defaultColWidth="11.1640625" defaultRowHeight="16"/>
  <cols>
    <col min="1" max="1" width="11.5" style="30" customWidth="1"/>
    <col min="2" max="2" width="24.1640625" style="31" customWidth="1"/>
    <col min="3" max="3" width="20.6640625" style="30" customWidth="1"/>
    <col min="4" max="4" width="28.6640625" style="30" customWidth="1"/>
    <col min="5" max="5" width="20.5" style="30" customWidth="1"/>
    <col min="6" max="6" width="11" style="30" customWidth="1"/>
    <col min="7" max="7" width="26" style="30" customWidth="1"/>
    <col min="8" max="8" width="18.1640625" style="30" customWidth="1"/>
    <col min="9" max="9" width="17.6640625" style="30" customWidth="1"/>
    <col min="10" max="10" width="18.1640625" style="40" customWidth="1"/>
    <col min="11" max="11" width="17.6640625" style="40" customWidth="1"/>
    <col min="12" max="16384" width="11.1640625" style="30"/>
  </cols>
  <sheetData>
    <row r="1" spans="1:11">
      <c r="A1" s="57" t="s">
        <v>27</v>
      </c>
      <c r="B1" s="58"/>
      <c r="C1" s="58"/>
      <c r="D1" s="58"/>
      <c r="E1" s="58"/>
      <c r="F1" s="57" t="s">
        <v>45</v>
      </c>
      <c r="G1" s="58"/>
      <c r="H1" s="59" t="s">
        <v>46</v>
      </c>
      <c r="I1" s="58"/>
      <c r="J1" s="60" t="s">
        <v>47</v>
      </c>
      <c r="K1" s="61"/>
    </row>
    <row r="2" spans="1:11" s="31" customFormat="1">
      <c r="A2" s="48" t="s">
        <v>42</v>
      </c>
      <c r="B2" s="48" t="s">
        <v>43</v>
      </c>
      <c r="C2" s="48" t="s">
        <v>25</v>
      </c>
      <c r="D2" s="48" t="s">
        <v>44</v>
      </c>
      <c r="E2" s="48" t="s">
        <v>26</v>
      </c>
      <c r="F2" s="43" t="s">
        <v>22</v>
      </c>
      <c r="G2" s="43" t="s">
        <v>23</v>
      </c>
      <c r="H2" s="44" t="s">
        <v>48</v>
      </c>
      <c r="I2" s="44" t="s">
        <v>49</v>
      </c>
      <c r="J2" s="45" t="s">
        <v>50</v>
      </c>
      <c r="K2" s="45" t="s">
        <v>51</v>
      </c>
    </row>
    <row r="3" spans="1:11" s="31" customFormat="1">
      <c r="A3" s="41" t="s">
        <v>52</v>
      </c>
      <c r="B3" s="4">
        <v>4.18</v>
      </c>
      <c r="C3" s="4">
        <v>3.95</v>
      </c>
      <c r="D3" s="4">
        <f t="shared" ref="D3" si="0">+B3-C3</f>
        <v>0.22999999999999954</v>
      </c>
      <c r="E3" s="4">
        <v>1.0369999999999999</v>
      </c>
      <c r="F3" s="62">
        <v>51.869637159847201</v>
      </c>
      <c r="G3" s="7">
        <v>48.130362840152799</v>
      </c>
      <c r="H3" s="42">
        <f>+D3*F3%</f>
        <v>0.11930016546764832</v>
      </c>
      <c r="I3" s="42">
        <f>+D3*G3%</f>
        <v>0.11069983453235122</v>
      </c>
      <c r="J3" s="46">
        <f>+(H3*E3)*10</f>
        <v>1.237142715899513</v>
      </c>
      <c r="K3" s="46">
        <f>+(I3*E3)*10</f>
        <v>1.1479572841004821</v>
      </c>
    </row>
    <row r="4" spans="1:11">
      <c r="A4" s="35"/>
      <c r="B4" s="32"/>
      <c r="C4" s="32"/>
      <c r="D4" s="32"/>
      <c r="E4" s="32"/>
      <c r="F4" s="33"/>
      <c r="G4" s="33"/>
      <c r="H4" s="32"/>
      <c r="I4" s="32"/>
      <c r="J4" s="34"/>
      <c r="K4" s="34"/>
    </row>
    <row r="5" spans="1:11">
      <c r="A5" s="35"/>
      <c r="B5" s="32"/>
      <c r="C5" s="32"/>
      <c r="D5" s="32"/>
      <c r="E5" s="32"/>
      <c r="F5" s="33"/>
      <c r="G5" s="33"/>
      <c r="H5" s="32"/>
      <c r="I5" s="32"/>
      <c r="J5" s="34"/>
      <c r="K5" s="34"/>
    </row>
    <row r="6" spans="1:11">
      <c r="A6" s="35"/>
      <c r="B6" s="32"/>
      <c r="C6" s="32"/>
      <c r="D6" s="32"/>
      <c r="E6" s="32"/>
      <c r="F6" s="36"/>
      <c r="G6" s="33"/>
      <c r="H6" s="32"/>
      <c r="I6" s="32"/>
      <c r="J6" s="34"/>
      <c r="K6" s="34"/>
    </row>
    <row r="7" spans="1:11">
      <c r="A7" s="35"/>
      <c r="B7" s="32"/>
      <c r="C7" s="32"/>
      <c r="D7" s="32"/>
      <c r="E7" s="32"/>
      <c r="F7" s="37"/>
      <c r="G7" s="38"/>
      <c r="H7" s="32"/>
      <c r="I7" s="32"/>
      <c r="J7" s="34"/>
      <c r="K7" s="34"/>
    </row>
    <row r="8" spans="1:11">
      <c r="A8" s="35"/>
      <c r="B8" s="32"/>
      <c r="C8" s="32"/>
      <c r="D8" s="32"/>
      <c r="E8" s="32"/>
      <c r="F8" s="37"/>
      <c r="G8" s="38"/>
      <c r="H8" s="32"/>
      <c r="I8" s="32"/>
      <c r="J8" s="34"/>
      <c r="K8" s="34"/>
    </row>
    <row r="9" spans="1:11">
      <c r="A9" s="35"/>
      <c r="B9" s="32"/>
      <c r="C9" s="32"/>
      <c r="D9" s="32"/>
      <c r="E9" s="32"/>
      <c r="F9" s="37"/>
      <c r="G9" s="38"/>
      <c r="H9" s="32"/>
      <c r="I9" s="32"/>
      <c r="J9" s="34"/>
      <c r="K9" s="34"/>
    </row>
    <row r="10" spans="1:11">
      <c r="A10" s="35"/>
      <c r="B10" s="32"/>
      <c r="C10" s="32"/>
      <c r="D10" s="32"/>
      <c r="E10" s="32"/>
      <c r="F10" s="37"/>
      <c r="G10" s="38"/>
      <c r="H10" s="32"/>
      <c r="I10" s="32"/>
      <c r="J10" s="34"/>
      <c r="K10" s="34"/>
    </row>
    <row r="11" spans="1:11">
      <c r="A11" s="35"/>
      <c r="B11" s="32"/>
      <c r="C11" s="32"/>
      <c r="D11" s="32"/>
      <c r="E11" s="32"/>
      <c r="F11" s="37"/>
      <c r="G11" s="38"/>
      <c r="H11" s="32"/>
      <c r="I11" s="32"/>
      <c r="J11" s="34"/>
      <c r="K11" s="34"/>
    </row>
    <row r="12" spans="1:11">
      <c r="A12" s="35"/>
      <c r="B12" s="32"/>
      <c r="C12" s="32"/>
      <c r="D12" s="32"/>
      <c r="E12" s="32"/>
      <c r="F12" s="37"/>
      <c r="G12" s="38"/>
      <c r="H12" s="32"/>
      <c r="I12" s="32"/>
      <c r="J12" s="34"/>
      <c r="K12" s="34"/>
    </row>
    <row r="13" spans="1:11">
      <c r="A13" s="35"/>
      <c r="B13" s="32"/>
      <c r="C13" s="32"/>
      <c r="D13" s="32"/>
      <c r="E13" s="32"/>
      <c r="F13" s="38"/>
      <c r="G13" s="38"/>
      <c r="H13" s="32"/>
      <c r="I13" s="32"/>
      <c r="J13" s="34"/>
      <c r="K13" s="34"/>
    </row>
    <row r="14" spans="1:11">
      <c r="A14" s="35"/>
      <c r="B14" s="32"/>
      <c r="C14" s="32"/>
      <c r="D14" s="32"/>
      <c r="E14" s="32"/>
      <c r="F14" s="38"/>
      <c r="G14" s="38"/>
      <c r="H14" s="32"/>
      <c r="I14" s="32"/>
      <c r="J14" s="34"/>
      <c r="K14" s="34"/>
    </row>
    <row r="15" spans="1:11">
      <c r="A15" s="35"/>
      <c r="B15" s="32"/>
      <c r="C15" s="32"/>
      <c r="D15" s="32"/>
      <c r="E15" s="32"/>
      <c r="F15" s="38"/>
      <c r="G15" s="38"/>
      <c r="H15" s="32"/>
      <c r="I15" s="32"/>
      <c r="J15" s="34"/>
      <c r="K15" s="34"/>
    </row>
    <row r="16" spans="1:11">
      <c r="A16" s="35"/>
      <c r="B16" s="32"/>
      <c r="C16" s="32"/>
      <c r="D16" s="32"/>
      <c r="E16" s="32"/>
      <c r="F16" s="38"/>
      <c r="G16" s="38"/>
      <c r="H16" s="32"/>
      <c r="I16" s="32"/>
      <c r="J16" s="34"/>
      <c r="K16" s="34"/>
    </row>
    <row r="17" spans="1:11">
      <c r="A17" s="35"/>
      <c r="B17" s="32"/>
      <c r="C17" s="32"/>
      <c r="D17" s="32"/>
      <c r="E17" s="32"/>
      <c r="F17" s="38"/>
      <c r="G17" s="38"/>
      <c r="H17" s="32"/>
      <c r="I17" s="32"/>
      <c r="J17" s="34"/>
      <c r="K17" s="34"/>
    </row>
    <row r="18" spans="1:11">
      <c r="A18" s="35"/>
      <c r="B18" s="32"/>
      <c r="C18" s="32"/>
      <c r="D18" s="32"/>
      <c r="E18" s="32"/>
      <c r="F18" s="38"/>
      <c r="G18" s="38"/>
      <c r="H18" s="32"/>
      <c r="I18" s="32"/>
      <c r="J18" s="34"/>
      <c r="K18" s="34"/>
    </row>
    <row r="19" spans="1:11">
      <c r="A19" s="35"/>
      <c r="B19" s="32"/>
      <c r="C19" s="32"/>
      <c r="D19" s="32"/>
      <c r="E19" s="32"/>
      <c r="F19" s="38"/>
      <c r="G19" s="38"/>
      <c r="H19" s="32"/>
      <c r="I19" s="32"/>
      <c r="J19" s="34"/>
      <c r="K19" s="34"/>
    </row>
    <row r="20" spans="1:11">
      <c r="A20" s="35"/>
      <c r="B20" s="32"/>
      <c r="C20" s="32"/>
      <c r="D20" s="32"/>
      <c r="E20" s="32"/>
      <c r="F20" s="38"/>
      <c r="G20" s="38"/>
      <c r="H20" s="32"/>
      <c r="I20" s="32"/>
      <c r="J20" s="34"/>
      <c r="K20" s="34"/>
    </row>
    <row r="21" spans="1:11">
      <c r="A21" s="35"/>
      <c r="B21" s="32"/>
      <c r="C21" s="32"/>
      <c r="D21" s="32"/>
      <c r="E21" s="32"/>
      <c r="F21" s="38"/>
      <c r="G21" s="38"/>
      <c r="H21" s="32"/>
      <c r="I21" s="32"/>
      <c r="J21" s="34"/>
      <c r="K21" s="34"/>
    </row>
    <row r="22" spans="1:11">
      <c r="A22" s="35"/>
      <c r="B22" s="32"/>
      <c r="C22" s="32"/>
      <c r="D22" s="32"/>
      <c r="E22" s="32"/>
      <c r="F22" s="38"/>
      <c r="G22" s="38"/>
      <c r="H22" s="32"/>
      <c r="I22" s="32"/>
      <c r="J22" s="34"/>
      <c r="K22" s="34"/>
    </row>
    <row r="23" spans="1:11">
      <c r="A23" s="35"/>
      <c r="B23" s="32"/>
      <c r="C23" s="32"/>
      <c r="D23" s="32"/>
      <c r="E23" s="32"/>
      <c r="F23" s="38"/>
      <c r="G23" s="38"/>
      <c r="H23" s="32"/>
      <c r="I23" s="32"/>
      <c r="J23" s="34"/>
      <c r="K23" s="34"/>
    </row>
    <row r="24" spans="1:11">
      <c r="A24" s="35"/>
      <c r="B24" s="32"/>
      <c r="C24" s="32"/>
      <c r="D24" s="32"/>
      <c r="E24" s="32"/>
      <c r="F24" s="38"/>
      <c r="G24" s="38"/>
      <c r="H24" s="32"/>
      <c r="I24" s="32"/>
      <c r="J24" s="34"/>
      <c r="K24" s="34"/>
    </row>
    <row r="25" spans="1:11">
      <c r="A25" s="35"/>
      <c r="B25" s="32"/>
      <c r="C25" s="32"/>
      <c r="D25" s="32"/>
      <c r="E25" s="32"/>
      <c r="F25" s="38"/>
      <c r="G25" s="38"/>
      <c r="H25" s="32"/>
      <c r="I25" s="32"/>
      <c r="J25" s="34"/>
      <c r="K25" s="34"/>
    </row>
    <row r="26" spans="1:11">
      <c r="A26" s="35"/>
      <c r="B26" s="32"/>
      <c r="C26" s="32"/>
      <c r="D26" s="32"/>
      <c r="E26" s="32"/>
      <c r="F26" s="38"/>
      <c r="G26" s="38"/>
      <c r="H26" s="32"/>
      <c r="I26" s="32"/>
      <c r="J26" s="34"/>
      <c r="K26" s="34"/>
    </row>
    <row r="27" spans="1:11">
      <c r="A27" s="35"/>
      <c r="B27" s="32"/>
      <c r="C27" s="32"/>
      <c r="D27" s="32"/>
      <c r="E27" s="32"/>
      <c r="F27" s="38"/>
      <c r="G27" s="38"/>
      <c r="H27" s="32"/>
      <c r="I27" s="32"/>
      <c r="J27" s="34"/>
      <c r="K27" s="34"/>
    </row>
    <row r="28" spans="1:11">
      <c r="A28" s="35"/>
      <c r="B28" s="32"/>
      <c r="C28" s="32"/>
      <c r="D28" s="32"/>
      <c r="E28" s="32"/>
      <c r="F28" s="38"/>
      <c r="G28" s="38"/>
      <c r="H28" s="32"/>
      <c r="I28" s="32"/>
      <c r="J28" s="34"/>
      <c r="K28" s="34"/>
    </row>
    <row r="29" spans="1:11">
      <c r="A29" s="35"/>
      <c r="B29" s="32"/>
      <c r="C29" s="32"/>
      <c r="D29" s="32"/>
      <c r="E29" s="32"/>
      <c r="F29" s="38"/>
      <c r="G29" s="38"/>
      <c r="H29" s="32"/>
      <c r="I29" s="32"/>
      <c r="J29" s="34"/>
      <c r="K29" s="34"/>
    </row>
    <row r="30" spans="1:11">
      <c r="A30" s="35"/>
      <c r="B30" s="32"/>
      <c r="C30" s="32"/>
      <c r="D30" s="32"/>
      <c r="E30" s="32"/>
      <c r="F30" s="38"/>
      <c r="G30" s="38"/>
      <c r="H30" s="32"/>
      <c r="I30" s="32"/>
      <c r="J30" s="34"/>
      <c r="K30" s="34"/>
    </row>
    <row r="31" spans="1:11">
      <c r="A31" s="35"/>
      <c r="B31" s="32"/>
      <c r="C31" s="32"/>
      <c r="D31" s="32"/>
      <c r="E31" s="32"/>
      <c r="F31" s="38"/>
      <c r="G31" s="38"/>
      <c r="H31" s="32"/>
      <c r="I31" s="32"/>
      <c r="J31" s="34"/>
      <c r="K31" s="34"/>
    </row>
    <row r="32" spans="1:11">
      <c r="A32" s="35"/>
      <c r="B32" s="32"/>
      <c r="C32" s="32"/>
      <c r="D32" s="32"/>
      <c r="E32" s="32"/>
      <c r="F32" s="38"/>
      <c r="G32" s="38"/>
      <c r="H32" s="32"/>
      <c r="I32" s="32"/>
      <c r="J32" s="34"/>
      <c r="K32" s="34"/>
    </row>
    <row r="33" spans="1:11">
      <c r="A33" s="35"/>
      <c r="B33" s="32"/>
      <c r="C33" s="32"/>
      <c r="D33" s="32"/>
      <c r="E33" s="32"/>
      <c r="F33" s="38"/>
      <c r="G33" s="38"/>
      <c r="H33" s="32"/>
      <c r="I33" s="32"/>
      <c r="J33" s="34"/>
      <c r="K33" s="34"/>
    </row>
    <row r="34" spans="1:11">
      <c r="A34" s="35"/>
      <c r="B34" s="32"/>
      <c r="C34" s="32"/>
      <c r="D34" s="32"/>
      <c r="E34" s="32"/>
      <c r="F34" s="38"/>
      <c r="G34" s="38"/>
      <c r="H34" s="32"/>
      <c r="I34" s="32"/>
      <c r="J34" s="34"/>
      <c r="K34" s="34"/>
    </row>
    <row r="35" spans="1:11">
      <c r="A35" s="35"/>
      <c r="B35" s="32"/>
      <c r="C35" s="32"/>
      <c r="D35" s="32"/>
      <c r="E35" s="32"/>
      <c r="F35" s="33"/>
      <c r="G35" s="33"/>
      <c r="H35" s="32"/>
      <c r="I35" s="32"/>
      <c r="J35" s="34"/>
      <c r="K35" s="34"/>
    </row>
    <row r="36" spans="1:11">
      <c r="A36" s="35"/>
      <c r="B36" s="32"/>
      <c r="C36" s="32"/>
      <c r="D36" s="32"/>
      <c r="E36" s="32"/>
      <c r="F36" s="33"/>
      <c r="G36" s="33"/>
      <c r="H36" s="32"/>
      <c r="I36" s="32"/>
      <c r="J36" s="34"/>
      <c r="K36" s="34"/>
    </row>
    <row r="37" spans="1:11">
      <c r="A37" s="35"/>
      <c r="B37" s="32"/>
      <c r="C37" s="32"/>
      <c r="D37" s="32"/>
      <c r="E37" s="32"/>
      <c r="F37" s="33"/>
      <c r="G37" s="33"/>
      <c r="H37" s="32"/>
      <c r="I37" s="32"/>
      <c r="J37" s="34"/>
      <c r="K37" s="34"/>
    </row>
    <row r="38" spans="1:11">
      <c r="A38" s="35"/>
      <c r="B38" s="32"/>
      <c r="C38" s="32"/>
      <c r="D38" s="32"/>
      <c r="E38" s="32"/>
      <c r="F38" s="33"/>
      <c r="G38" s="33"/>
      <c r="H38" s="32"/>
      <c r="I38" s="32"/>
      <c r="J38" s="34"/>
      <c r="K38" s="34"/>
    </row>
    <row r="39" spans="1:11">
      <c r="A39" s="35"/>
      <c r="B39" s="32"/>
      <c r="C39" s="32"/>
      <c r="D39" s="32"/>
      <c r="E39" s="32"/>
      <c r="F39" s="33"/>
      <c r="G39" s="33"/>
      <c r="H39" s="32"/>
      <c r="I39" s="32"/>
      <c r="J39" s="34"/>
      <c r="K39" s="34"/>
    </row>
    <row r="40" spans="1:11">
      <c r="A40" s="35"/>
      <c r="B40" s="32"/>
      <c r="C40" s="32"/>
      <c r="D40" s="32"/>
      <c r="E40" s="32"/>
      <c r="F40" s="33"/>
      <c r="G40" s="33"/>
      <c r="H40" s="32"/>
      <c r="I40" s="32"/>
      <c r="J40" s="34"/>
      <c r="K40" s="34"/>
    </row>
    <row r="41" spans="1:11">
      <c r="A41" s="35"/>
      <c r="B41" s="32"/>
      <c r="C41" s="32"/>
      <c r="D41" s="32"/>
      <c r="E41" s="32"/>
      <c r="F41" s="33"/>
      <c r="G41" s="33"/>
      <c r="H41" s="32"/>
      <c r="I41" s="32"/>
      <c r="J41" s="34"/>
      <c r="K41" s="34"/>
    </row>
    <row r="42" spans="1:11">
      <c r="A42" s="35"/>
      <c r="B42" s="32"/>
      <c r="C42" s="32"/>
      <c r="D42" s="32"/>
      <c r="E42" s="32"/>
      <c r="F42" s="33"/>
      <c r="G42" s="33"/>
      <c r="H42" s="32"/>
      <c r="I42" s="32"/>
      <c r="J42" s="34"/>
      <c r="K42" s="34"/>
    </row>
    <row r="43" spans="1:11">
      <c r="A43" s="35"/>
      <c r="B43" s="32"/>
      <c r="C43" s="32"/>
      <c r="D43" s="32"/>
      <c r="E43" s="32"/>
      <c r="F43" s="33"/>
      <c r="G43" s="33"/>
      <c r="H43" s="32"/>
      <c r="I43" s="32"/>
      <c r="J43" s="34"/>
      <c r="K43" s="34"/>
    </row>
    <row r="44" spans="1:11">
      <c r="A44" s="35"/>
      <c r="B44" s="32"/>
      <c r="C44" s="32"/>
      <c r="D44" s="32"/>
      <c r="E44" s="32"/>
      <c r="F44" s="33"/>
      <c r="G44" s="33"/>
      <c r="H44" s="32"/>
      <c r="I44" s="32"/>
      <c r="J44" s="34"/>
      <c r="K44" s="34"/>
    </row>
    <row r="45" spans="1:11">
      <c r="A45" s="35"/>
      <c r="B45" s="32"/>
      <c r="C45" s="32"/>
      <c r="D45" s="32"/>
      <c r="E45" s="32"/>
      <c r="F45" s="33"/>
      <c r="G45" s="33"/>
      <c r="H45" s="32"/>
      <c r="I45" s="32"/>
      <c r="J45" s="34"/>
      <c r="K45" s="34"/>
    </row>
    <row r="46" spans="1:11">
      <c r="A46" s="35"/>
      <c r="B46" s="32"/>
      <c r="C46" s="32"/>
      <c r="D46" s="32"/>
      <c r="E46" s="32"/>
      <c r="F46" s="33"/>
      <c r="G46" s="33"/>
      <c r="H46" s="32"/>
      <c r="I46" s="32"/>
      <c r="J46" s="34"/>
      <c r="K46" s="34"/>
    </row>
    <row r="47" spans="1:11">
      <c r="A47" s="35"/>
      <c r="B47" s="32"/>
      <c r="C47" s="32"/>
      <c r="D47" s="32"/>
      <c r="E47" s="32"/>
      <c r="F47" s="33"/>
      <c r="G47" s="33"/>
      <c r="H47" s="32"/>
      <c r="I47" s="32"/>
      <c r="J47" s="34"/>
      <c r="K47" s="34"/>
    </row>
    <row r="48" spans="1:11">
      <c r="B48" s="32"/>
      <c r="D48" s="32"/>
      <c r="J48" s="39"/>
      <c r="K48" s="39"/>
    </row>
  </sheetData>
  <sheetProtection selectLockedCells="1" selectUnlockedCells="1"/>
  <mergeCells count="4">
    <mergeCell ref="A1:E1"/>
    <mergeCell ref="F1:G1"/>
    <mergeCell ref="H1:I1"/>
    <mergeCell ref="J1:K1"/>
  </mergeCells>
  <pageMargins left="0.75" right="0.75" top="1" bottom="1" header="0.5" footer="0.5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Areas (mAU.min) - % (Cromatog)</vt:lpstr>
      <vt:lpstr>Casein genetic variants</vt:lpstr>
      <vt:lpstr>a-LA and b-LG (whey proteins)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Author</cp:lastModifiedBy>
  <cp:revision/>
  <dcterms:created xsi:type="dcterms:W3CDTF">2021-02-28T02:01:00Z</dcterms:created>
  <dcterms:modified xsi:type="dcterms:W3CDTF">2021-03-21T20:34:53Z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1046-11.2.0.9665</vt:lpwstr>
  </property>
</Properties>
</file>